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bud2021_ietvars2023 tekstam" sheetId="5" r:id="rId1"/>
    <sheet name="VPK" sheetId="32" r:id="rId2"/>
    <sheet name="MK" sheetId="47" r:id="rId3"/>
    <sheet name="ĀM" sheetId="1" r:id="rId4"/>
    <sheet name="FM" sheetId="10" r:id="rId5"/>
    <sheet name="IeM" sheetId="9" r:id="rId6"/>
    <sheet name="IZM" sheetId="14" r:id="rId7"/>
    <sheet name="SM" sheetId="40" r:id="rId8"/>
    <sheet name="LM" sheetId="17" r:id="rId9"/>
    <sheet name="TM" sheetId="18" r:id="rId10"/>
    <sheet name="VARAM" sheetId="19" r:id="rId11"/>
    <sheet name="KM" sheetId="20" r:id="rId12"/>
    <sheet name="VM" sheetId="34" r:id="rId13"/>
    <sheet name="RTV" sheetId="22" r:id="rId14"/>
    <sheet name="6piel" sheetId="24" r:id="rId15"/>
    <sheet name="7piel" sheetId="25" r:id="rId16"/>
    <sheet name="8piel" sheetId="26" r:id="rId17"/>
    <sheet name="9piel" sheetId="27" r:id="rId18"/>
    <sheet name="10piel" sheetId="43" r:id="rId19"/>
    <sheet name="Alternatīvi_MK_tekstam" sheetId="46" r:id="rId20"/>
    <sheet name="Alternatīvi_MK_skaitl_daļai" sheetId="45" r:id="rId21"/>
  </sheets>
  <externalReferences>
    <externalReference r:id="rId22"/>
    <externalReference r:id="rId23"/>
    <externalReference r:id="rId24"/>
    <externalReference r:id="rId25"/>
    <externalReference r:id="rId26"/>
  </externalReferences>
  <definedNames>
    <definedName name="_xlnm._FilterDatabase" localSheetId="11" hidden="1">KM!$B$1:$B$809</definedName>
    <definedName name="aaaS128JAsLAS90" localSheetId="18" hidden="1">[1]HEADER!#REF!</definedName>
    <definedName name="aaaS128JAsLAS90" localSheetId="20" hidden="1">[1]HEADER!#REF!</definedName>
    <definedName name="aaaS128JAsLAS90" localSheetId="19" hidden="1">[1]HEADER!#REF!</definedName>
    <definedName name="aaaS128JAsLAS90" localSheetId="2" hidden="1">[1]HEADER!#REF!</definedName>
    <definedName name="aaaS128JAsLAS90" hidden="1">[1]HEADER!#REF!</definedName>
    <definedName name="adhjhdjhkasl9dpaisdkl" localSheetId="18" hidden="1">[1]HEADER!#REF!</definedName>
    <definedName name="adhjhdjhkasl9dpaisdkl" localSheetId="20" hidden="1">[1]HEADER!#REF!</definedName>
    <definedName name="adhjhdjhkasl9dpaisdkl" localSheetId="19" hidden="1">[1]HEADER!#REF!</definedName>
    <definedName name="adhjhdjhkasl9dpaisdkl" localSheetId="2" hidden="1">[1]HEADER!#REF!</definedName>
    <definedName name="adhjhdjhkasl9dpaisdkl" hidden="1">[1]HEADER!#REF!</definedName>
    <definedName name="ADSFWADF3234" localSheetId="18" hidden="1">[1]ZQZBC_PLN__04_03_10!#REF!</definedName>
    <definedName name="ADSFWADF3234" localSheetId="20" hidden="1">[1]ZQZBC_PLN__04_03_10!#REF!</definedName>
    <definedName name="ADSFWADF3234" localSheetId="19" hidden="1">[1]ZQZBC_PLN__04_03_10!#REF!</definedName>
    <definedName name="ADSFWADF3234" localSheetId="2" hidden="1">[1]ZQZBC_PLN__04_03_10!#REF!</definedName>
    <definedName name="ADSFWADF3234" hidden="1">[1]ZQZBC_PLN__04_03_10!#REF!</definedName>
    <definedName name="BEx3ATHHUCGCIRND8KLAREDV3L40" localSheetId="18" hidden="1">[2]HEADER!#REF!</definedName>
    <definedName name="BEx3ATHHUCGCIRND8KLAREDV3L40" localSheetId="14" hidden="1">[3]HEADER!#REF!</definedName>
    <definedName name="BEx3ATHHUCGCIRND8KLAREDV3L40" localSheetId="20" hidden="1">[2]HEADER!#REF!</definedName>
    <definedName name="BEx3ATHHUCGCIRND8KLAREDV3L40" localSheetId="19" hidden="1">[2]HEADER!#REF!</definedName>
    <definedName name="BEx3ATHHUCGCIRND8KLAREDV3L40" localSheetId="11" hidden="1">[2]HEADER!#REF!</definedName>
    <definedName name="BEx3ATHHUCGCIRND8KLAREDV3L40" localSheetId="8" hidden="1">[4]HEADER!#REF!</definedName>
    <definedName name="BEx3ATHHUCGCIRND8KLAREDV3L40" localSheetId="2" hidden="1">[5]HEADER!#REF!</definedName>
    <definedName name="BEx3ATHHUCGCIRND8KLAREDV3L40" localSheetId="7" hidden="1">[2]HEADER!#REF!</definedName>
    <definedName name="BEx3ATHHUCGCIRND8KLAREDV3L40" localSheetId="9" hidden="1">[2]HEADER!#REF!</definedName>
    <definedName name="BEx3ATHHUCGCIRND8KLAREDV3L40" localSheetId="12" hidden="1">[2]HEADER!#REF!</definedName>
    <definedName name="BEx3ATHHUCGCIRND8KLAREDV3L40" localSheetId="1" hidden="1">[2]HEADER!#REF!</definedName>
    <definedName name="BEx3ATHHUCGCIRND8KLAREDV3L40" hidden="1">[2]HEADER!#REF!</definedName>
    <definedName name="BEx3QB2RILYEXIROLAFCWQMOJXMN" localSheetId="18" hidden="1">[2]HEADER!#REF!</definedName>
    <definedName name="BEx3QB2RILYEXIROLAFCWQMOJXMN" localSheetId="14" hidden="1">[3]HEADER!#REF!</definedName>
    <definedName name="BEx3QB2RILYEXIROLAFCWQMOJXMN" localSheetId="20" hidden="1">[2]HEADER!#REF!</definedName>
    <definedName name="BEx3QB2RILYEXIROLAFCWQMOJXMN" localSheetId="19" hidden="1">[2]HEADER!#REF!</definedName>
    <definedName name="BEx3QB2RILYEXIROLAFCWQMOJXMN" localSheetId="11" hidden="1">[2]HEADER!#REF!</definedName>
    <definedName name="BEx3QB2RILYEXIROLAFCWQMOJXMN" localSheetId="8" hidden="1">[4]HEADER!#REF!</definedName>
    <definedName name="BEx3QB2RILYEXIROLAFCWQMOJXMN" localSheetId="2" hidden="1">[5]HEADER!#REF!</definedName>
    <definedName name="BEx3QB2RILYEXIROLAFCWQMOJXMN" localSheetId="7" hidden="1">[2]HEADER!#REF!</definedName>
    <definedName name="BEx3QB2RILYEXIROLAFCWQMOJXMN" localSheetId="9" hidden="1">[2]HEADER!#REF!</definedName>
    <definedName name="BEx3QB2RILYEXIROLAFCWQMOJXMN" localSheetId="12" hidden="1">[2]HEADER!#REF!</definedName>
    <definedName name="BEx3QB2RILYEXIROLAFCWQMOJXMN" localSheetId="1" hidden="1">[2]HEADER!#REF!</definedName>
    <definedName name="BEx3QB2RILYEXIROLAFCWQMOJXMN" hidden="1">[2]HEADER!#REF!</definedName>
    <definedName name="BEx3RIJ9LXPXWNF4BFBFA4ILG6AY" localSheetId="18" hidden="1">[2]HEADER!#REF!</definedName>
    <definedName name="BEx3RIJ9LXPXWNF4BFBFA4ILG6AY" localSheetId="14" hidden="1">[3]HEADER!#REF!</definedName>
    <definedName name="BEx3RIJ9LXPXWNF4BFBFA4ILG6AY" localSheetId="20" hidden="1">[2]HEADER!#REF!</definedName>
    <definedName name="BEx3RIJ9LXPXWNF4BFBFA4ILG6AY" localSheetId="19" hidden="1">[2]HEADER!#REF!</definedName>
    <definedName name="BEx3RIJ9LXPXWNF4BFBFA4ILG6AY" localSheetId="11" hidden="1">[2]HEADER!#REF!</definedName>
    <definedName name="BEx3RIJ9LXPXWNF4BFBFA4ILG6AY" localSheetId="8" hidden="1">[4]HEADER!#REF!</definedName>
    <definedName name="BEx3RIJ9LXPXWNF4BFBFA4ILG6AY" localSheetId="2" hidden="1">[5]HEADER!#REF!</definedName>
    <definedName name="BEx3RIJ9LXPXWNF4BFBFA4ILG6AY" localSheetId="7" hidden="1">[2]HEADER!#REF!</definedName>
    <definedName name="BEx3RIJ9LXPXWNF4BFBFA4ILG6AY" localSheetId="9" hidden="1">[2]HEADER!#REF!</definedName>
    <definedName name="BEx3RIJ9LXPXWNF4BFBFA4ILG6AY" localSheetId="12" hidden="1">[2]HEADER!#REF!</definedName>
    <definedName name="BEx3RIJ9LXPXWNF4BFBFA4ILG6AY" localSheetId="1" hidden="1">[2]HEADER!#REF!</definedName>
    <definedName name="BEx3RIJ9LXPXWNF4BFBFA4ILG6AY" hidden="1">[2]HEADER!#REF!</definedName>
    <definedName name="BEx3T3XEKJ0I8634YNR6MPN3OBQL" localSheetId="18" hidden="1">[2]HEADER!#REF!</definedName>
    <definedName name="BEx3T3XEKJ0I8634YNR6MPN3OBQL" localSheetId="14" hidden="1">[3]HEADER!#REF!</definedName>
    <definedName name="BEx3T3XEKJ0I8634YNR6MPN3OBQL" localSheetId="20" hidden="1">[2]HEADER!#REF!</definedName>
    <definedName name="BEx3T3XEKJ0I8634YNR6MPN3OBQL" localSheetId="19" hidden="1">[2]HEADER!#REF!</definedName>
    <definedName name="BEx3T3XEKJ0I8634YNR6MPN3OBQL" localSheetId="11" hidden="1">[2]HEADER!#REF!</definedName>
    <definedName name="BEx3T3XEKJ0I8634YNR6MPN3OBQL" localSheetId="8" hidden="1">[4]HEADER!#REF!</definedName>
    <definedName name="BEx3T3XEKJ0I8634YNR6MPN3OBQL" localSheetId="2" hidden="1">[5]HEADER!#REF!</definedName>
    <definedName name="BEx3T3XEKJ0I8634YNR6MPN3OBQL" localSheetId="7" hidden="1">[2]HEADER!#REF!</definedName>
    <definedName name="BEx3T3XEKJ0I8634YNR6MPN3OBQL" localSheetId="9" hidden="1">[2]HEADER!#REF!</definedName>
    <definedName name="BEx3T3XEKJ0I8634YNR6MPN3OBQL" localSheetId="12" hidden="1">[2]HEADER!#REF!</definedName>
    <definedName name="BEx3T3XEKJ0I8634YNR6MPN3OBQL" localSheetId="1" hidden="1">[2]HEADER!#REF!</definedName>
    <definedName name="BEx3T3XEKJ0I8634YNR6MPN3OBQL" hidden="1">[2]HEADER!#REF!</definedName>
    <definedName name="BEx73MBHXPGN5MLC2IC6RCMRLO6D" localSheetId="18" hidden="1">[2]HEADER!#REF!</definedName>
    <definedName name="BEx73MBHXPGN5MLC2IC6RCMRLO6D" localSheetId="14" hidden="1">[3]HEADER!#REF!</definedName>
    <definedName name="BEx73MBHXPGN5MLC2IC6RCMRLO6D" localSheetId="20" hidden="1">[2]HEADER!#REF!</definedName>
    <definedName name="BEx73MBHXPGN5MLC2IC6RCMRLO6D" localSheetId="19" hidden="1">[2]HEADER!#REF!</definedName>
    <definedName name="BEx73MBHXPGN5MLC2IC6RCMRLO6D" localSheetId="11" hidden="1">[2]HEADER!#REF!</definedName>
    <definedName name="BEx73MBHXPGN5MLC2IC6RCMRLO6D" localSheetId="8" hidden="1">[4]HEADER!#REF!</definedName>
    <definedName name="BEx73MBHXPGN5MLC2IC6RCMRLO6D" localSheetId="2" hidden="1">[5]HEADER!#REF!</definedName>
    <definedName name="BEx73MBHXPGN5MLC2IC6RCMRLO6D" localSheetId="7" hidden="1">[2]HEADER!#REF!</definedName>
    <definedName name="BEx73MBHXPGN5MLC2IC6RCMRLO6D" localSheetId="9" hidden="1">[2]HEADER!#REF!</definedName>
    <definedName name="BEx73MBHXPGN5MLC2IC6RCMRLO6D" localSheetId="12" hidden="1">[2]HEADER!#REF!</definedName>
    <definedName name="BEx73MBHXPGN5MLC2IC6RCMRLO6D" localSheetId="1" hidden="1">[2]HEADER!#REF!</definedName>
    <definedName name="BEx73MBHXPGN5MLC2IC6RCMRLO6D" hidden="1">[2]HEADER!#REF!</definedName>
    <definedName name="BEx7KKYHXVDNTR0VZKUAIUQCSOP9" localSheetId="18" hidden="1">[2]HEADER!#REF!</definedName>
    <definedName name="BEx7KKYHXVDNTR0VZKUAIUQCSOP9" localSheetId="14" hidden="1">[3]HEADER!#REF!</definedName>
    <definedName name="BEx7KKYHXVDNTR0VZKUAIUQCSOP9" localSheetId="20" hidden="1">[2]HEADER!#REF!</definedName>
    <definedName name="BEx7KKYHXVDNTR0VZKUAIUQCSOP9" localSheetId="19" hidden="1">[2]HEADER!#REF!</definedName>
    <definedName name="BEx7KKYHXVDNTR0VZKUAIUQCSOP9" localSheetId="11" hidden="1">[2]HEADER!#REF!</definedName>
    <definedName name="BEx7KKYHXVDNTR0VZKUAIUQCSOP9" localSheetId="8" hidden="1">[4]HEADER!#REF!</definedName>
    <definedName name="BEx7KKYHXVDNTR0VZKUAIUQCSOP9" localSheetId="2" hidden="1">[5]HEADER!#REF!</definedName>
    <definedName name="BEx7KKYHXVDNTR0VZKUAIUQCSOP9" localSheetId="7" hidden="1">[2]HEADER!#REF!</definedName>
    <definedName name="BEx7KKYHXVDNTR0VZKUAIUQCSOP9" localSheetId="9" hidden="1">[2]HEADER!#REF!</definedName>
    <definedName name="BEx7KKYHXVDNTR0VZKUAIUQCSOP9" localSheetId="12" hidden="1">[2]HEADER!#REF!</definedName>
    <definedName name="BEx7KKYHXVDNTR0VZKUAIUQCSOP9" localSheetId="1" hidden="1">[2]HEADER!#REF!</definedName>
    <definedName name="BEx7KKYHXVDNTR0VZKUAIUQCSOP9" hidden="1">[2]HEADER!#REF!</definedName>
    <definedName name="BEx9EDPXWEPLE7S1KH5K8GGFZKC0" localSheetId="18" hidden="1">[2]HEADER!#REF!</definedName>
    <definedName name="BEx9EDPXWEPLE7S1KH5K8GGFZKC0" localSheetId="14" hidden="1">[3]HEADER!#REF!</definedName>
    <definedName name="BEx9EDPXWEPLE7S1KH5K8GGFZKC0" localSheetId="20" hidden="1">[2]HEADER!#REF!</definedName>
    <definedName name="BEx9EDPXWEPLE7S1KH5K8GGFZKC0" localSheetId="19" hidden="1">[2]HEADER!#REF!</definedName>
    <definedName name="BEx9EDPXWEPLE7S1KH5K8GGFZKC0" localSheetId="11" hidden="1">[2]HEADER!#REF!</definedName>
    <definedName name="BEx9EDPXWEPLE7S1KH5K8GGFZKC0" localSheetId="8" hidden="1">[4]HEADER!#REF!</definedName>
    <definedName name="BEx9EDPXWEPLE7S1KH5K8GGFZKC0" localSheetId="2" hidden="1">[5]HEADER!#REF!</definedName>
    <definedName name="BEx9EDPXWEPLE7S1KH5K8GGFZKC0" localSheetId="7" hidden="1">[2]HEADER!#REF!</definedName>
    <definedName name="BEx9EDPXWEPLE7S1KH5K8GGFZKC0" localSheetId="9" hidden="1">[2]HEADER!#REF!</definedName>
    <definedName name="BEx9EDPXWEPLE7S1KH5K8GGFZKC0" localSheetId="12" hidden="1">[2]HEADER!#REF!</definedName>
    <definedName name="BEx9EDPXWEPLE7S1KH5K8GGFZKC0" localSheetId="1" hidden="1">[2]HEADER!#REF!</definedName>
    <definedName name="BEx9EDPXWEPLE7S1KH5K8GGFZKC0" hidden="1">[2]HEADER!#REF!</definedName>
    <definedName name="BExBE9K6C6Q27ZVX3WOCP2J41BHY" localSheetId="18" hidden="1">[2]HEADER!#REF!</definedName>
    <definedName name="BExBE9K6C6Q27ZVX3WOCP2J41BHY" localSheetId="14" hidden="1">[3]HEADER!#REF!</definedName>
    <definedName name="BExBE9K6C6Q27ZVX3WOCP2J41BHY" localSheetId="20" hidden="1">[2]HEADER!#REF!</definedName>
    <definedName name="BExBE9K6C6Q27ZVX3WOCP2J41BHY" localSheetId="19" hidden="1">[2]HEADER!#REF!</definedName>
    <definedName name="BExBE9K6C6Q27ZVX3WOCP2J41BHY" localSheetId="11" hidden="1">[2]HEADER!#REF!</definedName>
    <definedName name="BExBE9K6C6Q27ZVX3WOCP2J41BHY" localSheetId="8" hidden="1">[4]HEADER!#REF!</definedName>
    <definedName name="BExBE9K6C6Q27ZVX3WOCP2J41BHY" localSheetId="2" hidden="1">[5]HEADER!#REF!</definedName>
    <definedName name="BExBE9K6C6Q27ZVX3WOCP2J41BHY" localSheetId="7" hidden="1">[2]HEADER!#REF!</definedName>
    <definedName name="BExBE9K6C6Q27ZVX3WOCP2J41BHY" localSheetId="9" hidden="1">[2]HEADER!#REF!</definedName>
    <definedName name="BExBE9K6C6Q27ZVX3WOCP2J41BHY" localSheetId="12" hidden="1">[2]HEADER!#REF!</definedName>
    <definedName name="BExBE9K6C6Q27ZVX3WOCP2J41BHY" localSheetId="1" hidden="1">[2]HEADER!#REF!</definedName>
    <definedName name="BExBE9K6C6Q27ZVX3WOCP2J41BHY" hidden="1">[2]HEADER!#REF!</definedName>
    <definedName name="BEXcq" localSheetId="18" hidden="1">[2]ZQZBC_PLN__04_03_10!#REF!</definedName>
    <definedName name="BEXcq" localSheetId="14" hidden="1">[3]ZQZBC_PLN__04_03_10!#REF!</definedName>
    <definedName name="BEXcq" localSheetId="20" hidden="1">[2]ZQZBC_PLN__04_03_10!#REF!</definedName>
    <definedName name="BEXcq" localSheetId="19" hidden="1">[2]ZQZBC_PLN__04_03_10!#REF!</definedName>
    <definedName name="BEXcq" localSheetId="11" hidden="1">[2]ZQZBC_PLN__04_03_10!#REF!</definedName>
    <definedName name="BEXcq" localSheetId="8" hidden="1">[2]ZQZBC_PLN__04_03_10!#REF!</definedName>
    <definedName name="BEXcq" localSheetId="2" hidden="1">[5]ZQZBC_PLN__04_03_10!#REF!</definedName>
    <definedName name="BEXcq" localSheetId="7" hidden="1">[2]ZQZBC_PLN__04_03_10!#REF!</definedName>
    <definedName name="BEXcq" localSheetId="9" hidden="1">[2]ZQZBC_PLN__04_03_10!#REF!</definedName>
    <definedName name="BEXcq" localSheetId="12" hidden="1">[2]ZQZBC_PLN__04_03_10!#REF!</definedName>
    <definedName name="BEXcq" localSheetId="1" hidden="1">[2]ZQZBC_PLN__04_03_10!#REF!</definedName>
    <definedName name="BEXcq" hidden="1">[2]ZQZBC_PLN__04_03_10!#REF!</definedName>
    <definedName name="BExCQGR4Z3D1E5XRGMT5VWBAFBXW" localSheetId="18" hidden="1">[2]ZQZBC_PLN__04_03_10!#REF!</definedName>
    <definedName name="BExCQGR4Z3D1E5XRGMT5VWBAFBXW" localSheetId="14" hidden="1">[3]ZQZBC_PLN__04_03_10!#REF!</definedName>
    <definedName name="BExCQGR4Z3D1E5XRGMT5VWBAFBXW" localSheetId="20" hidden="1">[2]ZQZBC_PLN__04_03_10!#REF!</definedName>
    <definedName name="BExCQGR4Z3D1E5XRGMT5VWBAFBXW" localSheetId="19" hidden="1">[2]ZQZBC_PLN__04_03_10!#REF!</definedName>
    <definedName name="BExCQGR4Z3D1E5XRGMT5VWBAFBXW" localSheetId="11" hidden="1">[2]ZQZBC_PLN__04_03_10!#REF!</definedName>
    <definedName name="BExCQGR4Z3D1E5XRGMT5VWBAFBXW" localSheetId="8" hidden="1">[4]ZQZBC_PLN__04_03_10!#REF!</definedName>
    <definedName name="BExCQGR4Z3D1E5XRGMT5VWBAFBXW" localSheetId="2" hidden="1">[5]ZQZBC_PLN__04_03_10!#REF!</definedName>
    <definedName name="BExCQGR4Z3D1E5XRGMT5VWBAFBXW" localSheetId="7" hidden="1">[2]ZQZBC_PLN__04_03_10!#REF!</definedName>
    <definedName name="BExCQGR4Z3D1E5XRGMT5VWBAFBXW" localSheetId="9" hidden="1">[2]ZQZBC_PLN__04_03_10!#REF!</definedName>
    <definedName name="BExCQGR4Z3D1E5XRGMT5VWBAFBXW" localSheetId="12" hidden="1">[2]ZQZBC_PLN__04_03_10!#REF!</definedName>
    <definedName name="BExCQGR4Z3D1E5XRGMT5VWBAFBXW" localSheetId="1" hidden="1">[2]ZQZBC_PLN__04_03_10!#REF!</definedName>
    <definedName name="BExCQGR4Z3D1E5XRGMT5VWBAFBXW" hidden="1">[2]ZQZBC_PLN__04_03_10!#REF!</definedName>
    <definedName name="BExMP7OQLL0R8VO1CGH6H677G4ZU" localSheetId="18" hidden="1">[2]HEADER!#REF!</definedName>
    <definedName name="BExMP7OQLL0R8VO1CGH6H677G4ZU" localSheetId="14" hidden="1">[3]HEADER!#REF!</definedName>
    <definedName name="BExMP7OQLL0R8VO1CGH6H677G4ZU" localSheetId="20" hidden="1">[2]HEADER!#REF!</definedName>
    <definedName name="BExMP7OQLL0R8VO1CGH6H677G4ZU" localSheetId="19" hidden="1">[2]HEADER!#REF!</definedName>
    <definedName name="BExMP7OQLL0R8VO1CGH6H677G4ZU" localSheetId="11" hidden="1">[2]HEADER!#REF!</definedName>
    <definedName name="BExMP7OQLL0R8VO1CGH6H677G4ZU" localSheetId="8" hidden="1">[4]HEADER!#REF!</definedName>
    <definedName name="BExMP7OQLL0R8VO1CGH6H677G4ZU" localSheetId="2" hidden="1">[5]HEADER!#REF!</definedName>
    <definedName name="BExMP7OQLL0R8VO1CGH6H677G4ZU" localSheetId="7" hidden="1">[2]HEADER!#REF!</definedName>
    <definedName name="BExMP7OQLL0R8VO1CGH6H677G4ZU" localSheetId="9" hidden="1">[2]HEADER!#REF!</definedName>
    <definedName name="BExMP7OQLL0R8VO1CGH6H677G4ZU" localSheetId="12" hidden="1">[2]HEADER!#REF!</definedName>
    <definedName name="BExMP7OQLL0R8VO1CGH6H677G4ZU" localSheetId="1" hidden="1">[2]HEADER!#REF!</definedName>
    <definedName name="BExMP7OQLL0R8VO1CGH6H677G4ZU" hidden="1">[2]HEADER!#REF!</definedName>
    <definedName name="BExO50CMJCMLOGHRH7OH9FMGVTSS" localSheetId="18" hidden="1">[2]HEADER!#REF!</definedName>
    <definedName name="BExO50CMJCMLOGHRH7OH9FMGVTSS" localSheetId="14" hidden="1">[3]HEADER!#REF!</definedName>
    <definedName name="BExO50CMJCMLOGHRH7OH9FMGVTSS" localSheetId="20" hidden="1">[2]HEADER!#REF!</definedName>
    <definedName name="BExO50CMJCMLOGHRH7OH9FMGVTSS" localSheetId="19" hidden="1">[2]HEADER!#REF!</definedName>
    <definedName name="BExO50CMJCMLOGHRH7OH9FMGVTSS" localSheetId="11" hidden="1">[2]HEADER!#REF!</definedName>
    <definedName name="BExO50CMJCMLOGHRH7OH9FMGVTSS" localSheetId="8" hidden="1">[4]HEADER!#REF!</definedName>
    <definedName name="BExO50CMJCMLOGHRH7OH9FMGVTSS" localSheetId="2" hidden="1">[5]HEADER!#REF!</definedName>
    <definedName name="BExO50CMJCMLOGHRH7OH9FMGVTSS" localSheetId="7" hidden="1">[2]HEADER!#REF!</definedName>
    <definedName name="BExO50CMJCMLOGHRH7OH9FMGVTSS" localSheetId="9" hidden="1">[2]HEADER!#REF!</definedName>
    <definedName name="BExO50CMJCMLOGHRH7OH9FMGVTSS" localSheetId="12" hidden="1">[2]HEADER!#REF!</definedName>
    <definedName name="BExO50CMJCMLOGHRH7OH9FMGVTSS" localSheetId="1" hidden="1">[2]HEADER!#REF!</definedName>
    <definedName name="BExO50CMJCMLOGHRH7OH9FMGVTSS" hidden="1">[2]HEADER!#REF!</definedName>
    <definedName name="BExOA3RQ9DFFMJC5QYZ23ZT9RUN8" localSheetId="18" hidden="1">[2]HEADER!#REF!</definedName>
    <definedName name="BExOA3RQ9DFFMJC5QYZ23ZT9RUN8" localSheetId="14" hidden="1">[3]HEADER!#REF!</definedName>
    <definedName name="BExOA3RQ9DFFMJC5QYZ23ZT9RUN8" localSheetId="20" hidden="1">[2]HEADER!#REF!</definedName>
    <definedName name="BExOA3RQ9DFFMJC5QYZ23ZT9RUN8" localSheetId="19" hidden="1">[2]HEADER!#REF!</definedName>
    <definedName name="BExOA3RQ9DFFMJC5QYZ23ZT9RUN8" localSheetId="11" hidden="1">[2]HEADER!#REF!</definedName>
    <definedName name="BExOA3RQ9DFFMJC5QYZ23ZT9RUN8" localSheetId="8" hidden="1">[4]HEADER!#REF!</definedName>
    <definedName name="BExOA3RQ9DFFMJC5QYZ23ZT9RUN8" localSheetId="2" hidden="1">[5]HEADER!#REF!</definedName>
    <definedName name="BExOA3RQ9DFFMJC5QYZ23ZT9RUN8" localSheetId="7" hidden="1">[2]HEADER!#REF!</definedName>
    <definedName name="BExOA3RQ9DFFMJC5QYZ23ZT9RUN8" localSheetId="9" hidden="1">[2]HEADER!#REF!</definedName>
    <definedName name="BExOA3RQ9DFFMJC5QYZ23ZT9RUN8" localSheetId="12" hidden="1">[2]HEADER!#REF!</definedName>
    <definedName name="BExOA3RQ9DFFMJC5QYZ23ZT9RUN8" localSheetId="1" hidden="1">[2]HEADER!#REF!</definedName>
    <definedName name="BExOA3RQ9DFFMJC5QYZ23ZT9RUN8" hidden="1">[2]HEADER!#REF!</definedName>
    <definedName name="BExS6S40JMF44ZTMXW3UE4WW9B54" localSheetId="18" hidden="1">[2]HEADER!#REF!</definedName>
    <definedName name="BExS6S40JMF44ZTMXW3UE4WW9B54" localSheetId="14" hidden="1">[3]HEADER!#REF!</definedName>
    <definedName name="BExS6S40JMF44ZTMXW3UE4WW9B54" localSheetId="20" hidden="1">[2]HEADER!#REF!</definedName>
    <definedName name="BExS6S40JMF44ZTMXW3UE4WW9B54" localSheetId="19" hidden="1">[2]HEADER!#REF!</definedName>
    <definedName name="BExS6S40JMF44ZTMXW3UE4WW9B54" localSheetId="11" hidden="1">[2]HEADER!#REF!</definedName>
    <definedName name="BExS6S40JMF44ZTMXW3UE4WW9B54" localSheetId="8" hidden="1">[4]HEADER!#REF!</definedName>
    <definedName name="BExS6S40JMF44ZTMXW3UE4WW9B54" localSheetId="2" hidden="1">[5]HEADER!#REF!</definedName>
    <definedName name="BExS6S40JMF44ZTMXW3UE4WW9B54" localSheetId="7" hidden="1">[2]HEADER!#REF!</definedName>
    <definedName name="BExS6S40JMF44ZTMXW3UE4WW9B54" localSheetId="9" hidden="1">[2]HEADER!#REF!</definedName>
    <definedName name="BExS6S40JMF44ZTMXW3UE4WW9B54" localSheetId="12" hidden="1">[2]HEADER!#REF!</definedName>
    <definedName name="BExS6S40JMF44ZTMXW3UE4WW9B54" localSheetId="1" hidden="1">[2]HEADER!#REF!</definedName>
    <definedName name="BExS6S40JMF44ZTMXW3UE4WW9B54" hidden="1">[2]HEADER!#REF!</definedName>
    <definedName name="BExU5I577AMALET6AIZ4P1LRV9CU" localSheetId="18" hidden="1">[2]ZQZBC_PLN__04_03_10!#REF!</definedName>
    <definedName name="BExU5I577AMALET6AIZ4P1LRV9CU" localSheetId="14" hidden="1">[3]ZQZBC_PLN__04_03_10!#REF!</definedName>
    <definedName name="BExU5I577AMALET6AIZ4P1LRV9CU" localSheetId="20" hidden="1">[2]ZQZBC_PLN__04_03_10!#REF!</definedName>
    <definedName name="BExU5I577AMALET6AIZ4P1LRV9CU" localSheetId="19" hidden="1">[2]ZQZBC_PLN__04_03_10!#REF!</definedName>
    <definedName name="BExU5I577AMALET6AIZ4P1LRV9CU" localSheetId="11" hidden="1">[2]ZQZBC_PLN__04_03_10!#REF!</definedName>
    <definedName name="BExU5I577AMALET6AIZ4P1LRV9CU" localSheetId="8" hidden="1">[4]ZQZBC_PLN__04_03_10!#REF!</definedName>
    <definedName name="BExU5I577AMALET6AIZ4P1LRV9CU" localSheetId="2" hidden="1">[5]ZQZBC_PLN__04_03_10!#REF!</definedName>
    <definedName name="BExU5I577AMALET6AIZ4P1LRV9CU" localSheetId="7" hidden="1">[2]ZQZBC_PLN__04_03_10!#REF!</definedName>
    <definedName name="BExU5I577AMALET6AIZ4P1LRV9CU" localSheetId="9" hidden="1">[2]ZQZBC_PLN__04_03_10!#REF!</definedName>
    <definedName name="BExU5I577AMALET6AIZ4P1LRV9CU" localSheetId="12" hidden="1">[2]ZQZBC_PLN__04_03_10!#REF!</definedName>
    <definedName name="BExU5I577AMALET6AIZ4P1LRV9CU" localSheetId="1" hidden="1">[2]ZQZBC_PLN__04_03_10!#REF!</definedName>
    <definedName name="BExU5I577AMALET6AIZ4P1LRV9CU" hidden="1">[2]ZQZBC_PLN__04_03_10!#REF!</definedName>
    <definedName name="BExU7EBQBMZVYUSS9YS0I4JESH9L" localSheetId="18" hidden="1">[2]HEADER!#REF!</definedName>
    <definedName name="BExU7EBQBMZVYUSS9YS0I4JESH9L" localSheetId="14" hidden="1">[3]HEADER!#REF!</definedName>
    <definedName name="BExU7EBQBMZVYUSS9YS0I4JESH9L" localSheetId="20" hidden="1">[2]HEADER!#REF!</definedName>
    <definedName name="BExU7EBQBMZVYUSS9YS0I4JESH9L" localSheetId="19" hidden="1">[2]HEADER!#REF!</definedName>
    <definedName name="BExU7EBQBMZVYUSS9YS0I4JESH9L" localSheetId="11" hidden="1">[2]HEADER!#REF!</definedName>
    <definedName name="BExU7EBQBMZVYUSS9YS0I4JESH9L" localSheetId="8" hidden="1">[4]HEADER!#REF!</definedName>
    <definedName name="BExU7EBQBMZVYUSS9YS0I4JESH9L" localSheetId="2" hidden="1">[5]HEADER!#REF!</definedName>
    <definedName name="BExU7EBQBMZVYUSS9YS0I4JESH9L" localSheetId="7" hidden="1">[2]HEADER!#REF!</definedName>
    <definedName name="BExU7EBQBMZVYUSS9YS0I4JESH9L" localSheetId="9" hidden="1">[2]HEADER!#REF!</definedName>
    <definedName name="BExU7EBQBMZVYUSS9YS0I4JESH9L" localSheetId="12" hidden="1">[2]HEADER!#REF!</definedName>
    <definedName name="BExU7EBQBMZVYUSS9YS0I4JESH9L" localSheetId="1" hidden="1">[2]HEADER!#REF!</definedName>
    <definedName name="BExU7EBQBMZVYUSS9YS0I4JESH9L" hidden="1">[2]HEADER!#REF!</definedName>
    <definedName name="BExUC9I2YXGSCVE8W0KZ56D3E9UX" localSheetId="18" hidden="1">[2]HEADER!#REF!</definedName>
    <definedName name="BExUC9I2YXGSCVE8W0KZ56D3E9UX" localSheetId="14" hidden="1">[3]HEADER!#REF!</definedName>
    <definedName name="BExUC9I2YXGSCVE8W0KZ56D3E9UX" localSheetId="20" hidden="1">[2]HEADER!#REF!</definedName>
    <definedName name="BExUC9I2YXGSCVE8W0KZ56D3E9UX" localSheetId="19" hidden="1">[2]HEADER!#REF!</definedName>
    <definedName name="BExUC9I2YXGSCVE8W0KZ56D3E9UX" localSheetId="11" hidden="1">[2]HEADER!#REF!</definedName>
    <definedName name="BExUC9I2YXGSCVE8W0KZ56D3E9UX" localSheetId="8" hidden="1">[4]HEADER!#REF!</definedName>
    <definedName name="BExUC9I2YXGSCVE8W0KZ56D3E9UX" localSheetId="2" hidden="1">[5]HEADER!#REF!</definedName>
    <definedName name="BExUC9I2YXGSCVE8W0KZ56D3E9UX" localSheetId="7" hidden="1">[2]HEADER!#REF!</definedName>
    <definedName name="BExUC9I2YXGSCVE8W0KZ56D3E9UX" localSheetId="9" hidden="1">[2]HEADER!#REF!</definedName>
    <definedName name="BExUC9I2YXGSCVE8W0KZ56D3E9UX" localSheetId="12" hidden="1">[2]HEADER!#REF!</definedName>
    <definedName name="BExUC9I2YXGSCVE8W0KZ56D3E9UX" localSheetId="1" hidden="1">[2]HEADER!#REF!</definedName>
    <definedName name="BExUC9I2YXGSCVE8W0KZ56D3E9UX" hidden="1">[2]HEADER!#REF!</definedName>
    <definedName name="BExZJQJI4H09EC94GXCLZDAB05VB" localSheetId="18" hidden="1">[2]HEADER!#REF!</definedName>
    <definedName name="BExZJQJI4H09EC94GXCLZDAB05VB" localSheetId="14" hidden="1">[3]HEADER!#REF!</definedName>
    <definedName name="BExZJQJI4H09EC94GXCLZDAB05VB" localSheetId="20" hidden="1">[2]HEADER!#REF!</definedName>
    <definedName name="BExZJQJI4H09EC94GXCLZDAB05VB" localSheetId="19" hidden="1">[2]HEADER!#REF!</definedName>
    <definedName name="BExZJQJI4H09EC94GXCLZDAB05VB" localSheetId="11" hidden="1">[2]HEADER!#REF!</definedName>
    <definedName name="BExZJQJI4H09EC94GXCLZDAB05VB" localSheetId="8" hidden="1">[4]HEADER!#REF!</definedName>
    <definedName name="BExZJQJI4H09EC94GXCLZDAB05VB" localSheetId="2" hidden="1">[5]HEADER!#REF!</definedName>
    <definedName name="BExZJQJI4H09EC94GXCLZDAB05VB" localSheetId="7" hidden="1">[2]HEADER!#REF!</definedName>
    <definedName name="BExZJQJI4H09EC94GXCLZDAB05VB" localSheetId="9" hidden="1">[2]HEADER!#REF!</definedName>
    <definedName name="BExZJQJI4H09EC94GXCLZDAB05VB" localSheetId="12" hidden="1">[2]HEADER!#REF!</definedName>
    <definedName name="BExZJQJI4H09EC94GXCLZDAB05VB" localSheetId="1" hidden="1">[2]HEADER!#REF!</definedName>
    <definedName name="BExZJQJI4H09EC94GXCLZDAB05VB" hidden="1">[2]HEADER!#REF!</definedName>
    <definedName name="dfdsfedt567g" hidden="1">[5]ZQZBC_PLN__04_03_10!#REF!</definedName>
    <definedName name="FGVZXVCXXV" localSheetId="18" hidden="1">[1]HEADER!#REF!</definedName>
    <definedName name="FGVZXVCXXV" localSheetId="20" hidden="1">[1]HEADER!#REF!</definedName>
    <definedName name="FGVZXVCXXV" localSheetId="19" hidden="1">[1]HEADER!#REF!</definedName>
    <definedName name="FGVZXVCXXV" localSheetId="2" hidden="1">[1]HEADER!#REF!</definedName>
    <definedName name="FGVZXVCXXV" hidden="1">[1]HEADER!#REF!</definedName>
    <definedName name="hfghghghgh123254" hidden="1">[5]HEADER!#REF!</definedName>
    <definedName name="hgh32231245" hidden="1">[5]HEADER!#REF!</definedName>
    <definedName name="kakaksajdskjdk" localSheetId="18" hidden="1">[2]HEADER!#REF!</definedName>
    <definedName name="kakaksajdskjdk" localSheetId="20" hidden="1">[2]HEADER!#REF!</definedName>
    <definedName name="kakaksajdskjdk" localSheetId="19" hidden="1">[2]HEADER!#REF!</definedName>
    <definedName name="kakaksajdskjdk" localSheetId="2" hidden="1">[5]HEADER!#REF!</definedName>
    <definedName name="kakaksajdskjdk" hidden="1">[2]HEADER!#REF!</definedName>
    <definedName name="lapa" localSheetId="18" hidden="1">[2]HEADER!#REF!</definedName>
    <definedName name="lapa" localSheetId="14" hidden="1">[3]HEADER!#REF!</definedName>
    <definedName name="lapa" localSheetId="20" hidden="1">[2]HEADER!#REF!</definedName>
    <definedName name="lapa" localSheetId="19" hidden="1">[2]HEADER!#REF!</definedName>
    <definedName name="lapa" localSheetId="11" hidden="1">[2]HEADER!#REF!</definedName>
    <definedName name="lapa" localSheetId="8" hidden="1">[2]HEADER!#REF!</definedName>
    <definedName name="lapa" localSheetId="2" hidden="1">[5]HEADER!#REF!</definedName>
    <definedName name="lapa" localSheetId="7" hidden="1">[2]HEADER!#REF!</definedName>
    <definedName name="lapa" localSheetId="9" hidden="1">[2]HEADER!#REF!</definedName>
    <definedName name="lapa" localSheetId="12" hidden="1">[2]HEADER!#REF!</definedName>
    <definedName name="lapa" localSheetId="1" hidden="1">[2]HEADER!#REF!</definedName>
    <definedName name="lapa" hidden="1">[2]HEADER!#REF!</definedName>
    <definedName name="_xlnm.Print_Area" localSheetId="19">Alternatīvi_MK_tekstam!$A:$D</definedName>
    <definedName name="_xlnm.Print_Area" localSheetId="0">'bud2021_ietvars2023 tekstam'!$A:$D</definedName>
    <definedName name="_xlnm.Print_Area" localSheetId="7">SM!$A:$H</definedName>
    <definedName name="_xlnm.Print_Area" localSheetId="10">VARAM!$A:$H</definedName>
    <definedName name="_xlnm.Print_Titles" localSheetId="20">Alternatīvi_MK_skaitl_daļai!$1:$2</definedName>
    <definedName name="_xlnm.Print_Titles" localSheetId="19">Alternatīvi_MK_tekstam!$2:$3</definedName>
    <definedName name="_xlnm.Print_Titles" localSheetId="3">ĀM!$1:$2</definedName>
    <definedName name="_xlnm.Print_Titles" localSheetId="0">'bud2021_ietvars2023 tekstam'!$4:$5</definedName>
    <definedName name="_xlnm.Print_Titles" localSheetId="4">FM!$1:$2</definedName>
    <definedName name="_xlnm.Print_Titles" localSheetId="5">IeM!$1:$2</definedName>
    <definedName name="_xlnm.Print_Titles" localSheetId="6">IZM!$1:$2</definedName>
    <definedName name="_xlnm.Print_Titles" localSheetId="11">KM!$1:$2</definedName>
    <definedName name="_xlnm.Print_Titles" localSheetId="8">LM!$1:$2</definedName>
    <definedName name="_xlnm.Print_Titles" localSheetId="2">MK!$1:$2</definedName>
    <definedName name="_xlnm.Print_Titles" localSheetId="13">RTV!$1:$2</definedName>
    <definedName name="_xlnm.Print_Titles" localSheetId="7">SM!$1:$2</definedName>
    <definedName name="_xlnm.Print_Titles" localSheetId="9">TM!$1:$2</definedName>
    <definedName name="_xlnm.Print_Titles" localSheetId="10">VARAM!$1:$2</definedName>
    <definedName name="_xlnm.Print_Titles" localSheetId="12">VM!$1:$2</definedName>
    <definedName name="_xlnm.Print_Titles" localSheetId="1">VPK!$1:$2</definedName>
    <definedName name="saddffgghb" localSheetId="18" hidden="1">[2]HEADER!#REF!</definedName>
    <definedName name="saddffgghb" localSheetId="20" hidden="1">[2]HEADER!#REF!</definedName>
    <definedName name="saddffgghb" localSheetId="19" hidden="1">[2]HEADER!#REF!</definedName>
    <definedName name="saddffgghb" localSheetId="2" hidden="1">[5]HEADER!#REF!</definedName>
    <definedName name="saddffgghb" hidden="1">[2]HEADER!#REF!</definedName>
    <definedName name="sadkjkasdjlasd" hidden="1">[5]HEADER!#REF!</definedName>
    <definedName name="SM00" localSheetId="18" hidden="1">[2]HEADER!#REF!</definedName>
    <definedName name="SM00" localSheetId="20" hidden="1">[2]HEADER!#REF!</definedName>
    <definedName name="SM00" localSheetId="19" hidden="1">[2]HEADER!#REF!</definedName>
    <definedName name="SM00" localSheetId="2" hidden="1">[5]HEADER!#REF!</definedName>
    <definedName name="SM00" hidden="1">[2]HEADER!#REF!</definedName>
    <definedName name="smsmsmsmms222" localSheetId="18" hidden="1">[2]HEADER!#REF!</definedName>
    <definedName name="smsmsmsmms222" localSheetId="20" hidden="1">[2]HEADER!#REF!</definedName>
    <definedName name="smsmsmsmms222" localSheetId="19" hidden="1">[2]HEADER!#REF!</definedName>
    <definedName name="smsmsmsmms222" localSheetId="2" hidden="1">[5]HEADER!#REF!</definedName>
    <definedName name="smsmsmsmms222" hidden="1">[2]HEADER!#REF!</definedName>
    <definedName name="svddssdfdf" localSheetId="18" hidden="1">[2]HEADER!#REF!</definedName>
    <definedName name="svddssdfdf" localSheetId="20" hidden="1">[2]HEADER!#REF!</definedName>
    <definedName name="svddssdfdf" localSheetId="19" hidden="1">[2]HEADER!#REF!</definedName>
    <definedName name="svddssdfdf" localSheetId="2" hidden="1">[5]HEADER!#REF!</definedName>
    <definedName name="svddssdfdf" hidden="1">[2]HEADER!#REF!</definedName>
    <definedName name="TGYTRGRTWG" localSheetId="18" hidden="1">[1]HEADER!#REF!</definedName>
    <definedName name="TGYTRGRTWG" localSheetId="20" hidden="1">[1]HEADER!#REF!</definedName>
    <definedName name="TGYTRGRTWG" localSheetId="19" hidden="1">[1]HEADER!#REF!</definedName>
    <definedName name="TGYTRGRTWG" localSheetId="2" hidden="1">[1]HEADER!#REF!</definedName>
    <definedName name="TGYTRGRTWG" hidden="1">[1]HEADER!#REF!</definedName>
    <definedName name="Z_306384B7_B5AC_4805_BD39_98BB7D257D42_.wvu.PrintArea" localSheetId="10" hidden="1">VARAM!$A:$H</definedName>
    <definedName name="Z_306384B7_B5AC_4805_BD39_98BB7D257D42_.wvu.PrintTitles" localSheetId="6" hidden="1">IZM!$1:$2</definedName>
    <definedName name="Z_306384B7_B5AC_4805_BD39_98BB7D257D42_.wvu.PrintTitles" localSheetId="11" hidden="1">KM!$1:$2</definedName>
    <definedName name="Z_306384B7_B5AC_4805_BD39_98BB7D257D42_.wvu.PrintTitles" localSheetId="8" hidden="1">LM!$1:$2</definedName>
    <definedName name="Z_306384B7_B5AC_4805_BD39_98BB7D257D42_.wvu.PrintTitles" localSheetId="13" hidden="1">RTV!$1:$2</definedName>
    <definedName name="Z_306384B7_B5AC_4805_BD39_98BB7D257D42_.wvu.PrintTitles" localSheetId="7" hidden="1">SM!$1:$2</definedName>
    <definedName name="Z_306384B7_B5AC_4805_BD39_98BB7D257D42_.wvu.PrintTitles" localSheetId="9" hidden="1">TM!$1:$2</definedName>
    <definedName name="Z_306384B7_B5AC_4805_BD39_98BB7D257D42_.wvu.PrintTitles" localSheetId="10" hidden="1">VARAM!$1:$2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9" i="34" l="1"/>
  <c r="G72" i="34"/>
  <c r="G43" i="34"/>
  <c r="G21" i="34"/>
  <c r="G24" i="34"/>
  <c r="G8" i="10" l="1"/>
  <c r="G9" i="10"/>
  <c r="D9" i="10"/>
  <c r="D8" i="10"/>
  <c r="D7" i="10"/>
  <c r="G515" i="10"/>
  <c r="G514" i="10" s="1"/>
  <c r="G513" i="10" s="1"/>
  <c r="G512" i="10" s="1"/>
  <c r="G511" i="10" s="1"/>
  <c r="G510" i="10" s="1"/>
  <c r="G509" i="10" s="1"/>
  <c r="G507" i="10"/>
  <c r="G506" i="10" s="1"/>
  <c r="G505" i="10" s="1"/>
  <c r="G504" i="10" s="1"/>
  <c r="G503" i="10" s="1"/>
  <c r="G502" i="10" s="1"/>
  <c r="G501" i="10" s="1"/>
  <c r="D7" i="20" l="1"/>
  <c r="G1144" i="20"/>
  <c r="G1143" i="20"/>
  <c r="G1142" i="20"/>
  <c r="D1139" i="20"/>
  <c r="D1138" i="20" s="1"/>
  <c r="D1137" i="20" s="1"/>
  <c r="D1136" i="20" s="1"/>
  <c r="D1135" i="20" s="1"/>
  <c r="D1134" i="20" s="1"/>
  <c r="G1119" i="20"/>
  <c r="F1119" i="20"/>
  <c r="G1116" i="20"/>
  <c r="G1115" i="20" s="1"/>
  <c r="G1114" i="20" s="1"/>
  <c r="F1116" i="20"/>
  <c r="F1115" i="20"/>
  <c r="F1114" i="20" s="1"/>
  <c r="G1112" i="20"/>
  <c r="D1111" i="20"/>
  <c r="D1110" i="20" s="1"/>
  <c r="D1109" i="20" s="1"/>
  <c r="D1108" i="20" s="1"/>
  <c r="D1107" i="20" s="1"/>
  <c r="D1106" i="20" s="1"/>
  <c r="G1110" i="20"/>
  <c r="G1109" i="20" s="1"/>
  <c r="G1108" i="20" s="1"/>
  <c r="G1107" i="20" s="1"/>
  <c r="G1106" i="20"/>
  <c r="G1092" i="20"/>
  <c r="G1090" i="20"/>
  <c r="G1089" i="20" s="1"/>
  <c r="G1088" i="20" s="1"/>
  <c r="D1084" i="20"/>
  <c r="D1083" i="20" s="1"/>
  <c r="D1082" i="20" s="1"/>
  <c r="D1081" i="20" s="1"/>
  <c r="D1080" i="20" s="1"/>
  <c r="D1079" i="20" s="1"/>
  <c r="G1079" i="20"/>
  <c r="G1069" i="20"/>
  <c r="F1069" i="20"/>
  <c r="G1067" i="20"/>
  <c r="G1066" i="20" s="1"/>
  <c r="G1065" i="20" s="1"/>
  <c r="D1067" i="20"/>
  <c r="D1066" i="20" s="1"/>
  <c r="D1065" i="20" s="1"/>
  <c r="D1064" i="20" s="1"/>
  <c r="D1063" i="20" s="1"/>
  <c r="D1062" i="20" s="1"/>
  <c r="F1066" i="20"/>
  <c r="F1065" i="20" s="1"/>
  <c r="G1063" i="20"/>
  <c r="F1063" i="20"/>
  <c r="F1062" i="20" s="1"/>
  <c r="G1062" i="20"/>
  <c r="F1049" i="20"/>
  <c r="F1044" i="20"/>
  <c r="F1043" i="20" s="1"/>
  <c r="F1041" i="20"/>
  <c r="G1037" i="20"/>
  <c r="G1033" i="20"/>
  <c r="G1032" i="20" s="1"/>
  <c r="G1030" i="20"/>
  <c r="F1030" i="20"/>
  <c r="F1028" i="20"/>
  <c r="F1027" i="20" s="1"/>
  <c r="F1025" i="20"/>
  <c r="D1025" i="20"/>
  <c r="D1024" i="20" s="1"/>
  <c r="D1023" i="20" s="1"/>
  <c r="D1022" i="20" s="1"/>
  <c r="D1021" i="20" s="1"/>
  <c r="D1020" i="20" s="1"/>
  <c r="F1024" i="20"/>
  <c r="F1023" i="20" s="1"/>
  <c r="G1020" i="20"/>
  <c r="F1006" i="20"/>
  <c r="F1003" i="20"/>
  <c r="F999" i="20"/>
  <c r="G994" i="20"/>
  <c r="G990" i="20" s="1"/>
  <c r="F994" i="20"/>
  <c r="F991" i="20"/>
  <c r="F990" i="20"/>
  <c r="F989" i="20" s="1"/>
  <c r="F988" i="20"/>
  <c r="G987" i="20"/>
  <c r="G980" i="20" s="1"/>
  <c r="D985" i="20"/>
  <c r="D984" i="20" s="1"/>
  <c r="D983" i="20" s="1"/>
  <c r="D982" i="20" s="1"/>
  <c r="D981" i="20" s="1"/>
  <c r="D980" i="20" s="1"/>
  <c r="F980" i="20"/>
  <c r="F967" i="20"/>
  <c r="G964" i="20"/>
  <c r="F962" i="20"/>
  <c r="F961" i="20"/>
  <c r="G960" i="20"/>
  <c r="G951" i="20" s="1"/>
  <c r="G950" i="20" s="1"/>
  <c r="F959" i="20"/>
  <c r="G948" i="20"/>
  <c r="G938" i="20" s="1"/>
  <c r="F948" i="20"/>
  <c r="F946" i="20"/>
  <c r="F945" i="20"/>
  <c r="F943" i="20"/>
  <c r="F942" i="20" s="1"/>
  <c r="F941" i="20" s="1"/>
  <c r="F940" i="20" s="1"/>
  <c r="D943" i="20"/>
  <c r="D942" i="20" s="1"/>
  <c r="D941" i="20" s="1"/>
  <c r="D940" i="20" s="1"/>
  <c r="D939" i="20" s="1"/>
  <c r="D938" i="20" s="1"/>
  <c r="F924" i="20"/>
  <c r="G922" i="20"/>
  <c r="G921" i="20" s="1"/>
  <c r="G917" i="20" s="1"/>
  <c r="G908" i="20" s="1"/>
  <c r="F921" i="20"/>
  <c r="F917" i="20"/>
  <c r="F908" i="20" s="1"/>
  <c r="F907" i="20" s="1"/>
  <c r="F912" i="20"/>
  <c r="F909" i="20"/>
  <c r="F906" i="20"/>
  <c r="G905" i="20"/>
  <c r="G898" i="20" s="1"/>
  <c r="D903" i="20"/>
  <c r="D902" i="20" s="1"/>
  <c r="D901" i="20" s="1"/>
  <c r="D900" i="20" s="1"/>
  <c r="D899" i="20" s="1"/>
  <c r="D898" i="20" s="1"/>
  <c r="F898" i="20"/>
  <c r="F885" i="20"/>
  <c r="F880" i="20"/>
  <c r="F879" i="20"/>
  <c r="F877" i="20"/>
  <c r="F866" i="20"/>
  <c r="F864" i="20"/>
  <c r="F863" i="20"/>
  <c r="F861" i="20"/>
  <c r="F860" i="20" s="1"/>
  <c r="F859" i="20" s="1"/>
  <c r="F858" i="20" s="1"/>
  <c r="D861" i="20"/>
  <c r="D860" i="20" s="1"/>
  <c r="D859" i="20" s="1"/>
  <c r="D858" i="20" s="1"/>
  <c r="D857" i="20" s="1"/>
  <c r="D856" i="20" s="1"/>
  <c r="F842" i="20"/>
  <c r="F839" i="20"/>
  <c r="F835" i="20"/>
  <c r="F830" i="20"/>
  <c r="F826" i="20" s="1"/>
  <c r="F825" i="20" s="1"/>
  <c r="F827" i="20"/>
  <c r="F824" i="20"/>
  <c r="D821" i="20"/>
  <c r="D820" i="20" s="1"/>
  <c r="D819" i="20" s="1"/>
  <c r="D818" i="20" s="1"/>
  <c r="D817" i="20" s="1"/>
  <c r="D816" i="20" s="1"/>
  <c r="F816" i="20"/>
  <c r="F1022" i="20" l="1"/>
  <c r="F1110" i="20"/>
  <c r="F1109" i="20" s="1"/>
  <c r="F1108" i="20" s="1"/>
  <c r="F1107" i="20" s="1"/>
  <c r="F1106" i="20" s="1"/>
  <c r="D7" i="17"/>
  <c r="F132" i="17"/>
  <c r="F131" i="17"/>
  <c r="F129" i="17" s="1"/>
  <c r="F127" i="17"/>
  <c r="F125" i="17"/>
  <c r="F124" i="17"/>
  <c r="F122" i="17"/>
  <c r="G119" i="17"/>
  <c r="G115" i="17" s="1"/>
  <c r="G114" i="17" s="1"/>
  <c r="G113" i="17" s="1"/>
  <c r="G112" i="17" s="1"/>
  <c r="G102" i="17" s="1"/>
  <c r="F119" i="17"/>
  <c r="F116" i="17"/>
  <c r="F115" i="17" s="1"/>
  <c r="F112" i="17"/>
  <c r="F110" i="17"/>
  <c r="F109" i="17" s="1"/>
  <c r="F107" i="17"/>
  <c r="F106" i="17" s="1"/>
  <c r="F105" i="17" s="1"/>
  <c r="F104" i="17" s="1"/>
  <c r="F102" i="17" s="1"/>
  <c r="D107" i="17"/>
  <c r="D106" i="17" s="1"/>
  <c r="D105" i="17" s="1"/>
  <c r="D104" i="17" s="1"/>
  <c r="D103" i="17" s="1"/>
  <c r="D102" i="17" s="1"/>
  <c r="C107" i="17"/>
  <c r="C106" i="17" s="1"/>
  <c r="C105" i="17" s="1"/>
  <c r="C104" i="17" s="1"/>
  <c r="C103" i="17" s="1"/>
  <c r="C102" i="17" s="1"/>
  <c r="F92" i="17"/>
  <c r="F91" i="17" s="1"/>
  <c r="F85" i="17" s="1"/>
  <c r="F84" i="17" s="1"/>
  <c r="F83" i="17" s="1"/>
  <c r="F82" i="17" s="1"/>
  <c r="F81" i="17" s="1"/>
  <c r="G88" i="17"/>
  <c r="F88" i="17"/>
  <c r="F86" i="17"/>
  <c r="D86" i="17"/>
  <c r="C86" i="17"/>
  <c r="G85" i="17"/>
  <c r="D85" i="17"/>
  <c r="C85" i="17"/>
  <c r="G84" i="17"/>
  <c r="D84" i="17"/>
  <c r="C84" i="17"/>
  <c r="G83" i="17"/>
  <c r="D83" i="17"/>
  <c r="C83" i="17"/>
  <c r="G82" i="17"/>
  <c r="D82" i="17"/>
  <c r="C82" i="17"/>
  <c r="G81" i="17"/>
  <c r="D81" i="17"/>
  <c r="C81" i="17"/>
  <c r="F114" i="17" l="1"/>
  <c r="A13" i="1" l="1"/>
  <c r="A13" i="47"/>
  <c r="A33" i="47" s="1"/>
  <c r="G82" i="47"/>
  <c r="G81" i="47" s="1"/>
  <c r="G80" i="47" s="1"/>
  <c r="G77" i="47"/>
  <c r="G75" i="47"/>
  <c r="G74" i="47" s="1"/>
  <c r="G73" i="47" s="1"/>
  <c r="D74" i="47"/>
  <c r="D73" i="47" s="1"/>
  <c r="D72" i="47" s="1"/>
  <c r="C74" i="47"/>
  <c r="C73" i="47" s="1"/>
  <c r="C72" i="47" s="1"/>
  <c r="G71" i="47"/>
  <c r="G69" i="47" s="1"/>
  <c r="D70" i="47"/>
  <c r="D69" i="47" s="1"/>
  <c r="C70" i="47"/>
  <c r="C69" i="47" s="1"/>
  <c r="G66" i="47"/>
  <c r="G65" i="47" s="1"/>
  <c r="G64" i="47" s="1"/>
  <c r="G61" i="47"/>
  <c r="G59" i="47"/>
  <c r="G58" i="47" s="1"/>
  <c r="D58" i="47"/>
  <c r="D57" i="47" s="1"/>
  <c r="D56" i="47" s="1"/>
  <c r="C58" i="47"/>
  <c r="C57" i="47" s="1"/>
  <c r="C56" i="47" s="1"/>
  <c r="G55" i="47"/>
  <c r="G53" i="47" s="1"/>
  <c r="D54" i="47"/>
  <c r="C54" i="47"/>
  <c r="D53" i="47"/>
  <c r="C53" i="47"/>
  <c r="G50" i="47"/>
  <c r="G49" i="47"/>
  <c r="G48" i="47" s="1"/>
  <c r="G43" i="47"/>
  <c r="G42" i="47" s="1"/>
  <c r="G41" i="47" s="1"/>
  <c r="D42" i="47"/>
  <c r="D41" i="47" s="1"/>
  <c r="D40" i="47" s="1"/>
  <c r="C42" i="47"/>
  <c r="C41" i="47"/>
  <c r="C40" i="47" s="1"/>
  <c r="G39" i="47"/>
  <c r="G37" i="47" s="1"/>
  <c r="D38" i="47"/>
  <c r="D37" i="47" s="1"/>
  <c r="C38" i="47"/>
  <c r="C37" i="47"/>
  <c r="G27" i="47"/>
  <c r="G26" i="47" s="1"/>
  <c r="G22" i="47"/>
  <c r="G21" i="47"/>
  <c r="G20" i="47" s="1"/>
  <c r="D21" i="47"/>
  <c r="D20" i="47" s="1"/>
  <c r="D19" i="47" s="1"/>
  <c r="C21" i="47"/>
  <c r="C20" i="47"/>
  <c r="C19" i="47"/>
  <c r="G18" i="47"/>
  <c r="D17" i="47"/>
  <c r="C17" i="47"/>
  <c r="C16" i="47" s="1"/>
  <c r="G16" i="47"/>
  <c r="D16" i="47"/>
  <c r="G9" i="47"/>
  <c r="G8" i="47"/>
  <c r="G7" i="47"/>
  <c r="G57" i="47" l="1"/>
  <c r="D7" i="18"/>
  <c r="A14" i="10" l="1"/>
  <c r="G95" i="1"/>
  <c r="F95" i="1"/>
  <c r="G93" i="1"/>
  <c r="F93" i="1"/>
  <c r="G91" i="1"/>
  <c r="G90" i="1" s="1"/>
  <c r="G80" i="1" s="1"/>
  <c r="G79" i="1" s="1"/>
  <c r="F91" i="1"/>
  <c r="F90" i="1" s="1"/>
  <c r="G87" i="1"/>
  <c r="F87" i="1"/>
  <c r="G84" i="1"/>
  <c r="F84" i="1"/>
  <c r="G81" i="1"/>
  <c r="F81" i="1"/>
  <c r="F80" i="1" s="1"/>
  <c r="F79" i="1" s="1"/>
  <c r="D80" i="1"/>
  <c r="C80" i="1"/>
  <c r="D79" i="1"/>
  <c r="C79" i="1"/>
  <c r="C78" i="1" s="1"/>
  <c r="D78" i="1"/>
  <c r="G77" i="1"/>
  <c r="F77" i="1"/>
  <c r="D76" i="1"/>
  <c r="C76" i="1"/>
  <c r="G75" i="1"/>
  <c r="F75" i="1"/>
  <c r="D75" i="1"/>
  <c r="C75" i="1"/>
  <c r="G72" i="1"/>
  <c r="F72" i="1"/>
  <c r="G70" i="1"/>
  <c r="F70" i="1"/>
  <c r="G68" i="1"/>
  <c r="G66" i="1" s="1"/>
  <c r="G65" i="1" s="1"/>
  <c r="G55" i="1" s="1"/>
  <c r="G54" i="1" s="1"/>
  <c r="F68" i="1"/>
  <c r="F66" i="1" s="1"/>
  <c r="F65" i="1" s="1"/>
  <c r="G62" i="1"/>
  <c r="F62" i="1"/>
  <c r="G59" i="1"/>
  <c r="F59" i="1"/>
  <c r="F55" i="1" s="1"/>
  <c r="F54" i="1" s="1"/>
  <c r="G56" i="1"/>
  <c r="F56" i="1"/>
  <c r="G52" i="1"/>
  <c r="F52" i="1"/>
  <c r="F45" i="1" s="1"/>
  <c r="G50" i="1"/>
  <c r="F50" i="1"/>
  <c r="D50" i="1"/>
  <c r="C50" i="1"/>
  <c r="G49" i="1"/>
  <c r="F49" i="1"/>
  <c r="D49" i="1"/>
  <c r="C49" i="1"/>
  <c r="C48" i="1" s="1"/>
  <c r="G48" i="1"/>
  <c r="F48" i="1"/>
  <c r="D48" i="1"/>
  <c r="G47" i="1"/>
  <c r="F47" i="1"/>
  <c r="D46" i="1"/>
  <c r="C46" i="1"/>
  <c r="G45" i="1"/>
  <c r="D45" i="1"/>
  <c r="C45" i="1"/>
  <c r="G35" i="1"/>
  <c r="F35" i="1"/>
  <c r="G33" i="1"/>
  <c r="G32" i="1" s="1"/>
  <c r="G26" i="1" s="1"/>
  <c r="G25" i="1" s="1"/>
  <c r="F33" i="1"/>
  <c r="F32" i="1" s="1"/>
  <c r="F26" i="1" s="1"/>
  <c r="F25" i="1" s="1"/>
  <c r="G30" i="1"/>
  <c r="F30" i="1"/>
  <c r="G27" i="1"/>
  <c r="F27" i="1"/>
  <c r="G23" i="1"/>
  <c r="F23" i="1"/>
  <c r="G21" i="1"/>
  <c r="F21" i="1"/>
  <c r="D21" i="1"/>
  <c r="D20" i="1" s="1"/>
  <c r="D19" i="1" s="1"/>
  <c r="D7" i="1" s="1"/>
  <c r="G7" i="1" s="1"/>
  <c r="C21" i="1"/>
  <c r="G20" i="1"/>
  <c r="F20" i="1"/>
  <c r="C20" i="1"/>
  <c r="G19" i="1"/>
  <c r="G18" i="1" s="1"/>
  <c r="G16" i="1" s="1"/>
  <c r="F19" i="1"/>
  <c r="C19" i="1"/>
  <c r="F18" i="1"/>
  <c r="D17" i="1"/>
  <c r="C17" i="1"/>
  <c r="F16" i="1"/>
  <c r="D16" i="1"/>
  <c r="C16" i="1"/>
  <c r="A41" i="1"/>
  <c r="D8" i="1"/>
  <c r="G8" i="1" s="1"/>
  <c r="G9" i="19" l="1"/>
  <c r="G8" i="19"/>
  <c r="F165" i="45" l="1"/>
  <c r="F163" i="45"/>
  <c r="F161" i="45"/>
  <c r="F160" i="45"/>
  <c r="F159" i="45" s="1"/>
  <c r="F157" i="45"/>
  <c r="G154" i="45"/>
  <c r="G150" i="45" s="1"/>
  <c r="G149" i="45" s="1"/>
  <c r="F154" i="45"/>
  <c r="F151" i="45"/>
  <c r="F150" i="45" s="1"/>
  <c r="F149" i="45" s="1"/>
  <c r="G147" i="45"/>
  <c r="F147" i="45"/>
  <c r="F145" i="45"/>
  <c r="F144" i="45" s="1"/>
  <c r="F143" i="45" s="1"/>
  <c r="F142" i="45" s="1"/>
  <c r="G140" i="45"/>
  <c r="F137" i="45"/>
  <c r="F135" i="45"/>
  <c r="F133" i="45"/>
  <c r="F131" i="45" s="1"/>
  <c r="F128" i="45"/>
  <c r="G125" i="45"/>
  <c r="F125" i="45"/>
  <c r="G122" i="45"/>
  <c r="G121" i="45" s="1"/>
  <c r="G120" i="45" s="1"/>
  <c r="F122" i="45"/>
  <c r="G118" i="45"/>
  <c r="G111" i="45" s="1"/>
  <c r="F118" i="45"/>
  <c r="F116" i="45"/>
  <c r="F115" i="45" s="1"/>
  <c r="F114" i="45" s="1"/>
  <c r="F113" i="45" s="1"/>
  <c r="F111" i="45" s="1"/>
  <c r="F108" i="45"/>
  <c r="F106" i="45"/>
  <c r="F104" i="45"/>
  <c r="F102" i="45" s="1"/>
  <c r="F99" i="45"/>
  <c r="G96" i="45"/>
  <c r="F96" i="45"/>
  <c r="G93" i="45"/>
  <c r="F93" i="45"/>
  <c r="G89" i="45"/>
  <c r="G82" i="45" s="1"/>
  <c r="F89" i="45"/>
  <c r="F87" i="45"/>
  <c r="F86" i="45" s="1"/>
  <c r="F85" i="45" s="1"/>
  <c r="F84" i="45" s="1"/>
  <c r="F72" i="45"/>
  <c r="G70" i="45"/>
  <c r="G67" i="45" s="1"/>
  <c r="G66" i="45" s="1"/>
  <c r="F70" i="45"/>
  <c r="F68" i="45"/>
  <c r="G64" i="45"/>
  <c r="G63" i="45" s="1"/>
  <c r="F64" i="45"/>
  <c r="F63" i="45" s="1"/>
  <c r="F60" i="45"/>
  <c r="G58" i="45"/>
  <c r="G55" i="45" s="1"/>
  <c r="G54" i="45" s="1"/>
  <c r="F58" i="45"/>
  <c r="F56" i="45"/>
  <c r="F55" i="45" s="1"/>
  <c r="F54" i="45" s="1"/>
  <c r="G52" i="45"/>
  <c r="F52" i="45"/>
  <c r="F51" i="45" s="1"/>
  <c r="G51" i="45"/>
  <c r="F48" i="45"/>
  <c r="G46" i="45"/>
  <c r="G43" i="45" s="1"/>
  <c r="G42" i="45" s="1"/>
  <c r="F46" i="45"/>
  <c r="F44" i="45"/>
  <c r="F43" i="45" s="1"/>
  <c r="F42" i="45" s="1"/>
  <c r="G40" i="45"/>
  <c r="F40" i="45"/>
  <c r="F39" i="45" s="1"/>
  <c r="G39" i="45"/>
  <c r="F30" i="45"/>
  <c r="F28" i="45"/>
  <c r="G25" i="45"/>
  <c r="G21" i="45" s="1"/>
  <c r="G20" i="45" s="1"/>
  <c r="F25" i="45"/>
  <c r="F22" i="45"/>
  <c r="G18" i="45"/>
  <c r="G11" i="45" s="1"/>
  <c r="F18" i="45"/>
  <c r="F16" i="45"/>
  <c r="F15" i="45" s="1"/>
  <c r="F14" i="45" s="1"/>
  <c r="F13" i="45" s="1"/>
  <c r="F67" i="45" l="1"/>
  <c r="F66" i="45" s="1"/>
  <c r="G92" i="45"/>
  <c r="G91" i="45" s="1"/>
  <c r="F11" i="45"/>
  <c r="F82" i="45"/>
  <c r="F101" i="45"/>
  <c r="F92" i="45" s="1"/>
  <c r="F91" i="45" s="1"/>
  <c r="F130" i="45"/>
  <c r="F121" i="45" s="1"/>
  <c r="F120" i="45" s="1"/>
  <c r="F140" i="45"/>
  <c r="F21" i="45"/>
  <c r="F20" i="45" s="1"/>
  <c r="A10" i="5" l="1"/>
  <c r="A13" i="5" l="1"/>
  <c r="A16" i="5" s="1"/>
  <c r="A20" i="5" s="1"/>
  <c r="A24" i="5" s="1"/>
  <c r="A27" i="5" s="1"/>
  <c r="A31" i="5" s="1"/>
  <c r="A34" i="5" s="1"/>
  <c r="G9" i="14"/>
  <c r="G8" i="14"/>
  <c r="D7" i="14"/>
  <c r="G7" i="14" s="1"/>
  <c r="D9" i="19" l="1"/>
  <c r="D8" i="19"/>
  <c r="A41" i="32"/>
  <c r="G765" i="10"/>
  <c r="G764" i="10" s="1"/>
  <c r="G763" i="10" s="1"/>
  <c r="G762" i="10" s="1"/>
  <c r="G761" i="10" s="1"/>
  <c r="G760" i="10" s="1"/>
  <c r="G768" i="10" s="1"/>
  <c r="F765" i="10"/>
  <c r="F764" i="10" s="1"/>
  <c r="F763" i="10" s="1"/>
  <c r="F761" i="10"/>
  <c r="F760" i="10" s="1"/>
  <c r="G747" i="10"/>
  <c r="G746" i="10" s="1"/>
  <c r="G745" i="10" s="1"/>
  <c r="F747" i="10"/>
  <c r="F746" i="10" s="1"/>
  <c r="F745" i="10" s="1"/>
  <c r="F743" i="10"/>
  <c r="F742" i="10" s="1"/>
  <c r="G724" i="10"/>
  <c r="G733" i="10"/>
  <c r="G744" i="10" l="1"/>
  <c r="G743" i="10" s="1"/>
  <c r="G742" i="10" s="1"/>
  <c r="G750" i="10"/>
  <c r="A51" i="5" l="1"/>
  <c r="A54" i="5" s="1"/>
  <c r="G112" i="34" l="1"/>
  <c r="F112" i="34"/>
  <c r="F109" i="34"/>
  <c r="F105" i="34" s="1"/>
  <c r="F103" i="34"/>
  <c r="F100" i="34"/>
  <c r="G97" i="34"/>
  <c r="G96" i="34" s="1"/>
  <c r="G95" i="34" s="1"/>
  <c r="G91" i="34" s="1"/>
  <c r="F97" i="34"/>
  <c r="D97" i="34"/>
  <c r="D96" i="34" s="1"/>
  <c r="D95" i="34" s="1"/>
  <c r="D94" i="34" s="1"/>
  <c r="G93" i="34"/>
  <c r="F93" i="34"/>
  <c r="F91" i="34"/>
  <c r="G85" i="34"/>
  <c r="F85" i="34"/>
  <c r="F82" i="34"/>
  <c r="F78" i="34" s="1"/>
  <c r="F76" i="34"/>
  <c r="F73" i="34"/>
  <c r="G70" i="34"/>
  <c r="G69" i="34" s="1"/>
  <c r="G68" i="34" s="1"/>
  <c r="G64" i="34" s="1"/>
  <c r="F70" i="34"/>
  <c r="D69" i="34"/>
  <c r="D68" i="34"/>
  <c r="D67" i="34" s="1"/>
  <c r="G66" i="34"/>
  <c r="F66" i="34"/>
  <c r="F64" i="34"/>
  <c r="F60" i="34"/>
  <c r="G56" i="34"/>
  <c r="F56" i="34"/>
  <c r="F53" i="34"/>
  <c r="F49" i="34"/>
  <c r="F47" i="34"/>
  <c r="F44" i="34"/>
  <c r="G41" i="34"/>
  <c r="G40" i="34" s="1"/>
  <c r="G39" i="34" s="1"/>
  <c r="G35" i="34" s="1"/>
  <c r="F41" i="34"/>
  <c r="F40" i="34" s="1"/>
  <c r="F39" i="34" s="1"/>
  <c r="G37" i="34"/>
  <c r="F37" i="34"/>
  <c r="F35" i="34"/>
  <c r="G25" i="34"/>
  <c r="F25" i="34"/>
  <c r="G22" i="34"/>
  <c r="F22" i="34"/>
  <c r="F21" i="34"/>
  <c r="D21" i="34"/>
  <c r="D20" i="34" s="1"/>
  <c r="D19" i="34" s="1"/>
  <c r="C21" i="34"/>
  <c r="C20" i="34" s="1"/>
  <c r="C19" i="34" s="1"/>
  <c r="C18" i="34" s="1"/>
  <c r="C17" i="34" s="1"/>
  <c r="C16" i="34" s="1"/>
  <c r="G18" i="34"/>
  <c r="F18" i="34"/>
  <c r="F16" i="34" s="1"/>
  <c r="G16" i="34"/>
  <c r="D8" i="34" l="1"/>
  <c r="D66" i="34"/>
  <c r="D65" i="34" s="1"/>
  <c r="D64" i="34" s="1"/>
  <c r="D93" i="34"/>
  <c r="D92" i="34" s="1"/>
  <c r="D91" i="34" s="1"/>
  <c r="D9" i="34"/>
  <c r="F96" i="34"/>
  <c r="F95" i="34" s="1"/>
  <c r="F20" i="34"/>
  <c r="F69" i="34"/>
  <c r="F68" i="34" s="1"/>
  <c r="G20" i="34"/>
  <c r="D41" i="34"/>
  <c r="D40" i="34" s="1"/>
  <c r="D39" i="34" s="1"/>
  <c r="D38" i="34" s="1"/>
  <c r="D37" i="34" s="1"/>
  <c r="D36" i="34" s="1"/>
  <c r="D35" i="34" s="1"/>
  <c r="D18" i="34"/>
  <c r="D17" i="34" s="1"/>
  <c r="D16" i="34" s="1"/>
  <c r="F88" i="34"/>
  <c r="F87" i="34"/>
  <c r="F59" i="34"/>
  <c r="F58" i="34"/>
  <c r="F115" i="34"/>
  <c r="F114" i="34"/>
  <c r="G9" i="34" l="1"/>
  <c r="G8" i="34"/>
  <c r="D11" i="32"/>
  <c r="G7" i="17" l="1"/>
  <c r="F72" i="17"/>
  <c r="F71" i="17"/>
  <c r="G70" i="17"/>
  <c r="G69" i="17"/>
  <c r="F69" i="17"/>
  <c r="G67" i="17"/>
  <c r="F67" i="17"/>
  <c r="F65" i="17"/>
  <c r="G64" i="17"/>
  <c r="F64" i="17"/>
  <c r="F62" i="17"/>
  <c r="F59" i="17"/>
  <c r="F56" i="17"/>
  <c r="G55" i="17"/>
  <c r="F55" i="17"/>
  <c r="F54" i="17" s="1"/>
  <c r="G54" i="17"/>
  <c r="G53" i="17" s="1"/>
  <c r="G52" i="17" s="1"/>
  <c r="G42" i="17" s="1"/>
  <c r="F52" i="17"/>
  <c r="F50" i="17"/>
  <c r="F49" i="17"/>
  <c r="D48" i="17"/>
  <c r="F47" i="17"/>
  <c r="D47" i="17"/>
  <c r="C47" i="17"/>
  <c r="F46" i="17"/>
  <c r="D46" i="17"/>
  <c r="C46" i="17"/>
  <c r="F45" i="17"/>
  <c r="F44" i="17" s="1"/>
  <c r="F42" i="17" s="1"/>
  <c r="D45" i="17"/>
  <c r="D44" i="17" s="1"/>
  <c r="D43" i="17" s="1"/>
  <c r="D42" i="17" s="1"/>
  <c r="C45" i="17"/>
  <c r="C44" i="17" s="1"/>
  <c r="C43" i="17" s="1"/>
  <c r="C42" i="17" s="1"/>
  <c r="F32" i="17"/>
  <c r="F31" i="17"/>
  <c r="G30" i="17"/>
  <c r="G29" i="17" s="1"/>
  <c r="F29" i="17"/>
  <c r="G27" i="17"/>
  <c r="G24" i="17" s="1"/>
  <c r="G20" i="17" s="1"/>
  <c r="F27" i="17"/>
  <c r="F25" i="17"/>
  <c r="F24" i="17" s="1"/>
  <c r="F20" i="17" s="1"/>
  <c r="F19" i="17" s="1"/>
  <c r="F18" i="17" s="1"/>
  <c r="F17" i="17" s="1"/>
  <c r="F16" i="17" s="1"/>
  <c r="F21" i="17"/>
  <c r="D21" i="17"/>
  <c r="C21" i="17"/>
  <c r="D20" i="17"/>
  <c r="C20" i="17"/>
  <c r="D19" i="17"/>
  <c r="D18" i="17" s="1"/>
  <c r="D17" i="17" s="1"/>
  <c r="D16" i="17" s="1"/>
  <c r="C19" i="17"/>
  <c r="C18" i="17" s="1"/>
  <c r="C17" i="17" s="1"/>
  <c r="C16" i="17" s="1"/>
  <c r="G19" i="17" l="1"/>
  <c r="G18" i="17" s="1"/>
  <c r="G17" i="17" s="1"/>
  <c r="G16" i="17" s="1"/>
  <c r="E180" i="43"/>
  <c r="E133" i="43"/>
  <c r="I134" i="27"/>
  <c r="H134" i="27"/>
  <c r="G134" i="27"/>
  <c r="F134" i="27"/>
  <c r="E134" i="27"/>
  <c r="E140" i="27" s="1"/>
  <c r="K63" i="26"/>
  <c r="K69" i="26" s="1"/>
  <c r="J63" i="26"/>
  <c r="I63" i="26"/>
  <c r="H63" i="26"/>
  <c r="G63" i="26"/>
  <c r="F63" i="26"/>
  <c r="F69" i="26" s="1"/>
  <c r="I134" i="25"/>
  <c r="H134" i="25"/>
  <c r="G134" i="25"/>
  <c r="F134" i="25"/>
  <c r="E134" i="25"/>
  <c r="E140" i="25" s="1"/>
  <c r="I134" i="24"/>
  <c r="H134" i="24"/>
  <c r="G134" i="24"/>
  <c r="F134" i="24"/>
  <c r="E134" i="24"/>
  <c r="E140" i="24" s="1"/>
  <c r="E181" i="43" l="1"/>
  <c r="G807" i="20" l="1"/>
  <c r="D807" i="20"/>
  <c r="D806" i="20" s="1"/>
  <c r="D805" i="20" s="1"/>
  <c r="G806" i="20"/>
  <c r="G805" i="20" s="1"/>
  <c r="D789" i="20"/>
  <c r="C789" i="20"/>
  <c r="D786" i="20"/>
  <c r="D782" i="20" s="1"/>
  <c r="C784" i="20"/>
  <c r="C783" i="20" s="1"/>
  <c r="C781" i="20"/>
  <c r="D777" i="20"/>
  <c r="D774" i="20"/>
  <c r="C770" i="20"/>
  <c r="C768" i="20"/>
  <c r="C767" i="20" s="1"/>
  <c r="C762" i="20" s="1"/>
  <c r="G766" i="20"/>
  <c r="G765" i="20" s="1"/>
  <c r="G764" i="20" s="1"/>
  <c r="G763" i="20" s="1"/>
  <c r="G760" i="20" s="1"/>
  <c r="F766" i="20"/>
  <c r="F765" i="20" s="1"/>
  <c r="F764" i="20" s="1"/>
  <c r="F763" i="20" s="1"/>
  <c r="F760" i="20" s="1"/>
  <c r="C765" i="20"/>
  <c r="C764" i="20" s="1"/>
  <c r="C763" i="20" s="1"/>
  <c r="G762" i="20"/>
  <c r="G761" i="20"/>
  <c r="F761" i="20"/>
  <c r="C746" i="20"/>
  <c r="C743" i="20"/>
  <c r="C739" i="20" s="1"/>
  <c r="C734" i="20"/>
  <c r="D731" i="20"/>
  <c r="C731" i="20"/>
  <c r="D730" i="20"/>
  <c r="D729" i="20" s="1"/>
  <c r="D728" i="20" s="1"/>
  <c r="D727" i="20" s="1"/>
  <c r="D720" i="20" s="1"/>
  <c r="C728" i="20"/>
  <c r="G726" i="20"/>
  <c r="G725" i="20" s="1"/>
  <c r="G724" i="20" s="1"/>
  <c r="G723" i="20" s="1"/>
  <c r="G720" i="20" s="1"/>
  <c r="F726" i="20"/>
  <c r="F725" i="20" s="1"/>
  <c r="F724" i="20" s="1"/>
  <c r="F723" i="20" s="1"/>
  <c r="G722" i="20"/>
  <c r="G721" i="20"/>
  <c r="F721" i="20"/>
  <c r="F720" i="20" s="1"/>
  <c r="C720" i="20"/>
  <c r="D712" i="20"/>
  <c r="C712" i="20"/>
  <c r="D711" i="20"/>
  <c r="D710" i="20" s="1"/>
  <c r="D709" i="20" s="1"/>
  <c r="D708" i="20" s="1"/>
  <c r="D707" i="20" s="1"/>
  <c r="D706" i="20" s="1"/>
  <c r="D698" i="20" s="1"/>
  <c r="D697" i="20" s="1"/>
  <c r="D696" i="20" s="1"/>
  <c r="D695" i="20" s="1"/>
  <c r="D694" i="20" s="1"/>
  <c r="D693" i="20" s="1"/>
  <c r="D692" i="20" s="1"/>
  <c r="C711" i="20"/>
  <c r="C710" i="20"/>
  <c r="C709" i="20" s="1"/>
  <c r="C702" i="20"/>
  <c r="C701" i="20" s="1"/>
  <c r="C699" i="20"/>
  <c r="C698" i="20"/>
  <c r="C697" i="20"/>
  <c r="D689" i="20"/>
  <c r="C689" i="20"/>
  <c r="C688" i="20" s="1"/>
  <c r="C687" i="20" s="1"/>
  <c r="D688" i="20"/>
  <c r="D687" i="20" s="1"/>
  <c r="D686" i="20" s="1"/>
  <c r="D685" i="20" s="1"/>
  <c r="D684" i="20" s="1"/>
  <c r="C680" i="20"/>
  <c r="C679" i="20" s="1"/>
  <c r="C677" i="20"/>
  <c r="D675" i="20"/>
  <c r="D674" i="20" s="1"/>
  <c r="D673" i="20" s="1"/>
  <c r="D672" i="20" s="1"/>
  <c r="D671" i="20" s="1"/>
  <c r="D670" i="20" s="1"/>
  <c r="D668" i="20"/>
  <c r="D667" i="20"/>
  <c r="D666" i="20" s="1"/>
  <c r="C667" i="20"/>
  <c r="C666" i="20" s="1"/>
  <c r="C665" i="20" s="1"/>
  <c r="D665" i="20"/>
  <c r="D664" i="20" s="1"/>
  <c r="D663" i="20" s="1"/>
  <c r="D662" i="20" s="1"/>
  <c r="C658" i="20"/>
  <c r="C657" i="20" s="1"/>
  <c r="C655" i="20"/>
  <c r="D653" i="20"/>
  <c r="D652" i="20" s="1"/>
  <c r="D651" i="20" s="1"/>
  <c r="D650" i="20" s="1"/>
  <c r="D649" i="20" s="1"/>
  <c r="D648" i="20" s="1"/>
  <c r="D645" i="20"/>
  <c r="D644" i="20" s="1"/>
  <c r="D643" i="20" s="1"/>
  <c r="D642" i="20" s="1"/>
  <c r="D641" i="20" s="1"/>
  <c r="D640" i="20" s="1"/>
  <c r="C645" i="20"/>
  <c r="C644" i="20" s="1"/>
  <c r="C643" i="20" s="1"/>
  <c r="C636" i="20"/>
  <c r="C635" i="20"/>
  <c r="C633" i="20"/>
  <c r="D631" i="20"/>
  <c r="D630" i="20" s="1"/>
  <c r="D629" i="20" s="1"/>
  <c r="D628" i="20" s="1"/>
  <c r="D627" i="20" s="1"/>
  <c r="D626" i="20" s="1"/>
  <c r="C628" i="20"/>
  <c r="C619" i="20"/>
  <c r="C618" i="20" s="1"/>
  <c r="F617" i="20"/>
  <c r="C616" i="20"/>
  <c r="G614" i="20"/>
  <c r="D614" i="20"/>
  <c r="D613" i="20" s="1"/>
  <c r="D612" i="20" s="1"/>
  <c r="D611" i="20" s="1"/>
  <c r="D610" i="20" s="1"/>
  <c r="D609" i="20" s="1"/>
  <c r="G613" i="20"/>
  <c r="F613" i="20"/>
  <c r="G612" i="20"/>
  <c r="G611" i="20" s="1"/>
  <c r="G610" i="20" s="1"/>
  <c r="G609" i="20" s="1"/>
  <c r="C611" i="20"/>
  <c r="F610" i="20"/>
  <c r="F609" i="20" s="1"/>
  <c r="F593" i="20"/>
  <c r="C593" i="20"/>
  <c r="F592" i="20"/>
  <c r="C592" i="20"/>
  <c r="F590" i="20"/>
  <c r="C590" i="20"/>
  <c r="G583" i="20"/>
  <c r="G582" i="20" s="1"/>
  <c r="G581" i="20" s="1"/>
  <c r="G580" i="20" s="1"/>
  <c r="G579" i="20" s="1"/>
  <c r="G573" i="20" s="1"/>
  <c r="D583" i="20"/>
  <c r="D582" i="20" s="1"/>
  <c r="D581" i="20" s="1"/>
  <c r="D580" i="20" s="1"/>
  <c r="D579" i="20" s="1"/>
  <c r="D573" i="20" s="1"/>
  <c r="F579" i="20"/>
  <c r="C579" i="20"/>
  <c r="F575" i="20"/>
  <c r="C575" i="20"/>
  <c r="F570" i="20"/>
  <c r="C570" i="20"/>
  <c r="F566" i="20"/>
  <c r="C566" i="20"/>
  <c r="F561" i="20"/>
  <c r="C561" i="20"/>
  <c r="C560" i="20" s="1"/>
  <c r="F560" i="20"/>
  <c r="G551" i="20"/>
  <c r="D551" i="20"/>
  <c r="D550" i="20" s="1"/>
  <c r="D549" i="20" s="1"/>
  <c r="D548" i="20" s="1"/>
  <c r="D547" i="20" s="1"/>
  <c r="D537" i="20" s="1"/>
  <c r="G550" i="20"/>
  <c r="G549" i="20" s="1"/>
  <c r="G548" i="20" s="1"/>
  <c r="G547" i="20" s="1"/>
  <c r="G537" i="20" s="1"/>
  <c r="F547" i="20"/>
  <c r="C547" i="20"/>
  <c r="F542" i="20"/>
  <c r="C542" i="20"/>
  <c r="C541" i="20" s="1"/>
  <c r="C540" i="20" s="1"/>
  <c r="F541" i="20"/>
  <c r="F540" i="20" s="1"/>
  <c r="F539" i="20"/>
  <c r="C539" i="20"/>
  <c r="F530" i="20"/>
  <c r="C530" i="20"/>
  <c r="F525" i="20"/>
  <c r="F524" i="20" s="1"/>
  <c r="C525" i="20"/>
  <c r="C524" i="20" s="1"/>
  <c r="G515" i="20"/>
  <c r="D515" i="20"/>
  <c r="D514" i="20" s="1"/>
  <c r="D513" i="20" s="1"/>
  <c r="D512" i="20" s="1"/>
  <c r="D511" i="20" s="1"/>
  <c r="D501" i="20" s="1"/>
  <c r="G514" i="20"/>
  <c r="G513" i="20" s="1"/>
  <c r="G512" i="20" s="1"/>
  <c r="G511" i="20" s="1"/>
  <c r="G501" i="20" s="1"/>
  <c r="F511" i="20"/>
  <c r="C511" i="20"/>
  <c r="F509" i="20"/>
  <c r="C509" i="20"/>
  <c r="C508" i="20" s="1"/>
  <c r="F508" i="20"/>
  <c r="F506" i="20"/>
  <c r="C506" i="20"/>
  <c r="C505" i="20" s="1"/>
  <c r="C504" i="20" s="1"/>
  <c r="C503" i="20" s="1"/>
  <c r="F505" i="20"/>
  <c r="F504" i="20" s="1"/>
  <c r="D492" i="20"/>
  <c r="D491" i="20" s="1"/>
  <c r="D490" i="20" s="1"/>
  <c r="D489" i="20" s="1"/>
  <c r="D488" i="20" s="1"/>
  <c r="D487" i="20" s="1"/>
  <c r="D486" i="20" s="1"/>
  <c r="D478" i="20" s="1"/>
  <c r="D477" i="20" s="1"/>
  <c r="D476" i="20" s="1"/>
  <c r="D475" i="20" s="1"/>
  <c r="D474" i="20" s="1"/>
  <c r="D473" i="20" s="1"/>
  <c r="D472" i="20" s="1"/>
  <c r="C492" i="20"/>
  <c r="C491" i="20" s="1"/>
  <c r="C490" i="20" s="1"/>
  <c r="C489" i="20" s="1"/>
  <c r="C482" i="20"/>
  <c r="C481" i="20" s="1"/>
  <c r="C479" i="20"/>
  <c r="C478" i="20"/>
  <c r="C477" i="20"/>
  <c r="D469" i="20"/>
  <c r="C469" i="20"/>
  <c r="D468" i="20"/>
  <c r="C468" i="20"/>
  <c r="D467" i="20"/>
  <c r="D466" i="20" s="1"/>
  <c r="D465" i="20" s="1"/>
  <c r="D464" i="20" s="1"/>
  <c r="C467" i="20"/>
  <c r="C466" i="20" s="1"/>
  <c r="C460" i="20"/>
  <c r="C459" i="20" s="1"/>
  <c r="C457" i="20"/>
  <c r="D455" i="20"/>
  <c r="D454" i="20" s="1"/>
  <c r="D453" i="20" s="1"/>
  <c r="D452" i="20" s="1"/>
  <c r="D451" i="20" s="1"/>
  <c r="D450" i="20" s="1"/>
  <c r="D448" i="20" s="1"/>
  <c r="D447" i="20" s="1"/>
  <c r="D446" i="20" s="1"/>
  <c r="D445" i="20" s="1"/>
  <c r="D444" i="20" s="1"/>
  <c r="D443" i="20" s="1"/>
  <c r="D442" i="20" s="1"/>
  <c r="D434" i="20" s="1"/>
  <c r="D433" i="20" s="1"/>
  <c r="D432" i="20" s="1"/>
  <c r="D431" i="20" s="1"/>
  <c r="D430" i="20" s="1"/>
  <c r="D429" i="20" s="1"/>
  <c r="D428" i="20" s="1"/>
  <c r="D426" i="20" s="1"/>
  <c r="D425" i="20" s="1"/>
  <c r="D424" i="20" s="1"/>
  <c r="D423" i="20" s="1"/>
  <c r="D422" i="20" s="1"/>
  <c r="D421" i="20" s="1"/>
  <c r="D420" i="20" s="1"/>
  <c r="D412" i="20" s="1"/>
  <c r="D411" i="20" s="1"/>
  <c r="D410" i="20" s="1"/>
  <c r="D409" i="20" s="1"/>
  <c r="D408" i="20" s="1"/>
  <c r="D407" i="20" s="1"/>
  <c r="D406" i="20" s="1"/>
  <c r="C447" i="20"/>
  <c r="C446" i="20" s="1"/>
  <c r="C445" i="20" s="1"/>
  <c r="C438" i="20"/>
  <c r="C437" i="20" s="1"/>
  <c r="C435" i="20"/>
  <c r="C425" i="20"/>
  <c r="C424" i="20" s="1"/>
  <c r="C423" i="20" s="1"/>
  <c r="C422" i="20" s="1"/>
  <c r="C416" i="20"/>
  <c r="C415" i="20"/>
  <c r="C413" i="20"/>
  <c r="C408" i="20"/>
  <c r="F395" i="20"/>
  <c r="G392" i="20"/>
  <c r="F392" i="20"/>
  <c r="G388" i="20"/>
  <c r="F388" i="20"/>
  <c r="F383" i="20"/>
  <c r="G380" i="20"/>
  <c r="F380" i="20"/>
  <c r="C379" i="20"/>
  <c r="C378" i="20" s="1"/>
  <c r="F377" i="20"/>
  <c r="C376" i="20"/>
  <c r="D374" i="20"/>
  <c r="D373" i="20" s="1"/>
  <c r="D372" i="20" s="1"/>
  <c r="D371" i="20" s="1"/>
  <c r="D370" i="20" s="1"/>
  <c r="D369" i="20" s="1"/>
  <c r="C371" i="20"/>
  <c r="F369" i="20"/>
  <c r="D361" i="20"/>
  <c r="D360" i="20" s="1"/>
  <c r="C361" i="20"/>
  <c r="C360" i="20"/>
  <c r="C359" i="20" s="1"/>
  <c r="C358" i="20" s="1"/>
  <c r="D359" i="20"/>
  <c r="D358" i="20" s="1"/>
  <c r="D357" i="20" s="1"/>
  <c r="D356" i="20" s="1"/>
  <c r="D355" i="20" s="1"/>
  <c r="D347" i="20" s="1"/>
  <c r="D346" i="20" s="1"/>
  <c r="D345" i="20" s="1"/>
  <c r="D344" i="20" s="1"/>
  <c r="D343" i="20" s="1"/>
  <c r="D342" i="20" s="1"/>
  <c r="D341" i="20" s="1"/>
  <c r="C351" i="20"/>
  <c r="C350" i="20" s="1"/>
  <c r="C348" i="20"/>
  <c r="C347" i="20"/>
  <c r="C346" i="20"/>
  <c r="D338" i="20"/>
  <c r="D337" i="20" s="1"/>
  <c r="D336" i="20" s="1"/>
  <c r="D335" i="20" s="1"/>
  <c r="D334" i="20" s="1"/>
  <c r="D333" i="20" s="1"/>
  <c r="C338" i="20"/>
  <c r="C337" i="20" s="1"/>
  <c r="C336" i="20" s="1"/>
  <c r="C329" i="20"/>
  <c r="C328" i="20" s="1"/>
  <c r="C323" i="20" s="1"/>
  <c r="C322" i="20" s="1"/>
  <c r="C321" i="20" s="1"/>
  <c r="C320" i="20" s="1"/>
  <c r="C319" i="20" s="1"/>
  <c r="C326" i="20"/>
  <c r="D324" i="20"/>
  <c r="D323" i="20" s="1"/>
  <c r="D322" i="20" s="1"/>
  <c r="D321" i="20" s="1"/>
  <c r="D320" i="20" s="1"/>
  <c r="D319" i="20" s="1"/>
  <c r="D316" i="20"/>
  <c r="C316" i="20"/>
  <c r="D315" i="20"/>
  <c r="D314" i="20" s="1"/>
  <c r="D313" i="20" s="1"/>
  <c r="D312" i="20" s="1"/>
  <c r="C315" i="20"/>
  <c r="C314" i="20" s="1"/>
  <c r="C312" i="20" s="1"/>
  <c r="C313" i="20"/>
  <c r="D311" i="20"/>
  <c r="C311" i="20"/>
  <c r="C307" i="20"/>
  <c r="C306" i="20"/>
  <c r="C304" i="20"/>
  <c r="D301" i="20"/>
  <c r="D300" i="20" s="1"/>
  <c r="D299" i="20" s="1"/>
  <c r="D298" i="20" s="1"/>
  <c r="D297" i="20" s="1"/>
  <c r="D294" i="20"/>
  <c r="C294" i="20"/>
  <c r="D293" i="20"/>
  <c r="C293" i="20"/>
  <c r="D292" i="20"/>
  <c r="C292" i="20"/>
  <c r="C291" i="20" s="1"/>
  <c r="D291" i="20"/>
  <c r="D290" i="20"/>
  <c r="D289" i="20" s="1"/>
  <c r="C290" i="20"/>
  <c r="C289" i="20" s="1"/>
  <c r="C285" i="20"/>
  <c r="C284" i="20" s="1"/>
  <c r="C282" i="20"/>
  <c r="D280" i="20"/>
  <c r="D279" i="20" s="1"/>
  <c r="D278" i="20" s="1"/>
  <c r="D277" i="20" s="1"/>
  <c r="D276" i="20" s="1"/>
  <c r="D275" i="20" s="1"/>
  <c r="C277" i="20"/>
  <c r="F268" i="20"/>
  <c r="F263" i="20"/>
  <c r="F262" i="20"/>
  <c r="F261" i="20" s="1"/>
  <c r="F258" i="20"/>
  <c r="F255" i="20"/>
  <c r="G253" i="20"/>
  <c r="G252" i="20" s="1"/>
  <c r="G251" i="20" s="1"/>
  <c r="F253" i="20"/>
  <c r="F251" i="20"/>
  <c r="C251" i="20"/>
  <c r="C250" i="20"/>
  <c r="F249" i="20"/>
  <c r="F248" i="20" s="1"/>
  <c r="C248" i="20"/>
  <c r="F246" i="20"/>
  <c r="F245" i="20" s="1"/>
  <c r="F244" i="20" s="1"/>
  <c r="D246" i="20"/>
  <c r="D245" i="20" s="1"/>
  <c r="D244" i="20" s="1"/>
  <c r="D243" i="20" s="1"/>
  <c r="D242" i="20" s="1"/>
  <c r="D241" i="20" s="1"/>
  <c r="C243" i="20"/>
  <c r="F225" i="20"/>
  <c r="F224" i="20" s="1"/>
  <c r="C225" i="20"/>
  <c r="C224" i="20" s="1"/>
  <c r="F222" i="20"/>
  <c r="C222" i="20"/>
  <c r="D215" i="20"/>
  <c r="D214" i="20" s="1"/>
  <c r="D213" i="20" s="1"/>
  <c r="D212" i="20" s="1"/>
  <c r="D211" i="20" s="1"/>
  <c r="D205" i="20" s="1"/>
  <c r="G213" i="20"/>
  <c r="G212" i="20"/>
  <c r="G211" i="20" s="1"/>
  <c r="G205" i="20" s="1"/>
  <c r="F211" i="20"/>
  <c r="C211" i="20"/>
  <c r="F207" i="20"/>
  <c r="C207" i="20"/>
  <c r="F202" i="20"/>
  <c r="C202" i="20"/>
  <c r="F198" i="20"/>
  <c r="C198" i="20"/>
  <c r="F193" i="20"/>
  <c r="F192" i="20" s="1"/>
  <c r="C193" i="20"/>
  <c r="C192" i="20" s="1"/>
  <c r="D183" i="20"/>
  <c r="D182" i="20"/>
  <c r="G181" i="20"/>
  <c r="D181" i="20"/>
  <c r="G180" i="20"/>
  <c r="G179" i="20" s="1"/>
  <c r="G169" i="20" s="1"/>
  <c r="D180" i="20"/>
  <c r="D179" i="20" s="1"/>
  <c r="D169" i="20" s="1"/>
  <c r="F179" i="20"/>
  <c r="C179" i="20"/>
  <c r="F174" i="20"/>
  <c r="F173" i="20" s="1"/>
  <c r="F172" i="20" s="1"/>
  <c r="F171" i="20" s="1"/>
  <c r="C174" i="20"/>
  <c r="C173" i="20" s="1"/>
  <c r="C172" i="20" s="1"/>
  <c r="C171" i="20" s="1"/>
  <c r="F162" i="20"/>
  <c r="C162" i="20"/>
  <c r="F157" i="20"/>
  <c r="F156" i="20" s="1"/>
  <c r="C157" i="20"/>
  <c r="C156" i="20" s="1"/>
  <c r="D147" i="20"/>
  <c r="D146" i="20" s="1"/>
  <c r="D145" i="20" s="1"/>
  <c r="D144" i="20" s="1"/>
  <c r="D143" i="20" s="1"/>
  <c r="D133" i="20" s="1"/>
  <c r="G145" i="20"/>
  <c r="G144" i="20"/>
  <c r="G143" i="20" s="1"/>
  <c r="G133" i="20" s="1"/>
  <c r="F143" i="20"/>
  <c r="C143" i="20"/>
  <c r="F141" i="20"/>
  <c r="C141" i="20"/>
  <c r="F140" i="20"/>
  <c r="C140" i="20"/>
  <c r="F138" i="20"/>
  <c r="F137" i="20" s="1"/>
  <c r="F136" i="20" s="1"/>
  <c r="F135" i="20" s="1"/>
  <c r="C138" i="20"/>
  <c r="C137" i="20"/>
  <c r="C136" i="20" s="1"/>
  <c r="D124" i="20"/>
  <c r="D123" i="20" s="1"/>
  <c r="D122" i="20" s="1"/>
  <c r="D121" i="20" s="1"/>
  <c r="D120" i="20" s="1"/>
  <c r="D119" i="20" s="1"/>
  <c r="D118" i="20" s="1"/>
  <c r="D110" i="20" s="1"/>
  <c r="D109" i="20" s="1"/>
  <c r="D108" i="20" s="1"/>
  <c r="D107" i="20" s="1"/>
  <c r="D106" i="20" s="1"/>
  <c r="D105" i="20" s="1"/>
  <c r="D104" i="20" s="1"/>
  <c r="C124" i="20"/>
  <c r="C123" i="20" s="1"/>
  <c r="C122" i="20" s="1"/>
  <c r="C121" i="20" s="1"/>
  <c r="C119" i="20" s="1"/>
  <c r="C118" i="20" s="1"/>
  <c r="C114" i="20"/>
  <c r="C113" i="20" s="1"/>
  <c r="C111" i="20"/>
  <c r="C110" i="20"/>
  <c r="C109" i="20"/>
  <c r="D101" i="20"/>
  <c r="C101" i="20"/>
  <c r="C100" i="20" s="1"/>
  <c r="C99" i="20" s="1"/>
  <c r="D100" i="20"/>
  <c r="D99" i="20" s="1"/>
  <c r="D98" i="20" s="1"/>
  <c r="D97" i="20" s="1"/>
  <c r="D96" i="20" s="1"/>
  <c r="C92" i="20"/>
  <c r="C91" i="20"/>
  <c r="C86" i="20" s="1"/>
  <c r="C85" i="20" s="1"/>
  <c r="C84" i="20" s="1"/>
  <c r="C83" i="20" s="1"/>
  <c r="C82" i="20" s="1"/>
  <c r="C89" i="20"/>
  <c r="D87" i="20"/>
  <c r="D86" i="20" s="1"/>
  <c r="D85" i="20" s="1"/>
  <c r="D84" i="20" s="1"/>
  <c r="D83" i="20" s="1"/>
  <c r="D82" i="20" s="1"/>
  <c r="D79" i="20"/>
  <c r="D78" i="20" s="1"/>
  <c r="D77" i="20" s="1"/>
  <c r="D76" i="20" s="1"/>
  <c r="D75" i="20" s="1"/>
  <c r="D74" i="20" s="1"/>
  <c r="C79" i="20"/>
  <c r="C78" i="20" s="1"/>
  <c r="C77" i="20" s="1"/>
  <c r="C70" i="20"/>
  <c r="C69" i="20"/>
  <c r="C67" i="20"/>
  <c r="D65" i="20"/>
  <c r="D64" i="20" s="1"/>
  <c r="D63" i="20" s="1"/>
  <c r="D62" i="20" s="1"/>
  <c r="D61" i="20" s="1"/>
  <c r="D60" i="20" s="1"/>
  <c r="D57" i="20"/>
  <c r="C57" i="20"/>
  <c r="C56" i="20" s="1"/>
  <c r="C55" i="20" s="1"/>
  <c r="C54" i="20" s="1"/>
  <c r="D56" i="20"/>
  <c r="D55" i="20" s="1"/>
  <c r="D54" i="20" s="1"/>
  <c r="D53" i="20" s="1"/>
  <c r="D52" i="20" s="1"/>
  <c r="C48" i="20"/>
  <c r="C47" i="20" s="1"/>
  <c r="C45" i="20"/>
  <c r="D43" i="20"/>
  <c r="D42" i="20" s="1"/>
  <c r="D41" i="20" s="1"/>
  <c r="D40" i="20" s="1"/>
  <c r="D39" i="20" s="1"/>
  <c r="D38" i="20" s="1"/>
  <c r="C40" i="20"/>
  <c r="C31" i="20"/>
  <c r="C30" i="20" s="1"/>
  <c r="G30" i="20"/>
  <c r="G28" i="20"/>
  <c r="G25" i="20" s="1"/>
  <c r="G24" i="20" s="1"/>
  <c r="G23" i="20" s="1"/>
  <c r="G22" i="20" s="1"/>
  <c r="G21" i="20" s="1"/>
  <c r="F28" i="20"/>
  <c r="C28" i="20"/>
  <c r="F27" i="20"/>
  <c r="D26" i="20"/>
  <c r="D25" i="20" s="1"/>
  <c r="D24" i="20" s="1"/>
  <c r="D23" i="20" s="1"/>
  <c r="D22" i="20" s="1"/>
  <c r="D21" i="20" s="1"/>
  <c r="F24" i="20"/>
  <c r="F25" i="20" s="1"/>
  <c r="C23" i="20"/>
  <c r="F22" i="20"/>
  <c r="F21" i="20" s="1"/>
  <c r="G804" i="20" l="1"/>
  <c r="G803" i="20" s="1"/>
  <c r="G802" i="20" s="1"/>
  <c r="D12" i="20"/>
  <c r="C301" i="20"/>
  <c r="C300" i="20" s="1"/>
  <c r="C299" i="20" s="1"/>
  <c r="C298" i="20" s="1"/>
  <c r="C297" i="20" s="1"/>
  <c r="C652" i="20"/>
  <c r="C651" i="20" s="1"/>
  <c r="C650" i="20" s="1"/>
  <c r="C649" i="20" s="1"/>
  <c r="C648" i="20" s="1"/>
  <c r="C345" i="20"/>
  <c r="C344" i="20" s="1"/>
  <c r="C343" i="20" s="1"/>
  <c r="C342" i="20" s="1"/>
  <c r="C341" i="20" s="1"/>
  <c r="C432" i="20"/>
  <c r="C431" i="20" s="1"/>
  <c r="C430" i="20" s="1"/>
  <c r="C429" i="20" s="1"/>
  <c r="C428" i="20" s="1"/>
  <c r="F243" i="20"/>
  <c r="C674" i="20"/>
  <c r="C673" i="20" s="1"/>
  <c r="C672" i="20" s="1"/>
  <c r="C671" i="20" s="1"/>
  <c r="C670" i="20" s="1"/>
  <c r="C108" i="20"/>
  <c r="C107" i="20" s="1"/>
  <c r="C106" i="20" s="1"/>
  <c r="C105" i="20" s="1"/>
  <c r="C104" i="20" s="1"/>
  <c r="C421" i="20"/>
  <c r="C420" i="20" s="1"/>
  <c r="C454" i="20"/>
  <c r="C453" i="20" s="1"/>
  <c r="C452" i="20" s="1"/>
  <c r="C451" i="20" s="1"/>
  <c r="C450" i="20" s="1"/>
  <c r="C120" i="20"/>
  <c r="C75" i="20"/>
  <c r="C74" i="20" s="1"/>
  <c r="C76" i="20"/>
  <c r="C664" i="20"/>
  <c r="C663" i="20"/>
  <c r="C662" i="20" s="1"/>
  <c r="C357" i="20"/>
  <c r="C356" i="20"/>
  <c r="C355" i="20" s="1"/>
  <c r="C730" i="20"/>
  <c r="C729" i="20" s="1"/>
  <c r="D804" i="20"/>
  <c r="D803" i="20" s="1"/>
  <c r="D802" i="20" s="1"/>
  <c r="D773" i="20"/>
  <c r="D772" i="20" s="1"/>
  <c r="D770" i="20" s="1"/>
  <c r="D760" i="20" s="1"/>
  <c r="F503" i="20"/>
  <c r="C696" i="20"/>
  <c r="C695" i="20" s="1"/>
  <c r="C694" i="20" s="1"/>
  <c r="C693" i="20" s="1"/>
  <c r="C692" i="20" s="1"/>
  <c r="G241" i="20"/>
  <c r="C135" i="20"/>
  <c r="F379" i="20"/>
  <c r="G379" i="20"/>
  <c r="G378" i="20" s="1"/>
  <c r="G377" i="20" s="1"/>
  <c r="G376" i="20" s="1"/>
  <c r="G369" i="20" s="1"/>
  <c r="C98" i="20"/>
  <c r="C97" i="20"/>
  <c r="C96" i="20" s="1"/>
  <c r="C685" i="20"/>
  <c r="C684" i="20" s="1"/>
  <c r="C686" i="20"/>
  <c r="C444" i="20"/>
  <c r="C443" i="20"/>
  <c r="C442" i="20" s="1"/>
  <c r="C465" i="20"/>
  <c r="C464" i="20" s="1"/>
  <c r="C488" i="20"/>
  <c r="C487" i="20"/>
  <c r="C486" i="20" s="1"/>
  <c r="C53" i="20"/>
  <c r="C52" i="20" s="1"/>
  <c r="C335" i="20"/>
  <c r="C334" i="20"/>
  <c r="C333" i="20" s="1"/>
  <c r="F254" i="20"/>
  <c r="C708" i="20"/>
  <c r="C707" i="20"/>
  <c r="C706" i="20" s="1"/>
  <c r="F378" i="20"/>
  <c r="C642" i="20"/>
  <c r="C641" i="20"/>
  <c r="C640" i="20" s="1"/>
  <c r="C476" i="20"/>
  <c r="C475" i="20" s="1"/>
  <c r="C474" i="20" s="1"/>
  <c r="C473" i="20" s="1"/>
  <c r="C472" i="20" s="1"/>
  <c r="C64" i="20"/>
  <c r="C63" i="20" s="1"/>
  <c r="C62" i="20" s="1"/>
  <c r="C61" i="20" s="1"/>
  <c r="C60" i="20" s="1"/>
  <c r="G96" i="32"/>
  <c r="F96" i="32"/>
  <c r="G94" i="32"/>
  <c r="G93" i="32" s="1"/>
  <c r="G92" i="32" s="1"/>
  <c r="F94" i="32"/>
  <c r="F93" i="32" s="1"/>
  <c r="F92" i="32" s="1"/>
  <c r="G89" i="32"/>
  <c r="F89" i="32"/>
  <c r="G86" i="32"/>
  <c r="F86" i="32"/>
  <c r="D86" i="32"/>
  <c r="D85" i="32" s="1"/>
  <c r="D84" i="32" s="1"/>
  <c r="D13" i="32" s="1"/>
  <c r="C86" i="32"/>
  <c r="C85" i="32" s="1"/>
  <c r="C84" i="32" s="1"/>
  <c r="G82" i="32"/>
  <c r="F82" i="32"/>
  <c r="D82" i="32"/>
  <c r="C82" i="32"/>
  <c r="G81" i="32"/>
  <c r="F81" i="32"/>
  <c r="D81" i="32"/>
  <c r="C81" i="32"/>
  <c r="G78" i="32"/>
  <c r="F78" i="32"/>
  <c r="G76" i="32"/>
  <c r="G75" i="32" s="1"/>
  <c r="G74" i="32" s="1"/>
  <c r="F76" i="32"/>
  <c r="F75" i="32" s="1"/>
  <c r="F74" i="32" s="1"/>
  <c r="G71" i="32"/>
  <c r="F71" i="32"/>
  <c r="G68" i="32"/>
  <c r="F68" i="32"/>
  <c r="D68" i="32"/>
  <c r="C68" i="32"/>
  <c r="D67" i="32"/>
  <c r="D66" i="32" s="1"/>
  <c r="D12" i="32" s="1"/>
  <c r="C67" i="32"/>
  <c r="C66" i="32" s="1"/>
  <c r="G64" i="32"/>
  <c r="G63" i="32" s="1"/>
  <c r="F64" i="32"/>
  <c r="F63" i="32" s="1"/>
  <c r="D64" i="32"/>
  <c r="D63" i="32" s="1"/>
  <c r="C64" i="32"/>
  <c r="C63" i="32" s="1"/>
  <c r="G60" i="32"/>
  <c r="F60" i="32"/>
  <c r="G58" i="32"/>
  <c r="G57" i="32" s="1"/>
  <c r="G56" i="32" s="1"/>
  <c r="F58" i="32"/>
  <c r="F57" i="32" s="1"/>
  <c r="F56" i="32" s="1"/>
  <c r="G53" i="32"/>
  <c r="F53" i="32"/>
  <c r="G50" i="32"/>
  <c r="F50" i="32"/>
  <c r="D50" i="32"/>
  <c r="D49" i="32" s="1"/>
  <c r="D48" i="32" s="1"/>
  <c r="C50" i="32"/>
  <c r="C49" i="32" s="1"/>
  <c r="C48" i="32" s="1"/>
  <c r="G46" i="32"/>
  <c r="G45" i="32" s="1"/>
  <c r="F46" i="32"/>
  <c r="F45" i="32" s="1"/>
  <c r="D46" i="32"/>
  <c r="C46" i="32"/>
  <c r="C45" i="32" s="1"/>
  <c r="D45" i="32"/>
  <c r="G35" i="32"/>
  <c r="F35" i="32"/>
  <c r="G33" i="32"/>
  <c r="G32" i="32" s="1"/>
  <c r="G31" i="32" s="1"/>
  <c r="F33" i="32"/>
  <c r="F32" i="32" s="1"/>
  <c r="F31" i="32" s="1"/>
  <c r="G28" i="32"/>
  <c r="F28" i="32"/>
  <c r="G25" i="32"/>
  <c r="F25" i="32"/>
  <c r="D25" i="32"/>
  <c r="D24" i="32" s="1"/>
  <c r="D23" i="32" s="1"/>
  <c r="C25" i="32"/>
  <c r="C24" i="32" s="1"/>
  <c r="C23" i="32" s="1"/>
  <c r="G21" i="32"/>
  <c r="G20" i="32" s="1"/>
  <c r="F21" i="32"/>
  <c r="F20" i="32" s="1"/>
  <c r="D21" i="32"/>
  <c r="D20" i="32" s="1"/>
  <c r="C21" i="32"/>
  <c r="C20" i="32" s="1"/>
  <c r="G12" i="20" l="1"/>
  <c r="F67" i="32"/>
  <c r="G24" i="32"/>
  <c r="G23" i="32" s="1"/>
  <c r="F24" i="32"/>
  <c r="F23" i="32" s="1"/>
  <c r="G67" i="32"/>
  <c r="G66" i="32" s="1"/>
  <c r="F85" i="32"/>
  <c r="F84" i="32" s="1"/>
  <c r="F66" i="32"/>
  <c r="G85" i="32"/>
  <c r="G84" i="32" s="1"/>
  <c r="F49" i="32"/>
  <c r="F48" i="32" s="1"/>
  <c r="G49" i="32"/>
  <c r="G48" i="32" s="1"/>
  <c r="D7" i="22" l="1"/>
  <c r="D7" i="34" l="1"/>
  <c r="G7" i="10" l="1"/>
  <c r="G13" i="32" l="1"/>
  <c r="G12" i="32" l="1"/>
  <c r="G9" i="22" l="1"/>
  <c r="G8" i="22"/>
  <c r="G11" i="32" l="1"/>
  <c r="G7" i="34" l="1"/>
  <c r="G7" i="20" l="1"/>
  <c r="G7" i="22" l="1"/>
  <c r="G7" i="18" l="1"/>
  <c r="A37" i="10"/>
  <c r="A73" i="10" s="1"/>
  <c r="A97" i="10" s="1"/>
  <c r="A194" i="10" s="1"/>
  <c r="A261" i="10" s="1"/>
  <c r="A358" i="10" s="1"/>
  <c r="A373" i="10" s="1"/>
  <c r="A410" i="10" s="1"/>
  <c r="A497" i="10" l="1"/>
  <c r="A520" i="10" s="1"/>
  <c r="A546" i="10" s="1"/>
  <c r="A583" i="10" s="1"/>
  <c r="A603" i="10" s="1"/>
  <c r="A643" i="10" s="1"/>
  <c r="A659" i="10" s="1"/>
  <c r="A37" i="5"/>
  <c r="A40" i="5" s="1"/>
  <c r="A685" i="10" l="1"/>
  <c r="A722" i="10"/>
  <c r="A730" i="10" s="1"/>
  <c r="A739" i="10" s="1"/>
  <c r="A756" i="10" s="1"/>
  <c r="A774" i="10" s="1"/>
  <c r="A793" i="10" s="1"/>
  <c r="A801" i="10" l="1"/>
  <c r="A8" i="9"/>
  <c r="A13" i="14" s="1"/>
  <c r="A33" i="14" s="1"/>
  <c r="A84" i="14" s="1"/>
  <c r="A118" i="14" s="1"/>
  <c r="A161" i="14" s="1"/>
  <c r="A195" i="14" s="1"/>
  <c r="A229" i="14" s="1"/>
  <c r="A249" i="14" s="1"/>
  <c r="A781" i="10"/>
  <c r="A34" i="9" l="1"/>
  <c r="A8" i="40" s="1"/>
  <c r="A33" i="40" s="1"/>
  <c r="A13" i="17" s="1"/>
  <c r="A38" i="17" s="1"/>
  <c r="A78" i="17" l="1"/>
  <c r="A98" i="17" s="1"/>
  <c r="A13" i="18" s="1"/>
  <c r="A27" i="18" s="1"/>
  <c r="A64" i="18" s="1"/>
  <c r="A95" i="18" s="1"/>
  <c r="A13" i="19" s="1"/>
  <c r="A18" i="20" s="1"/>
  <c r="A129" i="20" s="1"/>
  <c r="A238" i="20" s="1"/>
  <c r="A366" i="20" s="1"/>
  <c r="A497" i="20" s="1"/>
  <c r="A606" i="20" s="1"/>
  <c r="A717" i="20" s="1"/>
  <c r="A756" i="20" l="1"/>
  <c r="A799" i="20" l="1"/>
  <c r="A813" i="20" l="1"/>
  <c r="A852" i="20" s="1"/>
  <c r="A895" i="20" s="1"/>
  <c r="A934" i="20" s="1"/>
  <c r="A977" i="20" s="1"/>
  <c r="A1016" i="20" s="1"/>
  <c r="A1059" i="20" s="1"/>
  <c r="A1075" i="20" s="1"/>
  <c r="A1103" i="20" s="1"/>
  <c r="A1130" i="20" s="1"/>
  <c r="A13" i="34" s="1"/>
  <c r="A31" i="34" s="1"/>
  <c r="A14" i="22" s="1"/>
  <c r="A33" i="22" s="1"/>
  <c r="A61" i="22" s="1"/>
  <c r="A75" i="22" s="1"/>
  <c r="A103" i="22" s="1"/>
  <c r="A120" i="22" s="1"/>
  <c r="A9" i="24" l="1"/>
  <c r="A9" i="25" s="1"/>
  <c r="A9" i="26" s="1"/>
  <c r="A9" i="27" s="1"/>
  <c r="A9" i="43" s="1"/>
</calcChain>
</file>

<file path=xl/sharedStrings.xml><?xml version="1.0" encoding="utf-8"?>
<sst xmlns="http://schemas.openxmlformats.org/spreadsheetml/2006/main" count="5442" uniqueCount="480">
  <si>
    <t>Pieņemts pirmajā lasījumā</t>
  </si>
  <si>
    <t>Priekšlikums par izmaiņām</t>
  </si>
  <si>
    <t>Sadalījumā pa budžeta resoriem</t>
  </si>
  <si>
    <t>11. Ārlietu ministrija</t>
  </si>
  <si>
    <t>4.pielikums</t>
  </si>
  <si>
    <t>01.04.00 Diplomātiskās misijas ārvalstīs</t>
  </si>
  <si>
    <t>Resursi izdevumu segšanai</t>
  </si>
  <si>
    <t>Ieņēmumi no maksas pakalpojumiem un citi pašu ieņēmumi – kopā</t>
  </si>
  <si>
    <t>Transferti</t>
  </si>
  <si>
    <t>Valsts budžeta transferti</t>
  </si>
  <si>
    <t>Valsts pamatbudžeta savstarpējie transferti</t>
  </si>
  <si>
    <t>Valsts pamatbudžeta iestāžu saņemtie transferti no valsts pamatbudžeta</t>
  </si>
  <si>
    <t>Valsts pamatbudžeta iestāžu saņemtie transferti no valsts pamatbudžeta dotācijas no vispārējiem ieņēmumiem</t>
  </si>
  <si>
    <t>Dotācija no vispārējiem ieņēmumiem</t>
  </si>
  <si>
    <t>Vispārējā kārtībā sadalāmā dotācija no vispārējiem ieņēmumiem</t>
  </si>
  <si>
    <t>Izdevumi – kopā</t>
  </si>
  <si>
    <t>Uzturēšanas izdevumi</t>
  </si>
  <si>
    <t>Kārtējie izdevumi</t>
  </si>
  <si>
    <t>Atlīdzība</t>
  </si>
  <si>
    <t>Preces un pakalpojumi</t>
  </si>
  <si>
    <t>Subsīdijas un dotācijas</t>
  </si>
  <si>
    <t>Valsts budžeta uzturēšanas izdevumu transferti no valsts pamatbudžeta uz valsts speciālo budžetu</t>
  </si>
  <si>
    <t>Kapitālie izdevumi</t>
  </si>
  <si>
    <t>Pamatkapitāla veidošana</t>
  </si>
  <si>
    <t>Finansiālā bilance</t>
  </si>
  <si>
    <t>Finansēšana</t>
  </si>
  <si>
    <t>Naudas līdzekļi</t>
  </si>
  <si>
    <t>Maksas pakalpojumu un citu pašu ieņēmumu naudas līdzekļu atlikumu izmaiņas palielinājums (-) vai samazinājums (+)</t>
  </si>
  <si>
    <t>02.00.00 Līdzekļi neparedzētiem gadījumiem</t>
  </si>
  <si>
    <t>74. Gadskārtējā valsts budžeta izpildes procesā pārdalāmais finansējums</t>
  </si>
  <si>
    <t>Izdevumi - kopā</t>
  </si>
  <si>
    <t>22. Kultūras ministrija</t>
  </si>
  <si>
    <t xml:space="preserve">Ministriju un citu centrālo valsts iestāžu priekšlikumi </t>
  </si>
  <si>
    <t>Priekšlikumi 2.lasījumam</t>
  </si>
  <si>
    <t>13. Finanšu ministrija</t>
  </si>
  <si>
    <t>Transferti viena budžeta veida ietvaros un uzturēšanas izdevumu transferti starp budžeta veidiem</t>
  </si>
  <si>
    <t>Valsts budžeta transferti un uzturēšanas izdevumu transferti</t>
  </si>
  <si>
    <t>Valsts budžeta transferti no valsts pamatbudžeta uz valsts pamatbudžetu</t>
  </si>
  <si>
    <t>Valsts budžeta transferti no valsts pamatbudžeta dotācijas no vispārējiem ieņēmumiem uz valsts pamatbudžetu</t>
  </si>
  <si>
    <t>Kapitālo izdevumu transferti</t>
  </si>
  <si>
    <t>Pārējie valsts budžeta kapitālo izdevumu transferti citiem budžetiem</t>
  </si>
  <si>
    <t>Pārējie valsts budžeta kapitālo izdevumu transferti pašvaldībām</t>
  </si>
  <si>
    <t>11.pielikums</t>
  </si>
  <si>
    <t xml:space="preserve">14. Iekšlietu ministrija </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</si>
  <si>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</si>
  <si>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</si>
  <si>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Pārējie valsts budžeta uzturēšanas izdevumu transferti citiem budžetiem</t>
  </si>
  <si>
    <t>Pārējie valsts budžeta uzturēšanas izdevumu transferti valsts budžeta daļēji finansētām atvasinātām publiskām personām un budžeta nefinansētām iestādēm</t>
  </si>
  <si>
    <t>2.pielikums</t>
  </si>
  <si>
    <t>Priekšlikums MK atzinumam</t>
  </si>
  <si>
    <t>Atbalstīt</t>
  </si>
  <si>
    <t>21. Vides aizsardzības un reģionālās attīstības ministrija</t>
  </si>
  <si>
    <t>3.pielikums</t>
  </si>
  <si>
    <t>I. Valsts pamatfunkciju īstenošana</t>
  </si>
  <si>
    <t>Kārtējie maksājumi Eiropas Savienības budžetā un starptautiskā sadarbība</t>
  </si>
  <si>
    <t>Kārtējie maksājumi Eiropas Savienības budžetā</t>
  </si>
  <si>
    <t>Starptautiskā sadarbība</t>
  </si>
  <si>
    <t>21.Vides aizsardzības un reģionālās attīstības ministrija</t>
  </si>
  <si>
    <t>2021.gads</t>
  </si>
  <si>
    <t>15. Izglītības un zinātnes ministrija</t>
  </si>
  <si>
    <t xml:space="preserve">Ieņēmumi no maksas pakalpojumiem un citi pašu ieņēmumi </t>
  </si>
  <si>
    <t xml:space="preserve">Kārtējie maksājumi Eiropas Savienības budžetā un starptautiskā sadarbība </t>
  </si>
  <si>
    <t> Starptautiskā sadarbība</t>
  </si>
  <si>
    <t>Valsts budžeta kapitālo izdevumu transferti</t>
  </si>
  <si>
    <t>18. Labklājības ministrija</t>
  </si>
  <si>
    <t>19. Tieslietu ministrija</t>
  </si>
  <si>
    <t xml:space="preserve">Atlīdzība </t>
  </si>
  <si>
    <t>Valsts budžeta iestāžu saņemtie transferti no savas ministrijas, centrālās valsts iestādes padotībā esošām no valsts budžeta daļēji finansētām atvasinātām publiskām personām un budžeta nefinansētām iestādēm</t>
  </si>
  <si>
    <t xml:space="preserve">Finansiālā bilance </t>
  </si>
  <si>
    <t xml:space="preserve"> </t>
  </si>
  <si>
    <t>Pārējie valsts budžeta transferti kapitālajiem izdevumiem valsts budžeta daļēji finansētām atvasinātām publiskām personām un budžeta nefinansētām iestādēm</t>
  </si>
  <si>
    <t xml:space="preserve"> Uzturēšanas izdevumi</t>
  </si>
  <si>
    <t xml:space="preserve">  Dotācija no vispārējiem ieņēmumiem</t>
  </si>
  <si>
    <t xml:space="preserve">    Vispārējā kārtībā sadalāmā dotācija no vispārējiem ieņēmumiem</t>
  </si>
  <si>
    <t>Tālākā laika posmā līdz projekta īstenošanai</t>
  </si>
  <si>
    <t xml:space="preserve">    Subsīdijas un dotācijas</t>
  </si>
  <si>
    <t>22.Kultūras ministrija</t>
  </si>
  <si>
    <t>21.00.00 Kultūras mantojums</t>
  </si>
  <si>
    <t>Ieņēmumi no maksas pakalpojumiem un citi pašu ieņēmumi</t>
  </si>
  <si>
    <t>47.  Radio un televīzija (Nacionālā elektronisko plašsaziņas līdzekļu padome)</t>
  </si>
  <si>
    <t>Nobalsots 1.lasījumā</t>
  </si>
  <si>
    <t>Izteikt likumprojekta 6.pielikumu jaunā redakcijā:</t>
  </si>
  <si>
    <t>6.pielikums</t>
  </si>
  <si>
    <t>Mērķdotācijas pašvaldībām – pašvaldību pamata un vispārējās vidējās izglītības iestāžu, pašvaldību speciālās izglītības iestāžu un pašvaldību profesionālās izglītības iestāžu pedagogu darba samaksai un valsts sociālās apdrošināšanas obligātajām iemaksām</t>
  </si>
  <si>
    <t>Republikas pilsētas un novadi</t>
  </si>
  <si>
    <t>Euro</t>
  </si>
  <si>
    <t>tai skaitā
piemaksām pedagogiem, kuri ieguvuši kvalitātes pakāpi</t>
  </si>
  <si>
    <t>Kopā</t>
  </si>
  <si>
    <t>3.kvalitātes pakāpe</t>
  </si>
  <si>
    <t>4.kvalitātes pakāpe</t>
  </si>
  <si>
    <t>5.kvalitātes pakāpe</t>
  </si>
  <si>
    <t>7.pielikums</t>
  </si>
  <si>
    <t>Mērķdotācijas pašvaldībām – interešu izglītības programmu pedagogu daļējai darba samaksai un valsts sociālās apdrošināšanas obligātajām iemaksām</t>
  </si>
  <si>
    <t>Izteikt likumprojekta 8.pielikumu jaunā redakcijā:</t>
  </si>
  <si>
    <t>8.pielikums</t>
  </si>
  <si>
    <t>Izteikt likumprojekta 9.pielikumu jaunā redakcijā:</t>
  </si>
  <si>
    <t>9.pielikums</t>
  </si>
  <si>
    <t>Mērķdotācijas pašvaldībām – pašvaldību izglītības iestādēs bērnu no piecu gadu vecuma izglītošanā nodarbināto pedagogu darba samaksai un valsts sociālās apdrošināšanas obligātajām iemaksām</t>
  </si>
  <si>
    <t>2022.gads</t>
  </si>
  <si>
    <t>I Valsts pamatfunkciju īstenošana</t>
  </si>
  <si>
    <t>Sociālā rakstura maksājumi un kompensācijas</t>
  </si>
  <si>
    <t>Pārējie valsts budžeta uzturēšanas izdevumu transferti pašvaldībām</t>
  </si>
  <si>
    <t>2021.gadā</t>
  </si>
  <si>
    <t>2022.gadā</t>
  </si>
  <si>
    <t>Subsīdijas, dotācijas, sociālie maksājumi un kompensācijas</t>
  </si>
  <si>
    <t>33.00.00 Valsts ieņēmumu un muitas politikas nodrošināšana</t>
  </si>
  <si>
    <t>0600000000 Citas ilgtermiņa saistības</t>
  </si>
  <si>
    <t>VID ēkas Rīgā, Talejas ielā 1, telpu nomas maksas izdevumu segšanai</t>
  </si>
  <si>
    <t>2023.gadā</t>
  </si>
  <si>
    <r>
      <t>Pedagogu darba samaksai un valsts sociālās apdrošināšanas obligātajām iemaksām (</t>
    </r>
    <r>
      <rPr>
        <b/>
        <i/>
        <sz val="12"/>
        <rFont val="Times New Roman"/>
        <family val="1"/>
        <charset val="186"/>
      </rPr>
      <t>Euro</t>
    </r>
    <r>
      <rPr>
        <b/>
        <sz val="12"/>
        <rFont val="Times New Roman"/>
        <family val="1"/>
        <charset val="186"/>
      </rPr>
      <t>)</t>
    </r>
  </si>
  <si>
    <t>Pavisam kopā 
(Euro)</t>
  </si>
  <si>
    <r>
      <t>Pavisam kopā
 (</t>
    </r>
    <r>
      <rPr>
        <b/>
        <i/>
        <sz val="12"/>
        <rFont val="Times New Roman"/>
        <family val="1"/>
        <charset val="186"/>
      </rPr>
      <t>Euro</t>
    </r>
    <r>
      <rPr>
        <b/>
        <sz val="12"/>
        <rFont val="Times New Roman"/>
        <family val="1"/>
        <charset val="186"/>
      </rPr>
      <t>)</t>
    </r>
  </si>
  <si>
    <t>Procentu izdevumi</t>
  </si>
  <si>
    <t>Aizņēmumi</t>
  </si>
  <si>
    <t>Saņemto aizņēmumu atmaksa</t>
  </si>
  <si>
    <t>Aizdevumi</t>
  </si>
  <si>
    <t>Izsniegto aizdevumu saņemtā atmaksa</t>
  </si>
  <si>
    <t>2023.gads</t>
  </si>
  <si>
    <t>03.01.00 Latvijas Televīzijas programmu veidošana un izplatīšana</t>
  </si>
  <si>
    <t xml:space="preserve">  Subsīdijas, dotācijas, sociālie maksājumi un kompensācijas</t>
  </si>
  <si>
    <t>Valsts budžeta iestāžu saņemtie transferti no pašvaldībām</t>
  </si>
  <si>
    <t>Valsts budžeta iestāžu saņemtie transferti (izņemot atmaksas) no pašvaldībām</t>
  </si>
  <si>
    <t xml:space="preserve">Valsts budžeta transferti un uzturēšanas izdevumu transferti </t>
  </si>
  <si>
    <t xml:space="preserve">Pārējie valsts budžeta uzturēšanas izdevumu transferti citiem budžetiem </t>
  </si>
  <si>
    <t xml:space="preserve"> Pārējie valsts budžeta uzturēšanas izdevumu transferti pašvaldībām</t>
  </si>
  <si>
    <t>Valsts budžeta kapitālo izdevumu transferti no valsts pamatbudžeta uz valsts speciālo budžetu</t>
  </si>
  <si>
    <t>29. Veselības ministrija</t>
  </si>
  <si>
    <t xml:space="preserve">Resursi izdevumu segšanai </t>
  </si>
  <si>
    <t>Akcijas un cita līdzdalība pašu kapitālā</t>
  </si>
  <si>
    <t>Neatbalstīt</t>
  </si>
  <si>
    <t>Ierosināts pārdalīt no (-)/ uz (+):</t>
  </si>
  <si>
    <t>Atbalstīt pārdali no (-)/ uz (+):</t>
  </si>
  <si>
    <t>Pašvaldību budžetu transferti</t>
  </si>
  <si>
    <t>Izteikt likumprojekta 7.pielikumu jaunā redakcijā:</t>
  </si>
  <si>
    <t>likumprojekta "Par valsts budžetu 2021.gadam" un likumprojekta "Par vidēja termiņa budžeta ietvaru 2021., 2022. un 2023.gadam" izskatīšanai Saeimā otrajā lasījumā</t>
  </si>
  <si>
    <t>Par likumprojekta "Par valsts budžetu 2021.gadam" teksta daļu:</t>
  </si>
  <si>
    <t>Par likumprojekta "Par vidēja termiņa budžeta ietvaru 2021., 2022. un 2023.gadam" teksta daļu:</t>
  </si>
  <si>
    <t>Par likumprojekta "Par valsts budžetu 2021.gadam" un likumprojekta „Par vidēja termiņa budžeta ietvaru 2021., 2022. un 2023.gadam” skaitlisko daļu:</t>
  </si>
  <si>
    <t>Likumprojektam "Par valsts budžetu 2021.gadam"</t>
  </si>
  <si>
    <t>Likumprojektam "Par vidēja termiņa budžeta ietvaru 2021., 2022. un 2023.gadam"</t>
  </si>
  <si>
    <t>likumprojektam "Par valsts budžetu 2021.gadam"</t>
  </si>
  <si>
    <t>likumprojektam "Par vidēja termiņa budžeta ietvaru 2021., 2022. un 2023.gadam"</t>
  </si>
  <si>
    <t>I. No 2021.gada 1.janvāra līdz 2021.gada 31.augustam</t>
  </si>
  <si>
    <t>I. No 2021. gada 1.janvāra līdz 2021. gada 31.augustam</t>
  </si>
  <si>
    <t>01. Valsts prezidenta kanceleja</t>
  </si>
  <si>
    <t>04.00.00 Valsts prezidenta darbības nodrošināšana</t>
  </si>
  <si>
    <t>Sociāla rakstura maksājumi un kompensācijas</t>
  </si>
  <si>
    <t>4. pielikums</t>
  </si>
  <si>
    <t>3. pielikums</t>
  </si>
  <si>
    <t>Naudas līdzekļu aizdevumiem atlikumu izmaiņas palielinājums (-) vai samazinājums (+)</t>
  </si>
  <si>
    <t>45.01.00 Veselības aprūpes finansējuma administrēšana un ekonomiskā novērtēšana</t>
  </si>
  <si>
    <t>32. Prokuratūra</t>
  </si>
  <si>
    <t>11. pielikums</t>
  </si>
  <si>
    <t>01.00.00 Prokuratūras iestāžu uzturēšana</t>
  </si>
  <si>
    <t>CIS/FM/011</t>
  </si>
  <si>
    <t>Telpu Rīgā, Talejas ielā 1, nomas maksas izdevumu segšanai</t>
  </si>
  <si>
    <t>CIS/PROK/004</t>
  </si>
  <si>
    <t>2024.gadā</t>
  </si>
  <si>
    <t>31.02.00 Valsts parāda vadība</t>
  </si>
  <si>
    <t>2. pielikums</t>
  </si>
  <si>
    <t>Ieņēmumi no dividendēm (ieņēmumi no valsts (pašvaldību) kapitāla izmantošanas)</t>
  </si>
  <si>
    <t>I. Valsts pamatbudžeta ieņēmumi</t>
  </si>
  <si>
    <t>41.13.00 Finansējums VAS "Valsts nekustamie īpašumi" īstenojamiem projektiem un pasākumiem</t>
  </si>
  <si>
    <t>0103000000 Pārējās valsts budžeta investīcijas</t>
  </si>
  <si>
    <t>Dotācija VAS "Valsts nekustamie īpašumi" par kapitālieguldījumiem Padomju okupācijas upuru piemiņas memoriāla kompleksa būvniecībā</t>
  </si>
  <si>
    <t xml:space="preserve">PVBI/FM/001 </t>
  </si>
  <si>
    <t>97.00.00 Nozaru vadība un politikas plānošana</t>
  </si>
  <si>
    <t>Dotācija robežšķērsošanas  vietu "Silene" un "Pāternieki" rekonstrukcijai</t>
  </si>
  <si>
    <t xml:space="preserve">PVBI/FM/009 </t>
  </si>
  <si>
    <t>09.05.00 Dotācijas reliģiskajām organizācijām, biedrībām un nodibinājumiem</t>
  </si>
  <si>
    <t>46.03.00 Slimību profilakses nodrošināšana</t>
  </si>
  <si>
    <t>Palielināti izdevumi, pārdalot finansējumu no 74.resora programmas 02.00.00 "Līdzekļi neparedzētiem gadījumiem" uz Veselības ministrijas pamatbudžeta apakšprogrammu 46.03.00 “Slimību profilakses nodrošināšana” 483 364   euro apmērā, lai nodrošinātu efektīvu un noturīgu epidemioloģiskā dienesta attīstīšanu, tai skaitā atlīdzībai 251 762 euro apmērā. Slimību profilakses un kontroles centram papildu nepieciešamo 10 amata vietu izveidi no 2020.gada 1.novembra Veselības ministrija nodrošina resoram kopējā amata vietu skaita ietvaros.</t>
  </si>
  <si>
    <t>Palielināti izdevumi, pārdalot finansējumu no 74.resora programmas 02.00.00 "Līdzekļi neparedzētiem gadījumiem" uz Veselības ministrijas pamatbudžeta apakšprogrammu 46.03.00 “Slimību profilakses nodrošināšana” 483 364   euro apmērā 2021.gadam, 413 708 euro apmērā 2022.gadam un 413 680 euro apmērā 2023.gadam, lai nodrošinātu efektīvu un noturīgu epidemioloģiskā dienesta attīstīšanu, tai skaitā atlīdzībai 251 762 euro apmērā ik gadu. Slimību profilakses un kontroles centram papildu nepieciešamo 10 amata vietu izveidi no 2020.gada 1.novembra Veselības ministrija nodrošina resoram kopējā amata vietu skaita ietvaros.</t>
  </si>
  <si>
    <t>47. Radio un televīzija</t>
  </si>
  <si>
    <t>02.00.00 Latvijas Radio programmu veidošana un izplatīšana</t>
  </si>
  <si>
    <t xml:space="preserve">Saskaņā ar Ministru kabineta 2020. gada 14.jūlijā atbalstīto Ministru kabineta rīkojuma projektu "Par 1991. gada barikāžu 30 gadu atceres pasākumu plānu" (prot. Nr.44 37.§)  tiek pārdalīts finansējums no 74. resora budžeta programmas 02.00.00 "Līdzekļi neparedzētiem gadījumiem" uz Radio un televīzijas budžeta programmu 02.00.00 "Latvijas Radio programmu veidošana un izplatīšana", lai nodrošinātu 1991.gada barikāžu 30 gadu atceres pasākumu īstenošanu 2021.gadā. </t>
  </si>
  <si>
    <t xml:space="preserve">Saskaņā ar Ministru kabineta 2020. gada 14.jūlijā atbalstīto Ministru kabineta rīkojuma projektu "Par 1991. gada barikāžu 30 gadu atceres pasākumu plānu" (prot. Nr.44 37.§)  tiek pārdalīts finansējums no 74. resora budžeta programmas 02.00.00 "Līdzekļi neparedzētiem gadījumiem" uz Radio un televīzijas budžeta programmu 02.00.00 "Radioprogrammu veidošana un izplatīšana", lai nodrošinātu 1991.gada barikāžu 30 gadu atceres pasākumu īstenošanu 2021.gadā. </t>
  </si>
  <si>
    <t xml:space="preserve">Saskaņā ar Ministru kabineta 2020. gada 14.jūlijā atbalstīto Ministru kabineta rīkojuma projektu "Par 1991. gada barikāžu 30 gadu atceres pasākumu plānu" (prot. Nr.44 37.§)  tiek pārdalīts finansējums no 74. resora budžeta programmas 02.00.00 "Līdzekļi neparedzētiem gadījumiem" uz Radio un televīzijas budžeta apakšprogrammu 03.01.00 "Latvijas Televīzijas programmu veidošana un izplatīšana", lai nodrošinātu 1991.gada barikāžu 30 gadu atceres pasākumu īstenošanu 2021.gadā. </t>
  </si>
  <si>
    <t>04.00.00 Komerciālās televīzijas un radio</t>
  </si>
  <si>
    <t xml:space="preserve">Šī gada 22.septembra Ministru kabineta sēdē (MK sēdes protokola Nr.55 38.§ 3.punkts) tika atbalstīts papildu finansējums Nacionālās elektronisko plašsaziņas līdzekļu padomes (NEPLP) iesniegtajam prioritārajam pasākumam “Sabiedriskā pasūtījuma satura veidošana komerciālajos elektroniskajos plašsaziņas līdzekļos, stiprinot Latvijas informatīvo telpu” 500 000 euro apmērā ik gadu. Lai segtu NEPLP izdevumus par sabiedriskā pasūtījuma izvērtējumu un finansista pakalpojumiem uz uzņēmuma līguma pamata saistībā ar piešķirtā finansējuma administrēšanu, 47.resora “Radio un televīzija” valsts budžeta programmā 04.00.00 "Komerciālās televīzijas un radio" nepieciešams veikt pārdali starp ekonomiskās klasifikācijas kodiem, samazinot izdevumus subsīdijām un dotācijām un palielinot izdevumus atlīdzībai 25 010 euro apmērā. Līdzekļu pārdale neietekmēs pasākuma sasniedzamos rezultatīvos rādītājus. </t>
  </si>
  <si>
    <t xml:space="preserve">Atbalstīt </t>
  </si>
  <si>
    <t>07.00.00 Informācijas un komunikāciju tehnoloģiju uzturēšana un attīstība</t>
  </si>
  <si>
    <t>01.14.00 Mācību līdzekļu iegāde</t>
  </si>
  <si>
    <t>09.23.00 „Valsts ilgtermiņa saistības sportā – dotācija Latvijas Olimpiskajai komitejai (LOK) – valsts galvoto aizdevumu atmaksai”</t>
  </si>
  <si>
    <t>09.09.00 „Sporta federācijas un sporta pasākumi”</t>
  </si>
  <si>
    <t>0600000000 - Citas ilgtermiņa saistības</t>
  </si>
  <si>
    <t>Liepājas Olimpiskais centrs (CIS/IZM/004)</t>
  </si>
  <si>
    <t>09.17.00 „Dotācija komandu sporta spēļu izlašu nodrošināšanai”</t>
  </si>
  <si>
    <t>Valsts galvoto aizdevumu atmaksa par īstenotajiem projektiem Daugavpils Olimpiskajā centrā, Zemgales Olimpiskajā centrā un Ventspils Olimpiskajā centrā (CIS/IZM/019)</t>
  </si>
  <si>
    <t>09.21.00. „Augstas klases sasniegumu sports”</t>
  </si>
  <si>
    <t>Valsts galvoto aizdevumu atmaksa par īstenotajiem projektiem Daugavpils Olimpiskajā centrā, Zemgales Olimpiskajā centrā un Ventspils Olimpiskajā centrā" (CIS/IZM/019)</t>
  </si>
  <si>
    <t>09.25.00. „Dotācija biedrībai „Latvijas Paralimpiskā komiteja” pielāgotā sporta attīstībai”</t>
  </si>
  <si>
    <t>42.06.00 Valsts izglītības satura centra darbības nodrošināšana</t>
  </si>
  <si>
    <t xml:space="preserve">Saskaņā ar Ministru kabineta 2020. gada 14. jūlijā atbalstīto Ministru kabineta rīkojuma projektu "Par 1991. gada barikāžu 30 gadu atceres pasākumu plānu" (prot. Nr.44 37.§)  tiek pārdalīts finansējums 4 000 euro apmērā no 74. resora budžeta programmas 02.00.00 "Līdzekļi neparedzētiem gadījumiem" uz Izglītības un zinātnes ministrijas budžeta apakšprogrammu 42.06.00 "Valsts izglītības satura centra darbības nodrošināšana", lai nodrošinātu 1991.gada barikāžu 30 gadu atceres pasākumu īstenošanu 2021.gadā, tai skaitā, 2 000 euro pasākumam "Izglītības iestāžu un pedagogu labās prakses piemēri barikāžu notikumu izzināšanā un atceres norišu organizēšanā"  un 2 000 euro pasākumam "Skolēnu pētniecisko un radošo darbu konkurss "Garaspēka barikādes", darbu lasījumi un prezentācijas". </t>
  </si>
  <si>
    <t xml:space="preserve">Saskaņā ar Ministru kabineta 2020. gada 14.jūlijā atbalstīto Ministru kabineta rīkojuma projektu "Par 1991. gada barikāžu 30 gadu atceres pasākumu plānu" (prot. Nr.44 37.§)  tiek pārdalīts finansējums 4 000 euro apmērā no 74. resora budžeta programmas 02.00.00 "Līdzekļi neparedzētiem gadījumiem" uz Izglītības un zinātnes ministrijas budžeta apakšprogrammu 42.06.00 "Valsts izglītības satura centra darbības nodrošināšana", lai nodrošinātu 1991.gada barikāžu 30 gadu atceres pasākumu īstenošanu 2021.gadā, tai skaitā, 2 000 euro pasākumam "Izglītības iestāžu un pedagogu labās prakses piemēri barikāžu notikumu izzināšanā un atceres norišu organizēšanā"  un 2 000 euro pasākumam "Skolēnu pētniecisko un radošo darbu konkurss "Garaspēka barikādes", darbu lasījumi un prezentācijas". </t>
  </si>
  <si>
    <t>Likumprojektam „Par vidēja termiņa budžeta ietvaru 2021., 2022. un 2023.gadam”</t>
  </si>
  <si>
    <t>Subsīdijas, dotācijas un sociālie pabalsti</t>
  </si>
  <si>
    <t>Transferti viena budžeta veida ietvaros un
uzturēšanas izdevumu transferti starp
budžeta veidiem</t>
  </si>
  <si>
    <t>97.00.00  Nozaru vadība un politikas plānošana</t>
  </si>
  <si>
    <t>Uzturēšanas izdevumu transferti</t>
  </si>
  <si>
    <t>Valsts budžeta uztyrēšanas izdevumu transferti</t>
  </si>
  <si>
    <t>17 Satiksmes ministrija</t>
  </si>
  <si>
    <t>Trasferti</t>
  </si>
  <si>
    <t>Valsts pamatbudžeta iestāžu sa;nemtie transferti no valsts pamatbudžeta</t>
  </si>
  <si>
    <t>Transferti, uzturēšanas izdevumu transferti</t>
  </si>
  <si>
    <t>Valsts budžeta uzturēšanas izdevumu transferti</t>
  </si>
  <si>
    <t>Pārējie valsts budžeta uzturēšanas izdevumu transferti valsts budžeta daļēji finansētām atvasinātajām publiskajām personām un budžeta nefinansētajām iestādēm</t>
  </si>
  <si>
    <t>Pārējie naudas sodi, ko uzliek Valsts policija par pārkāpumiem ceļu satiksmē</t>
  </si>
  <si>
    <t>06.01.00 Valsts policija</t>
  </si>
  <si>
    <t>22.07.00 Nomas maksas VAS "Valsts nekustamie īpašumi" programmas "Mantojums-2018" ietvaros</t>
  </si>
  <si>
    <t>19.07.00 Mākslas un literatūra</t>
  </si>
  <si>
    <t>Pārējie valsts budžeta uzturēšanas izdevumu transferti valsts budžeta daļēji finansētām atvasinātām publiskām personāmun budžeta nefinansētām iestādēm</t>
  </si>
  <si>
    <t>11.pielikums (saistību pielikums)</t>
  </si>
  <si>
    <t xml:space="preserve">tajā skaitā </t>
  </si>
  <si>
    <t>Ārzemju mākslas muzeja nomas maksa VAS "Valsts nekustamie īpašumi"</t>
  </si>
  <si>
    <t xml:space="preserve">Valsts budžeta transferti </t>
  </si>
  <si>
    <t xml:space="preserve">  Valsts pamabudžeta savstarpējie transferti</t>
  </si>
  <si>
    <t xml:space="preserve">   Valsts pamabudžeta iestāžu saņemtie transferti no valsts pamatbudžeta </t>
  </si>
  <si>
    <t xml:space="preserve">   Valsts pamabudžeta iestāžu saņemtie transferti no valsts pamatbudžeta dotācijas no vispārējiem ieņēmumiem</t>
  </si>
  <si>
    <t xml:space="preserve">Transferti viena budžeta veida ietvaros un uzturēšanas izdevumu transferti starp budžeta veidiem </t>
  </si>
  <si>
    <t xml:space="preserve">  Valsts budžeta transferti un uzturēšanas izdevumu transferti</t>
  </si>
  <si>
    <t xml:space="preserve">   Valsts budžeta transferti no valsts pamatbudžeta uz valsts pamatbudžetu</t>
  </si>
  <si>
    <t xml:space="preserve">     Valsts budžeta transferti no valsts pamatbudžeta dotācijas no vispārējiem ieņēmumiem uz valsts pamatbudžetu</t>
  </si>
  <si>
    <t xml:space="preserve">   Naudas līdzekļi</t>
  </si>
  <si>
    <t xml:space="preserve">     Maksas pakalpojumu un citu pašu ieņēmumu naudas līdzekļu atlikumu izmaiņas palielinājums (-) vai samazinājums (+)</t>
  </si>
  <si>
    <t>20.00.00 Kultūrizglītība</t>
  </si>
  <si>
    <t xml:space="preserve">    Sociāla rakstura maksājumi un kompensācijas </t>
  </si>
  <si>
    <t xml:space="preserve">   Starptautiskā sadatbība</t>
  </si>
  <si>
    <t>62.Mērķdotācijas pašvaldībām</t>
  </si>
  <si>
    <t>02.00.00 Mērķdotācijas pašvaldību tautas mākslas kolektīvu vadītāju darba samaksai un valsts sociālās apdrošināšanas obligātajām iemaksām</t>
  </si>
  <si>
    <t xml:space="preserve"> Starptautiskā sadarbība</t>
  </si>
  <si>
    <t xml:space="preserve"> Pārējie valsts budžeta uzturēšanas izdevumu transferti valsts budžeta daļēji finansētām atvasinātām publiskām personāmun budžeta nefinansētām iestādēm</t>
  </si>
  <si>
    <t>likumprojektam "Par vidēja termiņa budžeta ietvaru 2021., 2022. un  2023.gadam"</t>
  </si>
  <si>
    <t xml:space="preserve">likumprojektam "Par vidēja termiņa budžeta ietvaru 2021., 2022. un  2023.gadam" </t>
  </si>
  <si>
    <t>Iedzīvotāju ienākuma nodoklis</t>
  </si>
  <si>
    <t xml:space="preserve">Pārējie nenodokļu ieņēmumi </t>
  </si>
  <si>
    <t>Ieņēmumi no Latvijas Bankas maksājuma</t>
  </si>
  <si>
    <t>09.00.00 Valsts nozīmes reformas īstenošanai</t>
  </si>
  <si>
    <t>Lai nodrošinātu Ministru kabinetā 2020. gada 14.jūlijā atbalstītā Ministru kabineta rīkojuma projektā "Par 1991. gada barikāžu 30 gadu atceres pasākumu plānu" (prot. Nr.44 37.§)  ieplānoto pasākumu izpildi, paredzot, ka tiek pārdalīts finansējums no 74. resora budžeta programmas 02.00.00 "Līdzekļi neparedzētiem gadījumiem" uz Tieslietu ministrijas budžeta apakšprogrammu 09.05.00 "Dotācijas reliģiskajām organizācijām, biedrībām un nodibinājumiem".</t>
  </si>
  <si>
    <t>Pašvaldības</t>
  </si>
  <si>
    <t>KOPĀ</t>
  </si>
  <si>
    <t>Rīga</t>
  </si>
  <si>
    <t>Daugavpils</t>
  </si>
  <si>
    <t>Jēkabpils</t>
  </si>
  <si>
    <t>Jelgava</t>
  </si>
  <si>
    <t>Jūrmala</t>
  </si>
  <si>
    <t>Liepāja</t>
  </si>
  <si>
    <t>Rēzekne</t>
  </si>
  <si>
    <t>Valmiera</t>
  </si>
  <si>
    <t>Ventspils</t>
  </si>
  <si>
    <t>Ādažu novads</t>
  </si>
  <si>
    <t>Aglonas novads</t>
  </si>
  <si>
    <t>Aizkraukles novads</t>
  </si>
  <si>
    <t>Aizputes novads</t>
  </si>
  <si>
    <t>Aknīstes novads</t>
  </si>
  <si>
    <t>Alojas novads</t>
  </si>
  <si>
    <t>Alsungas novads</t>
  </si>
  <si>
    <t>Alūksnes novads</t>
  </si>
  <si>
    <t>Amatas novads</t>
  </si>
  <si>
    <t>Apes novads</t>
  </si>
  <si>
    <t>Auces novads</t>
  </si>
  <si>
    <t xml:space="preserve">Babītes novads </t>
  </si>
  <si>
    <t>Baldones novads</t>
  </si>
  <si>
    <t>Baltinavas novads</t>
  </si>
  <si>
    <t>Balvu novads</t>
  </si>
  <si>
    <t>Bauskas novads</t>
  </si>
  <si>
    <t>Beverīnas novads</t>
  </si>
  <si>
    <t>Brocēnu novads</t>
  </si>
  <si>
    <t>Burtnieku novads</t>
  </si>
  <si>
    <t>Carnikavas novads</t>
  </si>
  <si>
    <t>Cēsu novads</t>
  </si>
  <si>
    <t>Cesvaines novads</t>
  </si>
  <si>
    <t>Ciblas novads</t>
  </si>
  <si>
    <t>Dagdas novads</t>
  </si>
  <si>
    <t>Daugavpils novads</t>
  </si>
  <si>
    <t>Dobeles novads</t>
  </si>
  <si>
    <t>Dundagas novads</t>
  </si>
  <si>
    <t>Durbes novads</t>
  </si>
  <si>
    <t>Engures novads</t>
  </si>
  <si>
    <t>Ērgļu novads</t>
  </si>
  <si>
    <t>Garkalnes novads</t>
  </si>
  <si>
    <t>Grobiņas novads</t>
  </si>
  <si>
    <t>Gulbenes novads</t>
  </si>
  <si>
    <t>Iecavas novads</t>
  </si>
  <si>
    <t>Ikšķiles novads</t>
  </si>
  <si>
    <t>Ilūkstes novads</t>
  </si>
  <si>
    <t>Inčukalna novads</t>
  </si>
  <si>
    <t>Jaunjelgavas novads</t>
  </si>
  <si>
    <t>Jaunpiebalgas novads</t>
  </si>
  <si>
    <t>Jaunpils novads</t>
  </si>
  <si>
    <t>Jēkabpils novads</t>
  </si>
  <si>
    <t>Jelgavas novads</t>
  </si>
  <si>
    <t>Kandavas novads</t>
  </si>
  <si>
    <t>Kārsavas novads</t>
  </si>
  <si>
    <t>Kocēnu novads</t>
  </si>
  <si>
    <t>Kokneses novads</t>
  </si>
  <si>
    <t>Krāslavas novads</t>
  </si>
  <si>
    <t>Krimuldas novads</t>
  </si>
  <si>
    <t>Krustpils novads</t>
  </si>
  <si>
    <t>Kuldīgas novads</t>
  </si>
  <si>
    <t>Ķeguma novads</t>
  </si>
  <si>
    <t>Ķekavas novads</t>
  </si>
  <si>
    <t>Lielvārdes novads</t>
  </si>
  <si>
    <t>Līgatnes novads</t>
  </si>
  <si>
    <t>Limbažu novads</t>
  </si>
  <si>
    <t>Līvānu novads</t>
  </si>
  <si>
    <t>Lubānas novads</t>
  </si>
  <si>
    <t>Ludzas novads</t>
  </si>
  <si>
    <t>Madonas novads</t>
  </si>
  <si>
    <t>Mālpils novads</t>
  </si>
  <si>
    <t>Mārupes novads</t>
  </si>
  <si>
    <t>Mazsalacas novads</t>
  </si>
  <si>
    <t>Mērsraga novads</t>
  </si>
  <si>
    <t>Naukšēnu novads</t>
  </si>
  <si>
    <t>Neretas novads</t>
  </si>
  <si>
    <t>Nīcas novads</t>
  </si>
  <si>
    <t>Ogres novads</t>
  </si>
  <si>
    <t>Olaines novads</t>
  </si>
  <si>
    <t>Ozolnieku novads</t>
  </si>
  <si>
    <t>Pārgaujas novads</t>
  </si>
  <si>
    <t>Pāvilostas novads</t>
  </si>
  <si>
    <t>Pļaviņu novads</t>
  </si>
  <si>
    <t>Preiļu novads</t>
  </si>
  <si>
    <t>Priekules novads</t>
  </si>
  <si>
    <t>Priekuļu novads</t>
  </si>
  <si>
    <t>Raunas novads</t>
  </si>
  <si>
    <t>Rēzeknes novads</t>
  </si>
  <si>
    <t>Riebiņu novads</t>
  </si>
  <si>
    <t>Rojas novads</t>
  </si>
  <si>
    <t>Ropažu novads</t>
  </si>
  <si>
    <t>Rucavas novads</t>
  </si>
  <si>
    <t>Rugāju novads</t>
  </si>
  <si>
    <t>Rūjienas novads</t>
  </si>
  <si>
    <t>Rundāles novads</t>
  </si>
  <si>
    <t>Salacgrīvas novads</t>
  </si>
  <si>
    <t>Salas novads</t>
  </si>
  <si>
    <t>Salaspils novads</t>
  </si>
  <si>
    <t>Saldus novads</t>
  </si>
  <si>
    <t>Saulkrastu novads</t>
  </si>
  <si>
    <t>Sējas novads</t>
  </si>
  <si>
    <t>Siguldas novads</t>
  </si>
  <si>
    <t>Skrīveru novads</t>
  </si>
  <si>
    <t>Skrundas novads</t>
  </si>
  <si>
    <t>Smiltenes novads</t>
  </si>
  <si>
    <t>Stopiņu novads</t>
  </si>
  <si>
    <t>Strenču novads</t>
  </si>
  <si>
    <t>Talsu novads</t>
  </si>
  <si>
    <t>Tērvetes novads</t>
  </si>
  <si>
    <t>Tukuma novads</t>
  </si>
  <si>
    <t>Vaiņodes novads</t>
  </si>
  <si>
    <t>Valkas novads</t>
  </si>
  <si>
    <t>Varakļānu novads</t>
  </si>
  <si>
    <t>Vārkavas novads</t>
  </si>
  <si>
    <t>Vecpiebalgas novads</t>
  </si>
  <si>
    <t>Vecumnieku novads</t>
  </si>
  <si>
    <t>Ventspils novads</t>
  </si>
  <si>
    <t>Viesītes novads</t>
  </si>
  <si>
    <t>Viļakas novads</t>
  </si>
  <si>
    <t>Viļānu novads</t>
  </si>
  <si>
    <t>Zilupes novads</t>
  </si>
  <si>
    <t>II. No 2021.gada 1.septembra līdz 2021.gada 31.decembrim</t>
  </si>
  <si>
    <t>Nesadalītie līdzekļi</t>
  </si>
  <si>
    <t>PAVISAM KOPĀ</t>
  </si>
  <si>
    <t>* Mērķdotācijas sadalījumu pašvaldībām Izglītības un zinātnes ministrija iesniegs uz likumprojekta izskatīšanu Saeimā otrajā lasījumā, kad būs apkopota informācija par skolēnu skaitu izglītības iestādēs 2020.gada 1.septembrī.</t>
  </si>
  <si>
    <t xml:space="preserve">Mērķdotācijas pašvaldībām – pašvaldību speciālo pirmsskolas izglītības grupu pedagogu darba samaksai un valsts sociālās apdrošināšanas obligātajām iemaksām, speciālajām izglītības iestādēm, kas nodrošina internāta pakalpojumus </t>
  </si>
  <si>
    <t>Mērķdotācijas pašvaldībām – pašvaldību speciālo pirmsskolas izglītības grupu pedagogu darba samaksai un valsts sociālās apdrošināšanas obligātajām iemaksām, speciālajām izglītības iestādēm, kas nodrošina internāta pakalpojumus</t>
  </si>
  <si>
    <t>Pedagogu darba samaksai un valsts sociālās apdrošināšanas obligātajām iemaksām (Euro)</t>
  </si>
  <si>
    <t>Pavisam kopā
 (Euro)</t>
  </si>
  <si>
    <t>II. No 2021. gada 1.septembra līdz 2021.gada 31.decembrim</t>
  </si>
  <si>
    <t>Izteikt likumprojekta 10.pielikumu jaunā redakcijā:</t>
  </si>
  <si>
    <t>10.pielikums</t>
  </si>
  <si>
    <t>Mērķdotācijas pašvaldību māksliniecisko kolektīvu vadītāju darba samaksai un valsts sociālās apdrošināšanas obligātajām iemaksām</t>
  </si>
  <si>
    <t>I. No 2021. gada 1.janvāra līdz 2021. gada 30.jūnijam</t>
  </si>
  <si>
    <t xml:space="preserve">Jēkabpils </t>
  </si>
  <si>
    <t xml:space="preserve">Ventspils </t>
  </si>
  <si>
    <t>Babītes novads</t>
  </si>
  <si>
    <t>Mērsaraga novads</t>
  </si>
  <si>
    <t>II. No 2021. gada 1.jūlija līdz 2021.gada 31.decembrim</t>
  </si>
  <si>
    <t>Augšdaugavas novads</t>
  </si>
  <si>
    <t>Dienvidkurzemes novads</t>
  </si>
  <si>
    <t xml:space="preserve">Ropažu novads </t>
  </si>
  <si>
    <t xml:space="preserve">Siguldas novads </t>
  </si>
  <si>
    <t>Valmieras novads</t>
  </si>
  <si>
    <t>* Mērķdotācijas sadalījumu pašvaldībām Kultūras ministrija iesniegs uz likumprojekta izskatīšanu Saeimā otrajā lasījumā</t>
  </si>
  <si>
    <t>97.02.00 Nozares centralizēto funkciju izpilde</t>
  </si>
  <si>
    <t>Pašvaldību budžeta transferti</t>
  </si>
  <si>
    <t>Subsīdijas, dotācijas un sociālie maksājumi un kompensācijas</t>
  </si>
  <si>
    <t>Papildu finansējums budžeta apakšprogrammā 06.01.00 "Valsts policija" 2021.gadā 650 000 euro, lai veiktu ilgtermiņa saistību ietvaros nomāto transportlīdzekļu izpirkšanu pēc nomas termiņa beigām (plānots izpirkt 380 transportlīdzekļus, bet izpērkamo transportlīdzekļu skaits var mainīties atkarībā no to tehniskā stāvokļa uz izpirkšanas brīdi) Valsts policijas autoparka atjaunošanu un izpirkto transportlīdzekļu uzturēšanu (izdevumi, kurus nodrošināja iznomātājs, tai skaitā, trafarējuma maiņa, riepu maiņa, vispārējā tehniskā apkope, aprīkojuma uzturēšana), tādējādi nodrošinot nepārtrauktu normatīvajos aktos Valsts policijai noteikto uzdevumu un funkciju kvalitatīvu izpildi un operatīvu reaģētspēju.
Finansējuma avots - valsts pamatbudžeta ieņēmumu palielinājums no  papildu plānotie ieņēmumiem no pārējiem naudas sodiem, ko uzliek Valsts policija par pārkāpumiem ceļu satiksmē.
Ieņēmumu palielinājums no pārējiem naudas sodiem, ko uzliek Valsts policija par pārkāpumiem ceļu satiksmē, 2021.gadā palielinot par 650 000 euro, jo, stājoties spēkā Administratīvās atbildības likumam no 2020.gada 1.jūlija, būtiski samazinājies naudas sodu samaksas termiņš un atbilstoši grozījumiem Ceļu satiksmes likuma 62.pantā (pieņemts 2019.gada 12.decembrī, spēkā no 2020.gada 13.janvāra) palielinājies naudas soda apmērs par transportlīdzekļa vadīšanu vai mācīšanu vadīt transportlīdzekli, atrodoties alkohola, narkotisko, psihotropo, toksisko vai citu apreibinošu vielu ietekmē, kā arī atteikšanos no medicīniskās pārbaudes. Pēc naudas sodu iekasējuma apmēra uz 2020.gada oktobra beigām, ieņēmumi varētu pārsniegt plānoto, bet ņemot vērā, ka izmaiņas stājušās spēkā tikai no 2020.gada 1.jūlija palielinājuma prognoze veikta piesardzīgi.</t>
  </si>
  <si>
    <t>Pārējie valsts pamatbudžetā saņemtie transferti no valsts pamatbudžeta</t>
  </si>
  <si>
    <t>likumprojektam "Par vidēja termiņa budžeta ietvaru 2021., 2022. un 2023. gadam"</t>
  </si>
  <si>
    <t>likumprojektam "Par valsts budžetu 2021. gadam"</t>
  </si>
  <si>
    <t>17. Satiksmes ministrija</t>
  </si>
  <si>
    <t>Numerācijas lietošanas tiesību ikgadēja valsts nodeva</t>
  </si>
  <si>
    <t>14. Iekšlietu ministrija</t>
  </si>
  <si>
    <t>Papildināt likumprojekta 31.pantu ar piekto daļu šādā redakcijā: 
“(5) Ja 2021.gadā faktiskie ieņēmumi no akcīzes nodokļa ieņēmumiem no tabakas izstrādājumiem pārsniedz attiecīgajam ceturksnim prognozētos ieņēmumus, finanšu ministram ir tiesības palielināt šajā likumā noteikto apropriāciju Iekšlietu ministrijai Valsts robežsardzes amatpersonu ar speciālo dienesta pakāpi motivēšanai akcizēto preču kontrabandas apkarošanai.”</t>
  </si>
  <si>
    <t>Nelegālā migrācija, cilvēku tirdzniecība un akcīzes preču nelegāla pārvietošana, kā arī citu pretlikumīgu aktivitāšu daudzveidība nodrošina milzīgu peļņu tās organizatoriem. Kontrabandas apkarošanās  gadījumi valsts robežas šķērsošanas vietās un uz zaļās robežas tiek atklāti, veicot ne tikai regulāros ikdienas robežuzraudzības un robežpārbaudes pasākumus, bet arī īstenojot operatīvās darbības pasākumus un kriminālprocesuālās darbības. Ņemot vērā to, ka ievērojama šo likumpārkāpumu daļa ir saistīta ar akcīzes preču nelikumīgu apriti, Valsts robežsardze sniedz ieguldījumu ne tikai nelegālās imigrācijas, bet arī akcīzes preču nelikumīgās aprites apkarošanas jomā, tādējādi samazina ēnas ekonomikas aprite valstī. Lai nodrošinātu savlaicīgu un efektīvu noziedzīgās darbības apkarošanu uz valsts robežas Valsts robežsardzei pastāvīgi jānodrošina risku izvērtēšana, atbilstošu un samērīgu cilvēkresursu un tehnisko līdzekļu pieejamība, plānošana un izvietošana uz valsts robežas un tās tuvumā. Ja tas netiek nodrošināts, tad Latvijas neaizsargātības novērtējums un spēju pilnveides plānošana (reaģēšanas spējas un ietekme uz ES robežām) var tikt apdraudēta.  Lai to nepieļautu, nepieciešams rast risinājumu, paredzot finansējumu Valsts robežsardzes amatpersonu ar speciālajām dienesta pakāpēm motivēšanai</t>
  </si>
  <si>
    <t>1. Valsts prezidenta kanceleja</t>
  </si>
  <si>
    <r>
      <rPr>
        <b/>
        <sz val="12"/>
        <rFont val="Times New Roman"/>
        <family val="1"/>
        <charset val="186"/>
      </rPr>
      <t>19. pants.</t>
    </r>
    <r>
      <rPr>
        <sz val="12"/>
        <rFont val="Times New Roman"/>
        <family val="1"/>
        <charset val="186"/>
      </rPr>
      <t> Noteikt, ka Valsts prezidenta kancelejas programmas 04.00.00 “Valsts prezidenta darbības nodrošināšana” ietvaros izdevumi Valsts prezidenta atalgojumam mēnesī nepārsniedz 5960 euro un reprezentācijas izdevumi mēnesī nepārsniedz 1192 euro.</t>
    </r>
  </si>
  <si>
    <t>Finansējums nepieciešams, lai līdzvērtīgi Ministru prezidenta algas pieaugumam 2021.gadā, palielinātu Valsts prezidenta mēnešalgu un attiecīgi reprezentācijas izdevumus, kā arī personu, kuras ir ieņēmušas valsts prezidenta amatu, pensiju izmaksas.</t>
  </si>
  <si>
    <t>Palielināts finansējums izmaiņu veikšanai Valsts ieņēmumu dienesta informācijas sistēmās saistībā ar MK 30.09.2020. sēdē atbalstītiem grozījumiem likumā “Par akcīzes nodokli” (prot. Nr.57 29.§) un MK 09.10.2020. sēdē atbaltītiem grozījumiem likumā “Par valsts sociālo apdrošināšanu” (prot. Nr.60 5.§)</t>
  </si>
  <si>
    <t>Finansējuma pārdale no Finanšu ministrijas (Valsts ieņēmumu dienesta) prioritārā pasākuma “Nodokļu informācijas pakalpojumu modernizācija (t.sk. ar MAIS izveidošanu un funkcionalitātes nodrošināšanu)” Veselības ministrijai (Nacionālajam veselības dienestam), lai turpinātu attīstīt e-veselības sistēmu atbilstoši MK 13.10.2020. sēdē izskatītajam Veselības ministrijas informatīvajam ziņojumam "Par Nacionālā veselības dienesta īstenotā ERAF projekta "Veselības nozares informācijas sistēmu (reģistri) modernizācija, attīstība un integrācija ar e-veselības informācijas sistēmu" progresu, riskiem, turpmākās rīcības plānu un e-veselības sistēmas tālāko attīstību" (prot. Nr.61 24.§).</t>
  </si>
  <si>
    <t>Finansējuma pārdale no Finanšu ministrijas (Valsts ieņēmumu dienesta) Prokuratūrai izdevumu segšanai par administratīvās ēkas Talejas ielā 1, Rīgā, telpu nomu un citiem maksājumiem atbilstoši MK 2020.gada 27.oktobra sēdē izskatītajam un apstiprinātajam rīkojumam “Par ilgtermiņa saistību precizēšanu””,</t>
  </si>
  <si>
    <t xml:space="preserve"> Finanšu ministrijas apakšprogrammā 41.13.00 "Finansējums VAS "Valsts nekustamie īpašumi" īstenojamiem projektiem un pasākumiem" paredzētā finansējuma 2021. gadam ietvaros plānotas ilgtermiņa saistības robežšķērsošanas vietu "Silene" un "Pāternieki" attīstības I posma būvniecības darbu pabeigšanas izdevumu segšanai atbilstoši MK rīkojuma projektam, kuru plānots virzīt izskatīšanai MK 03.11.2020 sēdē.</t>
  </si>
  <si>
    <t>Pārdale starp izdevumu kodiem nepieciešama, lai līdz 2021.gada 10.janvārim nodrošinātu padomnieka amata uzturēšanas līdzfinansēšanu Eiropas Rekonstrukcijas un attīstības bankā atbilstoši vienošanās paredzētajai līdzmaksājuma daļai 77 000 GBP apmērā.</t>
  </si>
  <si>
    <t>MK 2020.gada 26.maija sēdes protokollēmuma (prot.Nr.36, 25.§) 3.punkts, kas paredz Satiksmes ministrijai Eiropas Elektronisko sakaru kodeksa ieviešanas ietvaros sagatavot un līdz 2020.gada 21.decembrim noteiktā kārtībā iesniegt izskatīšanai Ministru kabinetā noteikumu projektu, kas paredz noteikt ikgadējās valsts nodevas par numerācijas lietošanas tiesībām – no 2021.gada 1.janvāra pakalpojuma numuriem un mašīna – sakaru mašīna  (M2M, jeb Machine to Machine communications ar ko šeit saprot arī lietu interneta IoT, jeb Internet of Things, turpmāk abi kopā - IoT/M2M) numuriem un, no 2022.gada 1.janvāra nacionālajiem numuriem (publiskā fiksētā telefonu tīkla numuriem un publiskā mobilā telefonu tīkla numuriem). 2021. gadā  75 000  euro, 2022. un 2023.gadam 100 000 euro (tai skaitā atlīdzības izdevumu nodrošināšanai 28 352 euro apmērā ik gadu, nepalielinot kopējo amata vietu skaitu ministrijas resorā), lai nodrošinātu finansējumu elektronisko sakaru nozares politikas īstenošanai (pamatojoties uz Elektronisko Sakaru likuma 58.panta pirmo un otro daļu).
Projekts ir izsludināts, saņemti atzinumi, notiek precizēšana.</t>
  </si>
  <si>
    <t>Budžeta programmā 97.00.00 "Nozaru vadība un politikas plānošana": finansējuma avots: papildu ieņēmumi no ikgadējās valsts nodevas par numerācijas lietošanas tiesībām.</t>
  </si>
  <si>
    <t>Finanšu pārdale starp Kultūras ministrijas apakšprogrammām, atbilstoši MK 2020.gada 30.oktobrī Valsts kancelejā iesniegtajam rīkojuma projektam "Par ilgtermiņa saistībām Kultūras ministrijai nekustamā īpašuma Doma laukumā 6, Rīgā, nomas maksas izdevumu segšanai" un protokollēmuma projektam ""Par ilgtermiņa saistībām Kultūras ministrijai nekustamā īpašuma Doma laukumā 6, Rīgā, nomas maksas izdevumu segšanai"</t>
  </si>
  <si>
    <t>Finanšu pārdale starp Kultūras ministrijas programmu un 62.resora programmu, lai nodrošinātu mērķdotācijas sadali pašvaldību tautās mākslas kolektīvu vadītāju darba samaksai un valsts sociālās apdrošināšanas obligātām iemaksām atbilstoši aktuālam pašvaldību kolektīvu sarakstam.</t>
  </si>
  <si>
    <t>Finanšu pārdale starp Kultūras ministrijas programmu un 62.resora programmu, lai nodrošinātu mērķdotācijas sadali pašvaldību tautas mākslas kolektīvu vadītāju darba samaksai un valsts sociālās apdrošināšanas obligātām iemaksām atbilstoši aktuālam pašvaldību kolektīvu sarakstam.</t>
  </si>
  <si>
    <t>Finanšu pārdale starp  apakšprogrammām, lai nodrošinātu nodokļu likumdošanas izmaiņu radītās ietekmes amortizēšanu, saistībā ar radošu personu nodarbināšanu. Finansējumu pārdala Kultūras ministrijai pēc tam, kad Ministru kabinets būs apstiprinājis kārtību, kādā kultūras un mediju nozarei tiek sniegts atbalsts nodokļu likumdošanas izmaiņu radītās ietekmes.</t>
  </si>
  <si>
    <t>Izmaiņas veiktas atbilstoši grozījumiem Ministru kabineta 2005.gada 27.decembra noteikumos Nr.1032 "Noteikumi par budžetu ieņēmumu klasifikāciju", kas paredz ar 2021.gadu ieņēmumu kodu 8.2.0.0. "Ieņēmumi no Latvijas Bankas maksājuma" iekļaut ieņēmumu kodā 8.3.0.0. "Ieņēmumi no dividendēm (ieņēmumi no valsts (pašvaldību) kapitāla izmantošanas)".</t>
  </si>
  <si>
    <r>
      <t>Izteikt likumprojekta 19.pantu šādā redakcijā:
"</t>
    </r>
    <r>
      <rPr>
        <b/>
        <sz val="12"/>
        <rFont val="Times New Roman"/>
        <family val="1"/>
        <charset val="186"/>
      </rPr>
      <t>19.pants.</t>
    </r>
    <r>
      <rPr>
        <sz val="12"/>
        <rFont val="Times New Roman"/>
        <family val="1"/>
        <charset val="186"/>
      </rPr>
      <t xml:space="preserve"> Noteikt, ka Valsts prezidenta kancelejas programmas 04.00.00 “Valsts prezidenta darbības nodrošināšana” ietvaros izdevumi Valsts prezidenta atalgojumam mēnesī nepārsniedz 6260 </t>
    </r>
    <r>
      <rPr>
        <i/>
        <sz val="12"/>
        <rFont val="Times New Roman"/>
        <family val="1"/>
        <charset val="186"/>
      </rPr>
      <t>euro</t>
    </r>
    <r>
      <rPr>
        <sz val="12"/>
        <rFont val="Times New Roman"/>
        <family val="1"/>
        <charset val="186"/>
      </rPr>
      <t xml:space="preserve"> un reprezentācijas izdevumi mēnesī nepārsniedz 1252 </t>
    </r>
    <r>
      <rPr>
        <i/>
        <sz val="12"/>
        <rFont val="Times New Roman"/>
        <family val="1"/>
        <charset val="186"/>
      </rPr>
      <t>euro</t>
    </r>
    <r>
      <rPr>
        <sz val="12"/>
        <rFont val="Times New Roman"/>
        <family val="1"/>
        <charset val="186"/>
      </rPr>
      <t>."</t>
    </r>
  </si>
  <si>
    <r>
      <t xml:space="preserve">Papildināt likumprojektu ar jaunu pantu šādā redakcijā: </t>
    </r>
    <r>
      <rPr>
        <b/>
        <sz val="12"/>
        <rFont val="Times New Roman"/>
        <family val="1"/>
        <charset val="186"/>
      </rPr>
      <t xml:space="preserve">
"__.pants. </t>
    </r>
    <r>
      <rPr>
        <sz val="12"/>
        <rFont val="Times New Roman"/>
        <family val="1"/>
        <charset val="186"/>
      </rPr>
      <t>Noteikt, ka Padomju okupācijas upuru piemiņas memoriāla kompleksa būvniecības projekts tiek īstenots līdz 2021.gada 31.martam Finanšu ministrijas budžeta apakšprogrammā 41.13.00 "Finansējums VAS "Valsts nekustamie īpašumi" īstenojamiem projektiem un pasākumiem" 2021.gadam paredzētā finansējuma ietvaros."</t>
    </r>
  </si>
  <si>
    <r>
      <rPr>
        <b/>
        <sz val="12"/>
        <rFont val="Times New Roman"/>
        <family val="1"/>
        <charset val="186"/>
      </rPr>
      <t>31. pants.</t>
    </r>
    <r>
      <rPr>
        <sz val="12"/>
        <rFont val="Times New Roman"/>
        <family val="1"/>
        <charset val="186"/>
      </rPr>
      <t xml:space="preserve"> (1) Atļaut finanšu ministram pārņemt valsts sabiedrības ar ierobežotu atbildību “Bērnu klīniskā universitātes slimnīca”, valsts sabiedrības ar ierobežotu atbildību “Daugavpils psihoneiroloģiskā slimnīca”, valsts sabiedrības ar ierobežotu atbildību “Slimnīca “Ģintermuiža””, valsts sabiedrības ar ierobežotu atbildību “Paula Stradiņa klīniskā universitātes slimnīca” un sabiedrības ar ierobežotu atbildību “Rīgas Austrumu klīniskā universitātes slimnīca” valsts vārdā galvotās saistības līdz 128 668 234 </t>
    </r>
    <r>
      <rPr>
        <i/>
        <sz val="12"/>
        <rFont val="Times New Roman"/>
        <family val="1"/>
        <charset val="186"/>
      </rPr>
      <t>euro</t>
    </r>
    <r>
      <rPr>
        <sz val="12"/>
        <rFont val="Times New Roman"/>
        <family val="1"/>
        <charset val="186"/>
      </rPr>
      <t xml:space="preserve">, saglabājot prasījuma tiesības pret minētajām kapitālsabiedrībām.
 (2) Atļaut finanšu ministram palielināt apropriāciju Veselības ministrijai Finanšu ministrijas prasījumu pret šā panta pirmajā daļā minētajām kapitālsabiedrībām apmērā, bet ne vairāk kā 128 668 234 </t>
    </r>
    <r>
      <rPr>
        <i/>
        <sz val="12"/>
        <rFont val="Times New Roman"/>
        <family val="1"/>
        <charset val="186"/>
      </rPr>
      <t>euro</t>
    </r>
    <r>
      <rPr>
        <sz val="12"/>
        <rFont val="Times New Roman"/>
        <family val="1"/>
        <charset val="186"/>
      </rPr>
      <t xml:space="preserve">, paredzot dotāciju no vispārējiem ieņēmumiem, šā panta pirmajā daļā minēto kapitālsabiedrību pamatkapitāla palielināšanai ar finanšu ieguldījumu.
(3) Veselības ministrijai atbilstoši normatīvajiem aktiem veikt finanšu ieguldījumu ne vairāk kā 128 668 234 </t>
    </r>
    <r>
      <rPr>
        <i/>
        <sz val="12"/>
        <rFont val="Times New Roman"/>
        <family val="1"/>
        <charset val="186"/>
      </rPr>
      <t>euro</t>
    </r>
    <r>
      <rPr>
        <sz val="12"/>
        <rFont val="Times New Roman"/>
        <family val="1"/>
        <charset val="186"/>
      </rPr>
      <t xml:space="preserve"> apmērā šā panta pirmajā daļā minēto kapitālsabiedrību pamatkapitālā ar mērķi dzēst saistības pret Finanšu ministriju, kas izveidojušās valsts vārdā galvoto aizdevumu pārņemšanas vai valsts galvoto saistību izpildes rezultātā. Veselības ministrijai kā kapitāla daļu turētājai nodrošināt, ka valsts vārdā galvoto saistību pārņemšanas un pamatkapitāla palielināšanas mērķis ir valsts apmaksāto veselības aprūpes pakalpojumu kvalitātes un pieejamības nodrošināšana.</t>
    </r>
  </si>
  <si>
    <t>Precizēt likumprojekta 12.panta trešās daļas regulējumu, to attiecinot arī uz izglītības iestādēm, kas īsteno mākslas, mūzikas vai dejas profesionālās ievirzes izglītības programmas.</t>
  </si>
  <si>
    <r>
      <rPr>
        <b/>
        <sz val="12"/>
        <rFont val="Times New Roman"/>
        <family val="1"/>
        <charset val="186"/>
      </rPr>
      <t>3.pants.</t>
    </r>
    <r>
      <rPr>
        <sz val="12"/>
        <rFont val="Times New Roman"/>
        <family val="1"/>
        <charset val="186"/>
      </rPr>
      <t xml:space="preserve"> (1) Apstiprināt mērķdotāciju apjomu pašvaldībām 405 085 822 euro apmērā, tai skaitā: 
4) māksliniecisko kolektīvu vadītāju darba samaksai un valsts sociālās apdrošināšanas obligātajām iemaksām 975 309 euro apmērā saskaņā ar 10. pielikumu.</t>
    </r>
  </si>
  <si>
    <r>
      <t xml:space="preserve">12. pants. </t>
    </r>
    <r>
      <rPr>
        <sz val="12"/>
        <rFont val="Times New Roman"/>
        <family val="1"/>
        <charset val="186"/>
      </rPr>
      <t xml:space="preserve">(3) No šā panta pirmajā daļā minētā palielinājuma noteikt pašvaldību aizņēmumu palielinājumu 150 000 000 euro apmērā: 
</t>
    </r>
    <r>
      <rPr>
        <b/>
        <sz val="12"/>
        <rFont val="Times New Roman"/>
        <family val="1"/>
        <charset val="186"/>
      </rPr>
      <t>2</t>
    </r>
    <r>
      <rPr>
        <sz val="12"/>
        <rFont val="Times New Roman"/>
        <family val="1"/>
        <charset val="186"/>
      </rPr>
      <t>) izglītības iestāžu investīciju projektiem, lai nodrošinātu ilgtspējīgas izglītības funkcijas izpildi, ievērojot šādus nosacījumus:</t>
    </r>
  </si>
  <si>
    <r>
      <t xml:space="preserve">12. pants. </t>
    </r>
    <r>
      <rPr>
        <sz val="12"/>
        <rFont val="Times New Roman"/>
        <family val="1"/>
        <charset val="186"/>
      </rPr>
      <t xml:space="preserve">(3) No šā panta pirmajā daļā minētā palielinājuma noteikt pašvaldību aizņēmumu palielinājumu 150 000 000 euro apmērā: 
</t>
    </r>
    <r>
      <rPr>
        <b/>
        <sz val="12"/>
        <rFont val="Times New Roman"/>
        <family val="1"/>
        <charset val="186"/>
      </rPr>
      <t>2</t>
    </r>
    <r>
      <rPr>
        <sz val="12"/>
        <rFont val="Times New Roman"/>
        <family val="1"/>
        <charset val="186"/>
      </rPr>
      <t xml:space="preserve">) izglītības iestāžu investīciju projektiem, lai nodrošinātu ilgtspējīgas izglītības funkcijas izpildi, ievērojot šādus nosacījumus:
</t>
    </r>
    <r>
      <rPr>
        <b/>
        <sz val="12"/>
        <rFont val="Times New Roman"/>
        <family val="1"/>
        <charset val="186"/>
      </rPr>
      <t>d)</t>
    </r>
    <r>
      <rPr>
        <sz val="12"/>
        <rFont val="Times New Roman"/>
        <family val="1"/>
        <charset val="186"/>
      </rPr>
      <t xml:space="preserve"> ir sniegts Vides aizsardzības un reģionālās attīstības ministrijas un Izglītības un zinātnes ministrijas pozitīvs atzinums par projekta atbilstību apstiprinātajiem kritērijiem. Ministru kabinets nosaka kārtību un kritērijus, kādā Vides aizsardzības un reģionālās attīstības ministrija un Izglītības un zinātnes ministrijas izvērtē izglītības iestāžu investīciju projektus.  </t>
    </r>
  </si>
  <si>
    <r>
      <t xml:space="preserve">Izteikt likumprojekta 12.panta trešās daļas 2.punkta „d” apakšpunktu šādā redakcijā:
"d) ir sniegts Vides aizsardzības un reģionālās attīstības ministrijas un Izglītības un zinātnes ministrijas </t>
    </r>
    <r>
      <rPr>
        <b/>
        <sz val="12"/>
        <rFont val="Times New Roman"/>
        <family val="1"/>
        <charset val="186"/>
      </rPr>
      <t>vai Kultūras ministrijas (attiecībā uz izglītības iestāžu, kas īsteno mākslas, mūzikas vai dejas profesionālās ievirzes izglītības  programmas, investīciju projektiem)</t>
    </r>
    <r>
      <rPr>
        <sz val="12"/>
        <rFont val="Times New Roman"/>
        <family val="1"/>
        <charset val="186"/>
      </rPr>
      <t xml:space="preserve"> pozitīvs atzinums par projekta atbilstību apstiprinātajiem kritērijiem. Ministru kabinets nosaka kārtību un kritērijus, kādā Vides aizsardzības un reģionālās attīstības ministrija, Izglītības un zinātnes ministrija </t>
    </r>
    <r>
      <rPr>
        <b/>
        <sz val="12"/>
        <rFont val="Times New Roman"/>
        <family val="1"/>
        <charset val="186"/>
      </rPr>
      <t>un Kultūras ministrija</t>
    </r>
    <r>
      <rPr>
        <sz val="12"/>
        <rFont val="Times New Roman"/>
        <family val="1"/>
        <charset val="186"/>
      </rPr>
      <t xml:space="preserve"> izvērtē izglītības iestāžu investīciju projektus."</t>
    </r>
  </si>
  <si>
    <r>
      <t>Papildināt likumprojektu ar jaunu pantu šādā redakcijā: 
"</t>
    </r>
    <r>
      <rPr>
        <b/>
        <sz val="12"/>
        <rFont val="Times New Roman"/>
        <family val="1"/>
        <charset val="186"/>
      </rPr>
      <t>__.pants.</t>
    </r>
    <r>
      <rPr>
        <sz val="12"/>
        <rFont val="Times New Roman"/>
        <family val="1"/>
        <charset val="186"/>
      </rPr>
      <t xml:space="preserve"> Noteikt, ka budžeta resora “74. Gadskārtējā valsts budžeta izpildes procesā pārdalāmais finansējums” programmā 09.00.00 “Valsts nozīmes reformas īstenošanai” ir rezervēts finansējums 1 700 000 euro apmērā radošo personu atbalsta programmas īstenošanai. Finanšu ministrs rezervēto finansējumu pārdala Kultūras ministrijai pēc tam, kad Ministru kabinets būs apstiprinājis kārtību, kādā kultūras un mediju nozarei tiek sniegts atbalsts nodokļu likumdošanas izmaiņu radītās ietekmes amortizēšanai, saistībā ar radošu personu nodarbināšanu, kā arī kritērijus, kurus ņem vērā, īstenojot atbalsta piešķiršanas instrumentus, ja Saeimas Budžeta un finanšu (nodokļu) komisija piecu darba dienu laikā no attiecīgās informācijas saņemšanas dienas ir to izskatījusi un nav iebildusi pret apropriācijas pārdali.” </t>
    </r>
  </si>
  <si>
    <t>Kopsavilkuma skaitļus likumprojekta tekstā un pielikumos precizēt pēc balsojumiem par konkrētām pielikumu pozīcijām.</t>
  </si>
  <si>
    <t>Valsts budžeta finansiālā bilance</t>
  </si>
  <si>
    <t>Tehnisks precizējums atbilstoši normatīvo aktu fiskālām ietekmēm, lai atbilstu proporcijai starp valsts un pašvaldību budžetiem.</t>
  </si>
  <si>
    <t>2021.gada ieņēmumu precizējums naudas plūsmas korekcijas rezultātā.</t>
  </si>
  <si>
    <t>Ieņēmumi no juridisko personu ienākuma nodokļa</t>
  </si>
  <si>
    <t>Izmaiņas atbilstoši 29.09.2020. pieņemtajiem grozījumiem Ministru kabineta 2005.gada 27.decembra noteikumos Nr.1032 "Noteikumi par budžetu ieņēmumu klasifikāciju", kas stāsies spēkā 01.01.2021.</t>
  </si>
  <si>
    <r>
      <rPr>
        <b/>
        <u/>
        <sz val="10"/>
        <rFont val="Times New Roman"/>
        <family val="1"/>
        <charset val="186"/>
      </rPr>
      <t>Precizēt pamatbudžeta koda nosaukumu</t>
    </r>
    <r>
      <rPr>
        <b/>
        <sz val="10"/>
        <rFont val="Times New Roman"/>
        <family val="1"/>
        <charset val="186"/>
      </rPr>
      <t xml:space="preserve"> </t>
    </r>
    <r>
      <rPr>
        <sz val="10"/>
        <rFont val="Times New Roman"/>
        <family val="1"/>
        <charset val="186"/>
      </rPr>
      <t xml:space="preserve">no "Ieņēmumi no juridisko personu ienākuma nodokļa" </t>
    </r>
    <r>
      <rPr>
        <b/>
        <u/>
        <sz val="10"/>
        <rFont val="Times New Roman"/>
        <family val="1"/>
        <charset val="186"/>
      </rPr>
      <t>uz  "Ieņēmumi no uzņēmumu ienākuma nodokļa"</t>
    </r>
  </si>
  <si>
    <r>
      <rPr>
        <b/>
        <u/>
        <sz val="10"/>
        <rFont val="Times New Roman"/>
        <family val="1"/>
        <charset val="186"/>
      </rPr>
      <t>Precizēt pamatbudžeta koda nosaukumu</t>
    </r>
    <r>
      <rPr>
        <sz val="10"/>
        <rFont val="Times New Roman"/>
        <family val="1"/>
        <charset val="186"/>
      </rPr>
      <t xml:space="preserve"> no "Ieņēmumi no juridisko personu ienākuma nodokļa" </t>
    </r>
    <r>
      <rPr>
        <b/>
        <u/>
        <sz val="10"/>
        <rFont val="Times New Roman"/>
        <family val="1"/>
        <charset val="186"/>
      </rPr>
      <t>uz  "Ieņēmumi no uzņēmumu ienākuma nodokļa"</t>
    </r>
  </si>
  <si>
    <t>Ņemot vērā precizēto prognozi 2021.gadam precizēti procentu izdevumi un izdevumi precēm un pakalpojumiem atbilstoši aktuāliem pieņēmumiem, t.sk. nodrošinot iespēju nepieciešamības gadījumā veikt papildu finansējuma piesaisti Covid-19 uzliesmojuma negatīvas ietekmes uz tautsaimniecību un fiskālajiem rādītājiem mazināšanai un iespējamiem atbalsta pasākumiem Covid-19 izplatības seku pārvarēšanai, kā arī, lai atjaunotu izdevumus valsts budžeta programmā 02.00.00 "Līdzekļi neparedzētiem gadījumiem " atbilstoši MK 2020.gada 13.oktobra sēdē  (prot. Nr.61 33.§) paredzētajam Transportlīdzekļu ekspluatācijas nodokļa prognozēto ieņēmumu samazinājumam</t>
  </si>
  <si>
    <t>Iekšējā līdzekļu pārdale 1 094 000 euro apmērā no budžeta programmas 07.00.00 "Informācijas un komunikāciju tehnoloģiju uzturēšana un attīstība" uz budžeta apakšprogrammu 01.14.00 "Mācību līdzekļu iegāde" , lai nodrošinātu atbalstu izglītības iestādēm digitālo un citu mācību līdzekļu iegādei. Saskaņā ar Ministru kabineta 2020. gada 2. jūnija sēdes protokollēmuma „Informatīvais ziņojums „Par pasākumiem Covid-19 krīzes pārvarēšanai un ekonomikas atlabšanai”” (prot. Nr.38 49.§.) 14. punktu ir apstiprināts  pasākums "Platjoslu infrastruktūras (broadband) “vidējā jūdze”, interneta skolām, mācību satura digitalizācijas nodrošināšana"  (turpmāk - Pasākums) 2021 gadam -2 800 000 euro apmērā un viens no Pasākuma uzdevumiem ir arī nodrošināt atbalstu izglītības iestādēm digitālo un citu mācību līdzekļu iegādei, savukārt  to īstenošana vairāk atbilst apakšprogrammas 01.14.00  "Mācību līdzekļu iegāde" tiešajam mērķim. Līdzekļu pārdale neietekmēs Pasākuma sasniedzamos rezultatīvos rādītājus.</t>
  </si>
  <si>
    <t>Iekšējā līdzekļu pārdale 2021.gadā 1 094 000 euro apmērā no budžeta programmas 07.00.00 "Informācijas un komunikāciju tehnoloģiju uzturēšana un attīstība" uz budžeta apakšprogrammu 01.14.00 "Mācību līdzekļu iegāde" , lai nodrošinātu atbalstu izglītības iestādēm digitālo un citu mācību līdzekļu iegādei. Saskaņā ar Ministru kabineta 2020. gada 2. jūnija sēdes protokollēmuma „Informatīvais ziņojums „Par pasākumiem Covid-19 krīzes pārvarēšanai un ekonomikas atlabšanai”” (prot. Nr.38 49.§.) 14. punktu ir apstiprināts  pasākums "Platjoslu infrastruktūras (broadband) “vidējā jūdze”, interneta skolām, mācību satura digitalizācijas nodrošināšana"  (turpmāk - Pasākums) 2021 gadam -2 800 000 euro apmērā un viens no Pasākuma uzdevumiem ir arī nodrošināt atbalstu izglītības iestādēm digitālo un citu mācību līdzekļu iegādei, savukārt  to īstenošana vairāk atbilst apakšprogrammas 01.14.00  "Mācību līdzekļu iegāde" tiešajam mērķim. Līdzekļu pārdale neietekmēs Pasākuma sasniedzamos rezultatīvos rādītājus.</t>
  </si>
  <si>
    <t>Iekšējā līdzekļu pārdale 275 000 euro apmērā no budžeta apakšprogrammas 09.23.00 „Valsts ilgtermiņa saistības sportā – dotācija Latvijas Olimpiskajai komitejai (LOK) – valsts galvoto aizdevumu atmaksai” uz budžeta apakšprogrammu 09.09.00. „Sporta federācijas un sporta pasākumi”,  saskaņā ar Ministru kabineta 2020. gada 27. oktobra sēdes protokollēmumu Nr.64 par priekšlikumu par finanšu resursu 1 379 486 euro apmērā ietaupījuma, kas 2021. gada valsts budžeta apakšprogrammā 09.23.00 „Valsts ilgtermiņa saistības sportā – dotācija Latvijas Olimpiskajai komitejai (LOK) – valsts galvoto aizdevumu atmaksai” rodas pēc valsts budžeta līdzekļu piešķiršanas biedrībai „Latvijas Olimpiskā komiteja” valsts galvoto aizdevumu 2021. gada maksājumu daļējas atmaksas 2020. gadā, novirzīšanu Izglītības un zinātnes ministrijas prioritārā pasākuma „Valsts funkciju sporta nozarē izpildes nodrošināšana nemainīgā līmenī” (15_01_P) daļējai īstenošanai 2021. gadā.</t>
  </si>
  <si>
    <t>Iekšējā līdzekļu pārdale 139 189 euro apmērā no budžeta apakšprogrammas 09.23.00 „Valsts ilgtermiņa saistības sportā – dotācija Latvijas Olimpiskajai komitejai (LOK) – valsts galvoto aizdevumu atmaksai” uz budžeta apakšprogrammu 09.17.00. „Dotācija komandu sporta spēļu izlašu nodrošināšanai”, saskaņā ar Ministru kabineta 2020. gada 27. oktobra sēdes protokollēmumu Nr.64 par priekšlikumu par finanšu resursu 1 379 486 euro apmērā ietaupījuma, kas 2021. gada valsts budžeta apakšprogrammā 09.23.00 „Valsts ilgtermiņa saistības sportā – dotācija Latvijas Olimpiskajai komitejai (LOK) – valsts galvoto aizdevumu atmaksai” rodas pēc valsts budžeta līdzekļu piešķiršanas biedrībai „Latvijas Olimpiskā komiteja” valsts galvoto aizdevumu 2021. gada maksājumu daļējas atmaksas 2020. gadā, novirzīšanu Izglītības un zinātnes ministrijas prioritārā pasākuma „Valsts funkciju sporta nozarē izpildes nodrošināšana nemainīgā līmenī” (15_01_P) daļējai īstenošanai 2021. gadā.</t>
  </si>
  <si>
    <t>Iekšējā līdzekļu pārdale 875 252 euro apmērā no budžeta apakšprogrammas 09.23.00 „Valsts ilgtermiņa saistības sportā – dotācija Latvijas Olimpiskajai komitejai (LOK) – valsts galvoto aizdevumu atmaksai” uz budžeta apakšprogrammu  09.21.00. „Augstas klases sasniegumu sports”, saskaņā ar Ministru kabineta 2020. gada 27. oktobra sēdes protokollēmumu Nr.64 par priekšlikumu par finanšu resursu 1 379 486 euro apmērā ietaupījuma, kas 2021. gada valsts budžeta apakšprogrammā 09.23.00 „Valsts ilgtermiņa saistības sportā – dotācija Latvijas Olimpiskajai komitejai (LOK) – valsts galvoto aizdevumu atmaksai” rodas pēc valsts budžeta līdzekļu piešķiršanas biedrībai „Latvijas Olimpiskā komiteja” valsts galvoto aizdevumu 2021. gada maksājumu daļējas atmaksas 2020. gadā, novirzīšanu Izglītības un zinātnes ministrijas prioritārā pasākuma „Valsts funkciju sporta nozarē izpildes nodrošināšana nemainīgā līmenī” (15_01_P) daļējai īstenošanai 2021. gadā.</t>
  </si>
  <si>
    <t>Iekšējā līdzekļu pārdale 90 045 euro apmērā no budžeta apakšprogrammas 09.23.00 „Valsts ilgtermiņa saistības sportā – dotācija Latvijas Olimpiskajai komitejai (LOK) – valsts galvoto aizdevumu atmaksai” uz budžeta apakšprogrammu 09.25.00. „Dotācija biedrībai „Latvijas Paralimpiskā komiteja” pielāgotā sporta attīstībai” , saskaņā ar Ministru kabineta 2020. gada 27. oktobra sēdes protokollēmumu Nr.64 par priekšlikumu par finanšu resursu 1 379 486 euro apmērā ietaupījuma, kas 2021. gada valsts budžeta apakšprogrammā 09.23.00 „Valsts ilgtermiņa saistības sportā – dotācija Latvijas Olimpiskajai komitejai (LOK) – valsts galvoto aizdevumu atmaksai” rodas pēc valsts budžeta līdzekļu piešķiršanas biedrībai „Latvijas Olimpiskā komiteja” valsts galvoto aizdevumu 2021. gada maksājumu daļējas atmaksas 2020. gadā, novirzīšanu Izglītības un zinātnes ministrijas prioritārā pasākuma „Valsts funkciju sporta nozarē izpildes nodrošināšana nemainīgā līmenī” (15_01_P) daļējai īstenošanai 2021. gadā.</t>
  </si>
  <si>
    <t>Uzņēmumu ienākuma nodoklis</t>
  </si>
  <si>
    <t>Palielinātas VAS “Latvijas Loto” dividendes (ieskaitot uzņēmuma ienākuma nodokli par dividenžu izmaksu) un attiecīgi palielināts finansējums Padomju okupācijas upuru piemiņas memoriāla kompleksa būvniecībai 2021.gadā. Projekta īstenošanas termiņa novirze ir saistīta ar COVID-19 ietekmi uz materiālu piegādēm no ārvalstīm, kā arī daļēji ar Latvijas okupācijas muzeja biedrības ierosinātajām izmaiņām iekštelpu plānojumā, kas saistītas ar izstrādāto ekspozīcijas projektu.</t>
  </si>
  <si>
    <t>Palielinātas VAS “Latvijas Loto” dividendes (ieskaitot uzņēmuma ienākuma nodokli par dividenžu izmaksu) un attiecīgi palielināts finansējums VARAM, lai nodrošinātu Latvijas Okupācijas muzeja likumā noteikto būvvaldes funkciju īstenošanu.</t>
  </si>
  <si>
    <r>
      <t>Aiz likumprojekta 34. panta papildināt ar jaunu pantu 35.pantu šādā redakcijā, attiecīgi mainot turpmāko pantu numerāciju:
"</t>
    </r>
    <r>
      <rPr>
        <b/>
        <sz val="12"/>
        <rFont val="Times New Roman"/>
        <family val="1"/>
        <charset val="186"/>
      </rPr>
      <t>35.pants.</t>
    </r>
    <r>
      <rPr>
        <sz val="12"/>
        <rFont val="Times New Roman"/>
        <family val="1"/>
        <charset val="186"/>
      </rPr>
      <t xml:space="preserve"> Noteikt, ka akciju sabiedrība “Latvijas Loto” ieskaita valsts pamatbudžeta ieņēmumos maksājumu par valsts kapitāla izmantošanu (ieņēmumus no dividendēm) 2021.gadā (par 2020.pārskata gadu) ne mazāk kā 5 399 581 euro (ieskaitot uzņēmumu ienākuma nodokli par dividenžu izmaksu)."</t>
    </r>
  </si>
  <si>
    <r>
      <t>Izteikt likumprojekta 3.panta pirmās daļas ievaddaļu un 3.panta pirmās daļas 4.punktu šādā redakcijā:
"</t>
    </r>
    <r>
      <rPr>
        <b/>
        <sz val="12"/>
        <rFont val="Times New Roman"/>
        <family val="1"/>
        <charset val="186"/>
      </rPr>
      <t>3.pants.</t>
    </r>
    <r>
      <rPr>
        <sz val="12"/>
        <rFont val="Times New Roman"/>
        <family val="1"/>
        <charset val="186"/>
      </rPr>
      <t xml:space="preserve"> (1) Apstiprināt mērķdotāciju apjomu pašvaldībām </t>
    </r>
    <r>
      <rPr>
        <b/>
        <u/>
        <sz val="12"/>
        <rFont val="Times New Roman"/>
        <family val="1"/>
        <charset val="186"/>
      </rPr>
      <t>405 086 146</t>
    </r>
    <r>
      <rPr>
        <b/>
        <sz val="12"/>
        <rFont val="Times New Roman"/>
        <family val="1"/>
        <charset val="186"/>
      </rPr>
      <t xml:space="preserve"> </t>
    </r>
    <r>
      <rPr>
        <sz val="12"/>
        <rFont val="Times New Roman"/>
        <family val="1"/>
        <charset val="186"/>
      </rPr>
      <t xml:space="preserve">euro apmērā, tai skaitā:" 
"4) māksliniecisko kolektīvu vadītāju darba samaksai un valsts sociālās apdrošināšanas obligātajām iemaksām </t>
    </r>
    <r>
      <rPr>
        <b/>
        <u/>
        <sz val="12"/>
        <rFont val="Times New Roman"/>
        <family val="1"/>
        <charset val="186"/>
      </rPr>
      <t>975 633</t>
    </r>
    <r>
      <rPr>
        <sz val="12"/>
        <rFont val="Times New Roman"/>
        <family val="1"/>
        <charset val="186"/>
      </rPr>
      <t xml:space="preserve"> euro apmērā saskaņā ar 10. pielikumu."</t>
    </r>
  </si>
  <si>
    <r>
      <rPr>
        <b/>
        <sz val="12"/>
        <rFont val="Times New Roman"/>
        <family val="1"/>
        <charset val="186"/>
      </rPr>
      <t>3.pants.</t>
    </r>
    <r>
      <rPr>
        <sz val="12"/>
        <rFont val="Times New Roman"/>
        <family val="1"/>
        <charset val="186"/>
      </rPr>
      <t>  (1) Apstiprināt mērķdotāciju apjomu pašvaldībām 405 085 822 euro apmērā, tai skaitā:
(5) Pašvaldībām, kuras atbilstoši administratīvi teritoriālai reformai tiek sadalītas vai apvienotas, līdz 2021. gada 30. jūnijam saņemto šā panta pirmās daļas 1., 2. un 3. punktā minēto mērķdotāciju izmaksāt pedagogiem, kuri devušies atvaļinājumā, nodrošināt šā panta pirmās daļas 2.punktā minēto izglītības iestāžu uzturēšanas izdevumus un šā panta pirmās daļas 4. punktā minēto mērķdotāciju izmaksāt māksliniecisko kolektīvu vadītāju samaksai un valsts sociālās apdrošināšanas obligātajām iemaksām, neizlietoto mērķdotāciju līdz 202</t>
    </r>
    <r>
      <rPr>
        <sz val="12"/>
        <color rgb="FF1F497D"/>
        <rFont val="Times New Roman"/>
        <family val="1"/>
        <charset val="186"/>
      </rPr>
      <t>1</t>
    </r>
    <r>
      <rPr>
        <sz val="12"/>
        <rFont val="Times New Roman"/>
        <family val="1"/>
        <charset val="186"/>
      </rPr>
      <t xml:space="preserve">. gada </t>
    </r>
    <r>
      <rPr>
        <sz val="12"/>
        <color rgb="FF1F497D"/>
        <rFont val="Times New Roman"/>
        <family val="1"/>
        <charset val="186"/>
      </rPr>
      <t>3</t>
    </r>
    <r>
      <rPr>
        <sz val="12"/>
        <rFont val="Times New Roman"/>
        <family val="1"/>
        <charset val="186"/>
      </rPr>
      <t xml:space="preserve">1.jūlijam pārskaitīt Administratīvo teritoriju un apdzīvoto vietu likumā noteiktai jaunizveidojamai pašvaldībai. </t>
    </r>
  </si>
  <si>
    <r>
      <rPr>
        <sz val="12"/>
        <rFont val="Times New Roman"/>
        <family val="1"/>
        <charset val="186"/>
      </rPr>
      <t>Izteikt likumprojekta 12.panta trešās daļas 2.punkta ievaddaļu šādā redakcijā:</t>
    </r>
    <r>
      <rPr>
        <b/>
        <sz val="12"/>
        <rFont val="Times New Roman"/>
        <family val="1"/>
        <charset val="186"/>
      </rPr>
      <t xml:space="preserve">
</t>
    </r>
    <r>
      <rPr>
        <sz val="12"/>
        <rFont val="Times New Roman"/>
        <family val="1"/>
        <charset val="186"/>
      </rPr>
      <t>"</t>
    </r>
    <r>
      <rPr>
        <b/>
        <sz val="12"/>
        <rFont val="Times New Roman"/>
        <family val="1"/>
        <charset val="186"/>
      </rPr>
      <t>2</t>
    </r>
    <r>
      <rPr>
        <sz val="12"/>
        <rFont val="Times New Roman"/>
        <family val="1"/>
        <charset val="186"/>
      </rPr>
      <t xml:space="preserve">) izglītības iestāžu investīciju projektiem, </t>
    </r>
    <r>
      <rPr>
        <b/>
        <sz val="12"/>
        <rFont val="Times New Roman"/>
        <family val="1"/>
        <charset val="186"/>
      </rPr>
      <t>tai skaitā izglītības iestāžu, kas īsteno mākslas, mūzikas vai dejas profesionālās ievirzes izglītības programmas, investīciju projektiem</t>
    </r>
    <r>
      <rPr>
        <sz val="12"/>
        <rFont val="Times New Roman"/>
        <family val="1"/>
        <charset val="186"/>
      </rPr>
      <t>, lai nodrošinātu ilgtspējīgas izglītības funkcijas izpildi, ievērojot šādus nosacījumus:"</t>
    </r>
  </si>
  <si>
    <t xml:space="preserve">Saskaņā ar 2020.gada 6.oktobra MK protokola Nr.59 31.§ 3.punktu, Tieslietu ministrijas Likumprojekta "Grozījumi Oficiālo publikāciju un tiesiskās informācijas likumā" īstenošanas ietvaros paredzēts finansējums VSIA "Latvijas Vēstnesis", lai ar 2022. gadu un turpmāk nodrošinātu finansējumu 225 398 euro gadā visu pašvaldību saistošo noteikumu izsludināšanai, tos publicējot oficiālajā izdevumā "Latvijas Vēstnesis", un sistematizēšanai portālā www.likumi.lv (pārdale no valsts budžeta programmas "Līdzekļi neparedzētiem gadījumiem").
</t>
  </si>
  <si>
    <t>I Valsts pamatbudžeta ieņēmumi</t>
  </si>
  <si>
    <t>11.01.00 Pilsonības un migrācijas lietu pārvalde</t>
  </si>
  <si>
    <t>0600000000 - Citas ilgtermiņa saistības</t>
  </si>
  <si>
    <t>tajā skaitā</t>
  </si>
  <si>
    <t>Eiropas Savienības prasībām atbilstošu pasu, elektronisko identifikācijas karšu un uzturēšanās atļauju izsniegšana</t>
  </si>
  <si>
    <t>Papildu finansējums 2021.-2023.gadā Iekšlietu ministrijas budžeta apakšprogrammā 11.01.00 "Pilsonības un migrācijas lietu pārvalde", lai 2021.-2023.gada prioritātes 14_33_P "Papildus finansējums uzticamības pakalpojumu infrastruktūras nodrošināšanai" ietvaros VAS "Latvijas Valsts radio un televīzijas centrs" nodrošinātu valsts deleģētā uzdevuma par uzticamības un elektroniskās identifikācijas pakalpojumu sniegšanu, izsniedzot laika zīmogus eID kartes turētājiem neierobežotam parakstīšanās reižu skaitam un iespēju bez maksas apliecināt fiziskās personas elektronisko identitāti neierobežotā apjomā, izpildi. Uzticamības un elektroniskās identifikācijas pakalpojumu izmantošanas intensitāte būtiski pieaug, jo identifikācijas pakalpojumi tiek plaši pielietoti publiskajā un privātajā sektorā. Elektroniskās identifikācijas un parakstīšanas funkcionalitātes ir jāievieš augstas pieejamības kritiskos procesos, līdz ar to ir pieaugoša vajadzība pēc cilvēkresursu un tehniskā nodrošinājuma stiprināšanas, nepieciešamības pakalpojumus nemitīgi attīstīt un uzturēt atbilstošus digitālās vides prasībām.
Finansējuma avots: valsts pamatbudžeta ieņēmumi no dividendēm. Provizoriski plānots palielināt valsts pamatbudžetā iemaksājamo dividenžu apjomu - palielinot dividenžu ieņēmumus no dalības SIA "Latvijas Mobilais telefons", kā arī palielinot pārdošanas apjomus, ceļot uzņēmuma darbības efektivitāti un atgūstot Platjoslas projekta ietvaros ieturētos ERAF līdzekļus.</t>
  </si>
  <si>
    <t>Valsts budžeta ieņēmumi</t>
  </si>
  <si>
    <r>
      <t>Papildināt likumprojektu ar jaunu pantu šādā redakcijā:
"</t>
    </r>
    <r>
      <rPr>
        <b/>
        <sz val="12"/>
        <rFont val="Times New Roman"/>
        <family val="1"/>
        <charset val="186"/>
      </rPr>
      <t>______.pants.</t>
    </r>
    <r>
      <rPr>
        <sz val="12"/>
        <rFont val="Times New Roman"/>
        <family val="1"/>
        <charset val="186"/>
      </rPr>
      <t xml:space="preserve"> Noteikt, ka valsts akciju sabiedrība "Latvijas Valsts radio un televīzijas centrs" ieskaita valsts pamatbudžeta ieņēmumos maksājumu par valsts kapitāla izmantošanu (ieņēmumus no dividendēm) 2021.gadā (par 2020.pārskata gadu) ne mazāk kā 1 546 386 euro (ieskaitot uzņēmumu ienākuma nodokli par dividenžu izmaksu), 2022.gadā (par 2021.pārskata gadu) ne mazāk kā 1 546 386 euro (ieskaitot uzņēmumu ienākuma nodokli par dividenžu izmaksu) un 2023.gadā (par 2022.pārskata gadu) ne mazāk kā 1 910 232 euro (ieskaitot uzņēmumu ienākuma nodokli par dividenžu izmaksu)." </t>
    </r>
  </si>
  <si>
    <t>3A</t>
  </si>
  <si>
    <t>5A</t>
  </si>
  <si>
    <t>Finanšu ministrs</t>
  </si>
  <si>
    <t>J. Reirs</t>
  </si>
  <si>
    <t>Adijāne, 67095437</t>
  </si>
  <si>
    <t>Zane.Adijane@fm.gov.lv;</t>
  </si>
  <si>
    <t>Palielināts finansējums 3 civilo ekspertu dalības nodrošināšanai Eiropas Savienības Padomdevēja misijā civilā drošības sektora reformām Ukrainā atbilstoši MK 06.10.2020. rīkojumam Nr.584, MK 06.10.2020. rīkojumam Nr.585 un MK 2020.gada 3.novembra sēdē izskatāmajam rīkojuma projektam "Par civilā eksperta dalības laika pagarināšanu Eiropas Savienības Padomdevēja misijā civilā drošības sektora reformām Ukrainā"</t>
  </si>
  <si>
    <t>Alternatīvs priekšlikums deputāta D.Pavļuta, R.Dzintara likumprojekta "Par vidēja termiņa budžeta ietvaru 2021., 2022. un 2023.gadam" teksta daļas 5.priekšlikumam</t>
  </si>
  <si>
    <t>Alternatīvi priekšlikumi deputāta D.Pavļuta, R.Dzintara likumprojekta "Par valsts budžetu 2021.gadam" un likumprojekta "Par vidēja termiņa budžeta ietvaru 2021., 2022. un 2023.gadam" skaitliskās daļas 3.priekšlikumam</t>
  </si>
  <si>
    <t xml:space="preserve">     Kārtējie izdevumi</t>
  </si>
  <si>
    <t>Lai godinātu Latvijas neatkarības aizstāvi un padomju okupācijas režīma disidentu Gunāru Astru kā nacionālo simbolu un nostiprinātu to mūsu nācijas apziņā, finanšu līdzekļu piešķiršanas mērķis ir uzstādīt pieminekli latviešu brīvības cīnītājam. 2021. gada 22. oktobrī Gunāram Astram apritētu 90 gadu. Jau tuvākajā laikā tiks īstenoti nepieciešamie pasākumi, lai varētu izsludināt tēlnieku konkursu un uzstādīt pieminekli, kas atradīsies pie ēkas Brīvības ielā 34, kur 1983. gadā Gunāru Astru toreiz notiesāja LPSR Augstākā tiesa. Gunāra Astras personība ir piemērs nākamajām paaudzēm, tāpēc nepieciešams to apliecināt ar valstisku attieksmi. Atbalstu šai iniciatīvai ir izteikuši Gunāra Astras tuvinieki un viņa cīņu biedri, šo iniciatīvu atbalsta arī sabiedriskās organizācijas.</t>
  </si>
  <si>
    <t>03. Ministru kabinets</t>
  </si>
  <si>
    <t>01.00.00 Ministru kabineta darbības nodrošināšana, valsts pārvaldes politika</t>
  </si>
  <si>
    <t>Finansējums nepieciešams, lai līdzvērtīgi Valsts prezidenta reprezentācijas izdevumu pieaugumam 2021.gadā, attiecīgi palielinātu Ministru prezidenta un ministru reprezentācijas izdevumus.</t>
  </si>
  <si>
    <t>Izteikt likumprojekta 3.panta piekto daļu šādā redakcijā:
"(5) Izglītības un zinātnes ministrija finansējumu, kas noteikts šā panta pirmās daļas 1., 2. un 3. punktā minētajos pielikumos laika periodam no 2021.gada 1.janvāra līdz 2021.gada 31.augustam, pārskaita pašvaldībām līdz 2021.gada 30.jūnijam. Pašvaldībām, kuras atbilstoši administratīvi teritoriālai reformai tiek sadalītas, Izglītības un zinātnes ministrija līdz 2021.gada 30.jūnijam pārskaita sešu mēnešu finansējumu no mērķdotācijas apmēra, kas noteikts šā panta pirmās daļas 1., 2. un 3. punktā minētajos pielikumos, nodrošinot nepieciešamo finansējumu atvaļinājumu naudas izmaksai pedagogiem par laika periodu no 2021.gada 1.janvāra līdz 2021.gada 31.augustam, finansējumu jūlijam un augustam Izglītības un zinātnes ministrija pārskaita atbilstoši Ministru kabineta rīkojumam."</t>
  </si>
  <si>
    <t>05.01.00 Sociālās rehabilitācijas valsts programmas</t>
  </si>
  <si>
    <t>Papildu finansējums SIA “Bērnu un pusaudžu resursu centrs”, lai 2021.gadā nodrošinātu sociālās rehabilitācijas pakalpojumu dzīvesvietā bērniem, kuri ir atkarīgi no apreibinošām vielām un procesiem, tādējādi nodrošinot pakalpojuma kapacitātes stiprināšanu un pieejamības palielināšanu (rindu mazināšanu).</t>
  </si>
  <si>
    <t>08. Sabiedrības integrācijas fonds</t>
  </si>
  <si>
    <t>04.00.00 Mediju projektu īstenošana</t>
  </si>
  <si>
    <r>
      <t>Aiz likumprojekta 22. panta papildināt ar jaunu 23.pantu šādā redakcijā, attiecīgi mainot turpmāko pantu numerāciju:
"</t>
    </r>
    <r>
      <rPr>
        <b/>
        <sz val="12"/>
        <rFont val="Times New Roman"/>
        <family val="1"/>
        <charset val="186"/>
      </rPr>
      <t>23.pants.</t>
    </r>
    <r>
      <rPr>
        <sz val="12"/>
        <rFont val="Times New Roman"/>
        <family val="1"/>
        <charset val="186"/>
      </rPr>
      <t xml:space="preserve"> Noteikt, ka akciju sabiedrība “Latvijas Loto” ieskaita valsts pamatbudžeta ieņēmumos maksājumu par valsts kapitāla izmantošanu (ieņēmumus no dividendēm) 2021.gadā (par 2020.pārskata gadu) ne mazāk kā 5 399 581 euro (ieskaitot uzņēmumu ienākuma nodokli par dividenžu izmaksu), 2022.gadā (par 2021.pārskata gadu) ne mazāk kā 4  564 750 euro (ieskaitot uzņēmumu ienākuma nodokli par dividenžu izmaksu) un 2023.gadā (par 2022.pārskata gadu) ne mazāk kā 5 304 522 euro (ieskaitot uzņēmumu ienākuma nodokli par dividenžu izmaksu)."</t>
    </r>
  </si>
  <si>
    <t>Papildu nepieciešams finansējums, lai nodrošinātu likumprojektā „Grozījumi likumā „Par valsts sociālo apdrošināšanu””  ietverto pasākumu īstenošanu, uzliekot par pienākumu sociālajam dienestam sniegt apliecinājumu VSAA, ka  pašnodarbinātā ienākumi ir nepietiekami, lai veiktu minimālās obligātās iemaksas.
Finansējums nepieciešams 2021.gadam.
- SOPA nepieciešams izstrādāt jaunas izziņas/statusa ieviešanu, paredzētas izmaiņas iesniegumu mērķu klasifikatorā un statusu ievades formā, nepieciešama izziņas izdruka, datu nodošana uz SPOLIS esošajā datu apmaiņas statusu struktūrā D_02. Nepieciešams izstrādāt datu nodošanu uz DIT VSAA vajadzībām (datu atlase, datu apkopošana no visām pašvaldībām, faila saformēšana, automātisko procesu izstrāde failu kopēšanai, monitorings). Aprēķins: 352 cilvēkstundas*  72.6 euro cilvēkstundas izmaksas (ar PVN ) = 25 555.2 euro . (Veikta noapaļošana pilnos euro uz augšu).
- SPOLIS nepieciešams izstrādāt datu saņemšanu esošajā datu struktūrā D_02, atskaites izveidošana informācijas apkopošanai. Aprēķins:  160 cilvēkstundas * 72.6 cilvēkstundas izmaksas (ar PVN )= 11 616 euro.
 - VSAA IS sistēmai - nepieciešams izstrādāt datu saņemšanu apstrādes vajadzībām un nepieciešama datu apkopošanu. Minimālo VSAOI aprēķina algoritms kļūs būtiski sarežģītāks un stipri sadrumstalosies, ņemot vērā personu mainīgo nodarbinātības raksturu. Būtiska izmaiņa, kas prasa papildus resursus informācijas apmaiņai ieviešanai ir vajadzība pēc pašvaldības sociālā dienesta informācijas par to vai minētās kategorijas personas ir vai nav sadarbojušās ar sociālo dienestu, kur plānots informācijas apmaiņu realizēt elektroniski ar informācijas apmaiņas servisu starpniecību. Šādas izstrādes prasa papildus līdzekļus. Aprēķins:  75 cilvēkdienas * 471.9 euro cilvēkdienai = 35392,50 (Veikta noapaļošana pilnos euro uz augšu).</t>
  </si>
  <si>
    <t>Finansējums nepieciešams sakrālā mantojuma programmas īstenošanai.</t>
  </si>
  <si>
    <t>Finansējums nepieciešams Brīvības pieminekļa izgaismošanas projektam.</t>
  </si>
  <si>
    <t>Finansējums nepieciešams Imanta Ziedoņa muzeja krājumu saglabāšanai un uzturēšanai.</t>
  </si>
  <si>
    <t>Finansējums nepieciešams komercmediju atbalstam.</t>
  </si>
  <si>
    <t>Sabiedrības integrācijas fondam, lai nodrošinātu Mediju atbalsta fonda īstenošana, t.sk., elektronisko komercmediju (televīzijas un radio programmas, digitālie interneta mediji) atbalstam 250 000 euro apmērā un drukāto mediju atbalstam 200 000 euro apmērā.</t>
  </si>
  <si>
    <t>Palielināts uzņēmuma ienākuma nodoklis par VAS “Latvijas Loto” dividenžu izmaksu no interaktīvās izlozes "Sporto visi" un momentloterijas "Sporta loterija"  un attiecīgi palielināts finasējums valsts budžeta programmā 02.00.00 "Līdzekļi neparedzētiem gadījumiem".</t>
  </si>
  <si>
    <t>Palielinātas VAS “Latvijas Loto” dividendes no interaktīvās izlozes "Sporto visi" un momentloterijas "Sporta loterija"  un palielināts finasējums Izglītības un zinātnes ministrijai 2022.gadā un 2023.gadā 375 000 euro apmērā ik gadu, lai nodrošinātu Latvijas Olimpiskās Komitejas projekta "Sporto visa klase" un "Personības akadēmija"  īstenošanu.
Nepieciešamais finansējuma apjoms veidojas no: 
- 260 000 euro, kas paredzēti atbalstam sporta dzīves veicināšanai Latvijas izglītības iestādēs. Katru nedēļu, sākot ar interaktīvās izlozes "Sporto visi!" TV izložu uzsākšanu, tiek noteikta viena Latvijas izglītības iestāde, kura piedalās LOK projektā "Sporto visa klase" un kura saņem 5000 euro finansējumu sporta dzīves uzlabošanai. Gada laikā finansējumu paredzēts piešķirt 52 izglītības iestādēm, katru nedēļu  - 5000 euro vienai skolai.
- 115 000 euro, kas paredzēti programmas “Personības akadēmija” realizēšanai. Tajā skaitā – 40 000 euro projekta vadībai (tajā skaitā vizuālās identitātes izstrāde un producēšana, finālsacensību un nometnes satura izstrāde (ekspertu piesaiste), publicitātes pasākumi); 35 000 euro finālsacensību organizēšanai kopā ar 5 Olimpiskajiem centriem (tajā skaitā telpu noma, sacensību organizēšana un tiesāšana, sacensību noformējums); 40 000 euro nometnes organizēšanai 50 bērniem (tajā skaitā uzturēšanas izmaksas, ēdināšana, ekskursijas un atpūtas pasākumi, inventāra noma, video un foto materiālu izgatavošana, dalībnieku un nometnes brandings, treneru un pedagogu atalgojums).</t>
  </si>
  <si>
    <t>Sabiedrības integrācijas fondam, lai nodrošinātu Mediju atbalsta fonda īstenošanu, t.sk., elektronisko komercmediju (televīzijas un radio programmas, digitālie interneta mediji) atbalstam 250 000 euro apmērā un drukāto mediju atbalstam 200 000 euro apmērā.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</si>
</sst>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
    <numFmt numFmtId="165" formatCode="#\ ###\ ###\ ###\ ###\ ##0"/>
    <numFmt numFmtId="166" formatCode="0.0"/>
    <numFmt numFmtId="167" formatCode="0.000"/>
    <numFmt numFmtId="168" formatCode="#\ ###\ ##0"/>
  </numFmts>
  <fonts count="119">
    <font>
      <sz val="11"/>
      <color theme="1"/>
      <name val="Calibri"/>
      <family val="2"/>
      <scheme val="minor"/>
    </font>
    <font>
      <sz val="11"/>
      <color theme="1"/>
      <name val="Calibri"/>
      <family val="2"/>
      <charset val="186"/>
      <scheme val="minor"/>
    </font>
    <font>
      <sz val="11"/>
      <color theme="1"/>
      <name val="Calibri"/>
      <family val="2"/>
      <charset val="186"/>
      <scheme val="minor"/>
    </font>
    <font>
      <sz val="12"/>
      <color theme="1"/>
      <name val="Times New Roman"/>
      <family val="2"/>
      <charset val="186"/>
    </font>
    <font>
      <sz val="12"/>
      <color theme="1"/>
      <name val="Times New Roman"/>
      <family val="2"/>
      <charset val="186"/>
    </font>
    <font>
      <sz val="10"/>
      <name val="Arial"/>
      <family val="2"/>
      <charset val="186"/>
    </font>
    <font>
      <b/>
      <sz val="10"/>
      <name val="Times New Roman"/>
      <family val="1"/>
      <charset val="186"/>
    </font>
    <font>
      <sz val="10"/>
      <name val="Times New Roman"/>
      <family val="1"/>
    </font>
    <font>
      <sz val="10"/>
      <name val="Times New Roman"/>
      <family val="1"/>
      <charset val="186"/>
    </font>
    <font>
      <b/>
      <i/>
      <sz val="10"/>
      <name val="Times New Roman"/>
      <family val="1"/>
      <charset val="186"/>
    </font>
    <font>
      <b/>
      <sz val="10"/>
      <name val="Times New Roman"/>
      <family val="1"/>
    </font>
    <font>
      <i/>
      <sz val="10"/>
      <name val="Times New Roman"/>
      <family val="1"/>
      <charset val="186"/>
    </font>
    <font>
      <sz val="10"/>
      <color indexed="8"/>
      <name val="Times New Roman"/>
      <family val="1"/>
      <charset val="186"/>
    </font>
    <font>
      <b/>
      <sz val="10"/>
      <color rgb="FFFF0000"/>
      <name val="Times New Roman"/>
      <family val="1"/>
      <charset val="186"/>
    </font>
    <font>
      <b/>
      <sz val="10"/>
      <color indexed="8"/>
      <name val="Times New Roman"/>
      <family val="1"/>
      <charset val="186"/>
    </font>
    <font>
      <b/>
      <sz val="10"/>
      <name val="TimesNewRoman"/>
      <charset val="186"/>
    </font>
    <font>
      <sz val="10"/>
      <name val="TimesNewRoman"/>
      <charset val="186"/>
    </font>
    <font>
      <i/>
      <sz val="10"/>
      <color theme="1"/>
      <name val="Times New Roman"/>
      <family val="1"/>
      <charset val="186"/>
    </font>
    <font>
      <sz val="10"/>
      <name val="BaltHelvetica"/>
    </font>
    <font>
      <sz val="11"/>
      <color theme="1"/>
      <name val="Calibri"/>
      <family val="2"/>
      <charset val="186"/>
      <scheme val="minor"/>
    </font>
    <font>
      <b/>
      <sz val="12"/>
      <name val="Times New Roman"/>
      <family val="1"/>
      <charset val="186"/>
    </font>
    <font>
      <b/>
      <i/>
      <sz val="12"/>
      <name val="Times New Roman"/>
      <family val="1"/>
      <charset val="186"/>
    </font>
    <font>
      <sz val="12"/>
      <name val="Times New Roman"/>
      <family val="1"/>
      <charset val="186"/>
    </font>
    <font>
      <sz val="10"/>
      <name val="Helv"/>
    </font>
    <font>
      <i/>
      <sz val="10"/>
      <name val="Times New Roman"/>
      <family val="1"/>
    </font>
    <font>
      <b/>
      <sz val="12"/>
      <name val="Times New Roman"/>
      <family val="1"/>
    </font>
    <font>
      <sz val="12"/>
      <name val="Times New Roman"/>
      <family val="1"/>
    </font>
    <font>
      <i/>
      <sz val="12"/>
      <name val="Times New Roman"/>
      <family val="1"/>
      <charset val="186"/>
    </font>
    <font>
      <sz val="10"/>
      <name val="RimTimes"/>
      <charset val="186"/>
    </font>
    <font>
      <sz val="10"/>
      <color theme="1"/>
      <name val="Times New Roman"/>
      <family val="1"/>
      <charset val="186"/>
    </font>
    <font>
      <u/>
      <sz val="10"/>
      <color theme="10"/>
      <name val="Arial"/>
      <family val="2"/>
      <charset val="186"/>
    </font>
    <font>
      <sz val="10"/>
      <name val="Arial"/>
      <family val="2"/>
      <charset val="186"/>
    </font>
    <font>
      <i/>
      <sz val="10"/>
      <color rgb="FF000000"/>
      <name val="Times New Roman"/>
      <family val="1"/>
      <charset val="186"/>
    </font>
    <font>
      <b/>
      <sz val="10"/>
      <name val="Arial"/>
      <family val="2"/>
      <charset val="186"/>
    </font>
    <font>
      <b/>
      <i/>
      <sz val="10"/>
      <name val="Times New Roman"/>
      <family val="1"/>
    </font>
    <font>
      <b/>
      <sz val="10"/>
      <color theme="1"/>
      <name val="Times New Roman"/>
      <family val="1"/>
      <charset val="186"/>
    </font>
    <font>
      <sz val="10"/>
      <color indexed="8"/>
      <name val="Times New Roman"/>
      <family val="1"/>
    </font>
    <font>
      <sz val="10"/>
      <name val="Arial"/>
      <family val="2"/>
    </font>
    <font>
      <b/>
      <sz val="10"/>
      <color indexed="8"/>
      <name val="Arial"/>
      <family val="2"/>
    </font>
    <font>
      <sz val="12"/>
      <color indexed="8"/>
      <name val="Times New Roman"/>
      <family val="2"/>
      <charset val="186"/>
    </font>
    <font>
      <sz val="10"/>
      <color rgb="FFFF0000"/>
      <name val="Times New Roman"/>
      <family val="1"/>
      <charset val="186"/>
    </font>
    <font>
      <i/>
      <sz val="10"/>
      <color rgb="FFFF0000"/>
      <name val="Times New Roman"/>
      <family val="1"/>
      <charset val="186"/>
    </font>
    <font>
      <sz val="10"/>
      <color rgb="FFFF0000"/>
      <name val="Arial"/>
      <family val="2"/>
      <charset val="186"/>
    </font>
    <font>
      <b/>
      <i/>
      <sz val="10"/>
      <color theme="1"/>
      <name val="Times New Roman"/>
      <family val="1"/>
      <charset val="186"/>
    </font>
    <font>
      <sz val="10"/>
      <color theme="1"/>
      <name val="Arial"/>
      <family val="2"/>
      <charset val="186"/>
    </font>
    <font>
      <b/>
      <sz val="12"/>
      <color theme="1"/>
      <name val="Times New Roman"/>
      <family val="1"/>
      <charset val="186"/>
    </font>
    <font>
      <sz val="10"/>
      <color theme="1"/>
      <name val="TimesNewRoman"/>
      <charset val="186"/>
    </font>
    <font>
      <sz val="10"/>
      <name val="BaltGaramond"/>
      <family val="2"/>
    </font>
    <font>
      <sz val="10"/>
      <name val="BaltGaramond"/>
      <family val="2"/>
      <charset val="186"/>
    </font>
    <font>
      <sz val="11"/>
      <color indexed="8"/>
      <name val="Calibri"/>
      <family val="2"/>
    </font>
    <font>
      <sz val="11"/>
      <color indexed="9"/>
      <name val="Calibri"/>
      <family val="2"/>
    </font>
    <font>
      <b/>
      <sz val="11"/>
      <color indexed="8"/>
      <name val="Calibri"/>
      <family val="2"/>
    </font>
    <font>
      <b/>
      <sz val="10"/>
      <color indexed="39"/>
      <name val="Arial"/>
      <family val="2"/>
    </font>
    <font>
      <sz val="10"/>
      <color indexed="8"/>
      <name val="Arial"/>
      <family val="2"/>
    </font>
    <font>
      <b/>
      <sz val="12"/>
      <color indexed="8"/>
      <name val="Arial"/>
      <family val="2"/>
      <charset val="186"/>
    </font>
    <font>
      <sz val="10"/>
      <color indexed="8"/>
      <name val="Arial"/>
      <family val="2"/>
      <charset val="186"/>
    </font>
    <font>
      <sz val="10"/>
      <color indexed="39"/>
      <name val="Arial"/>
      <family val="2"/>
    </font>
    <font>
      <sz val="19"/>
      <color indexed="48"/>
      <name val="Arial"/>
      <family val="2"/>
      <charset val="186"/>
    </font>
    <font>
      <sz val="10"/>
      <color indexed="10"/>
      <name val="Arial"/>
      <family val="2"/>
    </font>
    <font>
      <b/>
      <sz val="18"/>
      <color indexed="62"/>
      <name val="Cambria"/>
      <family val="2"/>
    </font>
    <font>
      <sz val="11"/>
      <name val="BaltOptima"/>
      <charset val="186"/>
    </font>
    <font>
      <sz val="11"/>
      <name val="Arial"/>
      <family val="2"/>
      <charset val="186"/>
    </font>
    <font>
      <sz val="11"/>
      <color indexed="16"/>
      <name val="Calibri"/>
      <family val="2"/>
    </font>
    <font>
      <b/>
      <sz val="11"/>
      <color indexed="53"/>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sz val="11"/>
      <color indexed="10"/>
      <name val="Calibri"/>
      <family val="2"/>
    </font>
    <font>
      <sz val="13"/>
      <color theme="1"/>
      <name val="Times New Roman"/>
      <family val="1"/>
      <charset val="186"/>
    </font>
    <font>
      <b/>
      <sz val="12"/>
      <color rgb="FFFF0000"/>
      <name val="Times New Roman"/>
      <family val="1"/>
      <charset val="186"/>
    </font>
    <font>
      <sz val="12"/>
      <color rgb="FFFF0000"/>
      <name val="Times New Roman"/>
      <family val="1"/>
      <charset val="186"/>
    </font>
    <font>
      <b/>
      <i/>
      <sz val="10"/>
      <color rgb="FFFF0000"/>
      <name val="Times New Roman"/>
      <family val="1"/>
      <charset val="186"/>
    </font>
    <font>
      <sz val="10"/>
      <color rgb="FFFF0000"/>
      <name val="TimesNewRoman"/>
      <charset val="186"/>
    </font>
    <font>
      <sz val="12"/>
      <color theme="1"/>
      <name val="Times New Roman"/>
      <family val="1"/>
      <charset val="186"/>
    </font>
    <font>
      <sz val="12"/>
      <color rgb="FF1F497D"/>
      <name val="Times New Roman"/>
      <family val="1"/>
      <charset val="186"/>
    </font>
    <font>
      <b/>
      <u/>
      <sz val="10"/>
      <name val="Times New Roman"/>
      <family val="1"/>
      <charset val="186"/>
    </font>
    <font>
      <sz val="11"/>
      <name val="Calibri"/>
      <family val="2"/>
      <charset val="186"/>
    </font>
    <font>
      <sz val="9"/>
      <name val="Arial"/>
      <family val="2"/>
      <charset val="186"/>
    </font>
    <font>
      <b/>
      <sz val="10"/>
      <name val="TimesNewRoman"/>
    </font>
    <font>
      <sz val="10"/>
      <name val="Arial"/>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52"/>
      <name val="Calibri"/>
      <family val="2"/>
      <charset val="186"/>
    </font>
    <font>
      <sz val="10"/>
      <color indexed="9"/>
      <name val="Arial"/>
      <family val="2"/>
    </font>
    <font>
      <i/>
      <sz val="10"/>
      <color indexed="23"/>
      <name val="Arial"/>
      <family val="2"/>
    </font>
    <font>
      <b/>
      <sz val="12"/>
      <name val="Times New Roman Baltic"/>
      <family val="1"/>
      <charset val="186"/>
    </font>
    <font>
      <b/>
      <sz val="12"/>
      <color theme="1"/>
      <name val="Times New Roman"/>
      <family val="1"/>
    </font>
    <font>
      <b/>
      <sz val="11"/>
      <color indexed="52"/>
      <name val="Calibri"/>
      <family val="2"/>
      <charset val="186"/>
    </font>
    <font>
      <sz val="11"/>
      <color indexed="62"/>
      <name val="Calibri"/>
      <family val="2"/>
      <charset val="186"/>
    </font>
    <font>
      <sz val="11"/>
      <color indexed="60"/>
      <name val="Calibri"/>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sz val="11"/>
      <color theme="1"/>
      <name val="Times New Roman"/>
      <family val="1"/>
      <charset val="186"/>
    </font>
    <font>
      <sz val="11"/>
      <color rgb="FFFF0000"/>
      <name val="Times New Roman"/>
      <family val="1"/>
      <charset val="186"/>
    </font>
    <font>
      <sz val="11"/>
      <name val="Calibri"/>
      <family val="2"/>
      <scheme val="minor"/>
    </font>
    <font>
      <b/>
      <u/>
      <sz val="12"/>
      <name val="Times New Roman"/>
      <family val="1"/>
      <charset val="186"/>
    </font>
    <font>
      <b/>
      <sz val="11"/>
      <name val="Times New Roman"/>
      <family val="1"/>
      <charset val="186"/>
    </font>
    <font>
      <b/>
      <sz val="11"/>
      <color theme="1"/>
      <name val="Times New Roman"/>
      <family val="1"/>
      <charset val="186"/>
    </font>
    <font>
      <b/>
      <sz val="10"/>
      <color rgb="FF000000"/>
      <name val="Times New Roman"/>
      <family val="1"/>
      <charset val="186"/>
    </font>
    <font>
      <sz val="10"/>
      <color rgb="FF000000"/>
      <name val="Times New Roman"/>
      <family val="1"/>
      <charset val="186"/>
    </font>
    <font>
      <sz val="14"/>
      <color theme="1"/>
      <name val="Times New Roman"/>
      <family val="1"/>
      <charset val="186"/>
    </font>
    <font>
      <sz val="14"/>
      <name val="Times New Roman"/>
      <family val="1"/>
      <charset val="186"/>
    </font>
    <font>
      <u/>
      <sz val="10"/>
      <name val="Times New Roman"/>
      <family val="1"/>
      <charset val="186"/>
    </font>
    <font>
      <sz val="10"/>
      <name val="TimesNewRoman"/>
    </font>
  </fonts>
  <fills count="6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43"/>
      </patternFill>
    </fill>
    <fill>
      <patternFill patternType="solid">
        <fgColor indexed="10"/>
      </patternFill>
    </fill>
    <fill>
      <patternFill patternType="solid">
        <fgColor indexed="45"/>
      </patternFill>
    </fill>
    <fill>
      <patternFill patternType="solid">
        <fgColor indexed="57"/>
      </patternFill>
    </fill>
    <fill>
      <patternFill patternType="solid">
        <fgColor indexed="29"/>
      </patternFill>
    </fill>
    <fill>
      <patternFill patternType="solid">
        <fgColor indexed="11"/>
      </patternFill>
    </fill>
    <fill>
      <patternFill patternType="solid">
        <fgColor indexed="51"/>
      </patternFill>
    </fill>
    <fill>
      <patternFill patternType="solid">
        <fgColor indexed="53"/>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theme="2"/>
        <bgColor indexed="64"/>
      </patternFill>
    </fill>
    <fill>
      <patternFill patternType="solid">
        <fgColor indexed="26"/>
      </patternFill>
    </fill>
    <fill>
      <patternFill patternType="solid">
        <fgColor indexed="9"/>
      </patternFill>
    </fill>
    <fill>
      <patternFill patternType="solid">
        <fgColor indexed="44"/>
      </patternFill>
    </fill>
    <fill>
      <patternFill patternType="solid">
        <fgColor indexed="5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solid">
        <fgColor theme="3" tint="0.79998168889431442"/>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36"/>
      </patternFill>
    </fill>
    <fill>
      <patternFill patternType="solid">
        <fgColor indexed="49"/>
      </patternFill>
    </fill>
    <fill>
      <patternFill patternType="solid">
        <fgColor indexed="55"/>
      </patternFill>
    </fill>
    <fill>
      <patternFill patternType="solid">
        <fgColor indexed="22"/>
      </patternFill>
    </fill>
    <fill>
      <patternFill patternType="solid">
        <fgColor indexed="62"/>
      </patternFill>
    </fill>
  </fills>
  <borders count="118">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auto="1"/>
      </right>
      <top style="hair">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auto="1"/>
      </left>
      <right style="thin">
        <color auto="1"/>
      </right>
      <top style="hair">
        <color auto="1"/>
      </top>
      <bottom style="hair">
        <color auto="1"/>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diagonal/>
    </border>
    <border>
      <left/>
      <right/>
      <top style="medium">
        <color indexed="64"/>
      </top>
      <bottom/>
      <diagonal/>
    </border>
    <border>
      <left style="medium">
        <color indexed="64"/>
      </left>
      <right/>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41"/>
      </left>
      <right style="thin">
        <color indexed="48"/>
      </right>
      <top style="medium">
        <color indexed="41"/>
      </top>
      <bottom style="thin">
        <color indexed="48"/>
      </bottom>
      <diagonal/>
    </border>
    <border>
      <left/>
      <right style="medium">
        <color indexed="64"/>
      </right>
      <top style="medium">
        <color indexed="64"/>
      </top>
      <bottom style="medium">
        <color indexed="64"/>
      </bottom>
      <diagonal/>
    </border>
    <border>
      <left/>
      <right/>
      <top style="medium">
        <color auto="1"/>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style="medium">
        <color indexed="64"/>
      </right>
      <top style="medium">
        <color indexed="64"/>
      </top>
      <bottom/>
      <diagonal/>
    </border>
    <border>
      <left style="thin">
        <color indexed="41"/>
      </left>
      <right style="thin">
        <color indexed="48"/>
      </right>
      <top style="medium">
        <color indexed="41"/>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style="medium">
        <color indexed="64"/>
      </left>
      <right/>
      <top style="medium">
        <color indexed="64"/>
      </top>
      <bottom/>
      <diagonal/>
    </border>
    <border>
      <left style="thin">
        <color indexed="41"/>
      </left>
      <right style="thin">
        <color indexed="48"/>
      </right>
      <top style="medium">
        <color indexed="41"/>
      </top>
      <bottom style="thin">
        <color indexed="48"/>
      </bottom>
      <diagonal/>
    </border>
    <border>
      <left/>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right/>
      <top style="medium">
        <color indexed="64"/>
      </top>
      <bottom/>
      <diagonal/>
    </border>
    <border>
      <left/>
      <right/>
      <top/>
      <bottom style="thick">
        <color indexed="62"/>
      </bottom>
      <diagonal/>
    </border>
    <border>
      <left/>
      <right/>
      <top/>
      <bottom style="medium">
        <color indexed="30"/>
      </bottom>
      <diagonal/>
    </border>
    <border>
      <left/>
      <right/>
      <top/>
      <bottom style="double">
        <color indexed="52"/>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hair">
        <color indexed="64"/>
      </bottom>
      <diagonal/>
    </border>
    <border>
      <left style="thin">
        <color indexed="64"/>
      </left>
      <right/>
      <top style="hair">
        <color indexed="64"/>
      </top>
      <bottom/>
      <diagonal/>
    </border>
    <border>
      <left/>
      <right/>
      <top style="thin">
        <color indexed="62"/>
      </top>
      <bottom style="double">
        <color indexed="62"/>
      </bottom>
      <diagonal/>
    </border>
    <border>
      <left/>
      <right style="medium">
        <color auto="1"/>
      </right>
      <top/>
      <bottom/>
      <diagonal/>
    </border>
    <border>
      <left style="medium">
        <color indexed="64"/>
      </left>
      <right/>
      <top/>
      <bottom style="medium">
        <color indexed="64"/>
      </bottom>
      <diagonal/>
    </border>
    <border>
      <left style="medium">
        <color auto="1"/>
      </left>
      <right/>
      <top style="medium">
        <color auto="1"/>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auto="1"/>
      </top>
      <bottom style="medium">
        <color indexed="64"/>
      </bottom>
      <diagonal/>
    </border>
    <border>
      <left/>
      <right style="medium">
        <color indexed="64"/>
      </right>
      <top style="medium">
        <color indexed="64"/>
      </top>
      <bottom/>
      <diagonal/>
    </border>
    <border>
      <left style="thin">
        <color indexed="41"/>
      </left>
      <right style="thin">
        <color indexed="48"/>
      </right>
      <top style="medium">
        <color indexed="41"/>
      </top>
      <bottom style="thin">
        <color indexed="48"/>
      </bottom>
      <diagonal/>
    </border>
    <border>
      <left style="thin">
        <color indexed="41"/>
      </left>
      <right style="thin">
        <color indexed="48"/>
      </right>
      <top style="medium">
        <color indexed="41"/>
      </top>
      <bottom style="thin">
        <color indexed="48"/>
      </bottom>
      <diagonal/>
    </border>
    <border>
      <left style="thin">
        <color indexed="41"/>
      </left>
      <right style="thin">
        <color indexed="48"/>
      </right>
      <top style="medium">
        <color indexed="41"/>
      </top>
      <bottom style="thin">
        <color indexed="48"/>
      </bottom>
      <diagonal/>
    </border>
    <border>
      <left/>
      <right/>
      <top/>
      <bottom style="medium">
        <color indexed="24"/>
      </bottom>
      <diagonal/>
    </border>
    <border>
      <left style="medium">
        <color indexed="64"/>
      </left>
      <right style="thin">
        <color indexed="64"/>
      </right>
      <top style="medium">
        <color indexed="64"/>
      </top>
      <bottom style="thin">
        <color indexed="64"/>
      </bottom>
      <diagonal/>
    </border>
    <border>
      <left/>
      <right/>
      <top/>
      <bottom style="medium">
        <color indexed="30"/>
      </bottom>
      <diagonal/>
    </border>
    <border>
      <left style="medium">
        <color indexed="64"/>
      </left>
      <right style="medium">
        <color indexed="64"/>
      </right>
      <top style="medium">
        <color indexed="64"/>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auto="1"/>
      </left>
      <right style="thin">
        <color auto="1"/>
      </right>
      <top style="medium">
        <color auto="1"/>
      </top>
      <bottom/>
      <diagonal/>
    </border>
    <border>
      <left style="thin">
        <color auto="1"/>
      </left>
      <right style="thin">
        <color auto="1"/>
      </right>
      <top/>
      <bottom/>
      <diagonal/>
    </border>
    <border>
      <left style="medium">
        <color indexed="64"/>
      </left>
      <right/>
      <top style="medium">
        <color indexed="64"/>
      </top>
      <bottom/>
      <diagonal/>
    </border>
    <border>
      <left/>
      <right/>
      <top style="medium">
        <color auto="1"/>
      </top>
      <bottom style="medium">
        <color indexed="64"/>
      </bottom>
      <diagonal/>
    </border>
    <border>
      <left style="medium">
        <color indexed="64"/>
      </left>
      <right style="thin">
        <color indexed="64"/>
      </right>
      <top/>
      <bottom/>
      <diagonal/>
    </border>
    <border>
      <left style="thin">
        <color indexed="64"/>
      </left>
      <right style="medium">
        <color indexed="64"/>
      </right>
      <top/>
      <bottom style="medium">
        <color auto="1"/>
      </bottom>
      <diagonal/>
    </border>
    <border>
      <left style="thin">
        <color indexed="64"/>
      </left>
      <right style="thin">
        <color indexed="64"/>
      </right>
      <top style="thin">
        <color theme="0" tint="-0.24994659260841701"/>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right/>
      <top style="medium">
        <color indexed="64"/>
      </top>
      <bottom/>
      <diagonal/>
    </border>
    <border>
      <left style="medium">
        <color indexed="64"/>
      </left>
      <right style="medium">
        <color indexed="64"/>
      </right>
      <top/>
      <bottom/>
      <diagonal/>
    </border>
  </borders>
  <cellStyleXfs count="402">
    <xf numFmtId="0" fontId="0" fillId="0" borderId="0"/>
    <xf numFmtId="0" fontId="5" fillId="0" borderId="0"/>
    <xf numFmtId="0" fontId="5" fillId="0" borderId="0"/>
    <xf numFmtId="4" fontId="12" fillId="0" borderId="0" applyNumberFormat="0" applyProtection="0">
      <alignment horizontal="right" wrapText="1" shrinkToFit="1"/>
    </xf>
    <xf numFmtId="4" fontId="12" fillId="0" borderId="0" applyNumberFormat="0" applyProtection="0">
      <alignment horizontal="left" wrapText="1" indent="1" shrinkToFit="1"/>
    </xf>
    <xf numFmtId="0" fontId="18" fillId="0" borderId="0"/>
    <xf numFmtId="4" fontId="12" fillId="0" borderId="0" applyNumberFormat="0" applyProtection="0">
      <alignment horizontal="right"/>
    </xf>
    <xf numFmtId="0" fontId="19" fillId="0" borderId="0"/>
    <xf numFmtId="0" fontId="5" fillId="0" borderId="0"/>
    <xf numFmtId="4" fontId="12" fillId="0" borderId="0" applyNumberFormat="0" applyProtection="0">
      <alignment horizontal="left" wrapText="1" indent="1"/>
    </xf>
    <xf numFmtId="0" fontId="23" fillId="0" borderId="0"/>
    <xf numFmtId="0" fontId="28" fillId="0" borderId="0"/>
    <xf numFmtId="0" fontId="30" fillId="0" borderId="0" applyNumberFormat="0" applyFill="0" applyBorder="0" applyAlignment="0" applyProtection="0"/>
    <xf numFmtId="0" fontId="8" fillId="0" borderId="0" applyNumberFormat="0" applyProtection="0">
      <alignment horizontal="left" wrapText="1" indent="1" shrinkToFit="1"/>
    </xf>
    <xf numFmtId="0" fontId="31" fillId="0" borderId="0"/>
    <xf numFmtId="0" fontId="5" fillId="0" borderId="0"/>
    <xf numFmtId="0" fontId="8" fillId="0" borderId="0" applyNumberFormat="0" applyProtection="0">
      <alignment horizontal="left" vertical="center" wrapText="1" indent="1" shrinkToFit="1"/>
    </xf>
    <xf numFmtId="0" fontId="8" fillId="0" borderId="0" applyNumberFormat="0" applyProtection="0">
      <alignment horizontal="left" vertical="center" wrapText="1" indent="1" shrinkToFit="1"/>
    </xf>
    <xf numFmtId="0" fontId="8" fillId="0" borderId="0" applyNumberFormat="0" applyProtection="0">
      <alignment horizontal="left" vertical="center" wrapText="1" indent="1" shrinkToFit="1"/>
    </xf>
    <xf numFmtId="0" fontId="5" fillId="0" borderId="0"/>
    <xf numFmtId="0" fontId="5" fillId="0" borderId="0"/>
    <xf numFmtId="0" fontId="37" fillId="0" borderId="0"/>
    <xf numFmtId="0" fontId="37" fillId="0" borderId="0"/>
    <xf numFmtId="0" fontId="5" fillId="0" borderId="0"/>
    <xf numFmtId="4" fontId="12" fillId="6" borderId="33" applyNumberFormat="0" applyFill="0" applyProtection="0">
      <alignment vertical="center"/>
    </xf>
    <xf numFmtId="4" fontId="38" fillId="6" borderId="33" applyNumberFormat="0" applyProtection="0">
      <alignment vertical="center"/>
    </xf>
    <xf numFmtId="0" fontId="5" fillId="0" borderId="0"/>
    <xf numFmtId="0" fontId="23" fillId="0" borderId="0"/>
    <xf numFmtId="0" fontId="39" fillId="0" borderId="0"/>
    <xf numFmtId="0" fontId="8" fillId="0" borderId="0"/>
    <xf numFmtId="0" fontId="5" fillId="0" borderId="0"/>
    <xf numFmtId="0" fontId="4" fillId="0" borderId="0"/>
    <xf numFmtId="4" fontId="12" fillId="0" borderId="0" applyNumberFormat="0" applyProtection="0">
      <alignment horizontal="right"/>
    </xf>
    <xf numFmtId="0" fontId="23" fillId="0" borderId="0"/>
    <xf numFmtId="0" fontId="49" fillId="15" borderId="0" applyNumberFormat="0" applyBorder="0" applyAlignment="0" applyProtection="0"/>
    <xf numFmtId="0" fontId="49" fillId="16" borderId="0" applyNumberFormat="0" applyBorder="0" applyAlignment="0" applyProtection="0"/>
    <xf numFmtId="0" fontId="50"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50" fillId="23"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50" fillId="23"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50" fillId="16"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166" fontId="47" fillId="0" borderId="0" applyBorder="0" applyAlignment="0" applyProtection="0"/>
    <xf numFmtId="167" fontId="47" fillId="29" borderId="0"/>
    <xf numFmtId="0" fontId="5" fillId="0" borderId="0"/>
    <xf numFmtId="0" fontId="5" fillId="0" borderId="0"/>
    <xf numFmtId="0" fontId="5" fillId="0" borderId="0"/>
    <xf numFmtId="0" fontId="5" fillId="0" borderId="0"/>
    <xf numFmtId="0" fontId="60" fillId="0" borderId="0"/>
    <xf numFmtId="0" fontId="44" fillId="0" borderId="0"/>
    <xf numFmtId="9" fontId="5" fillId="0" borderId="0" applyFont="0" applyFill="0" applyBorder="0" applyAlignment="0" applyProtection="0"/>
    <xf numFmtId="166" fontId="47" fillId="30" borderId="0" applyBorder="0" applyProtection="0"/>
    <xf numFmtId="4" fontId="52" fillId="31" borderId="33" applyNumberFormat="0" applyProtection="0">
      <alignment vertical="center"/>
    </xf>
    <xf numFmtId="4" fontId="38" fillId="31" borderId="33" applyNumberFormat="0" applyProtection="0">
      <alignment horizontal="left" vertical="center" indent="1"/>
    </xf>
    <xf numFmtId="0" fontId="38" fillId="31" borderId="33" applyNumberFormat="0" applyProtection="0">
      <alignment horizontal="left" vertical="top" indent="1"/>
    </xf>
    <xf numFmtId="4" fontId="14" fillId="0" borderId="34" applyNumberFormat="0" applyProtection="0">
      <alignment horizontal="left" vertical="center" indent="1"/>
    </xf>
    <xf numFmtId="4" fontId="53" fillId="8" borderId="33" applyNumberFormat="0" applyProtection="0">
      <alignment horizontal="right" vertical="center"/>
    </xf>
    <xf numFmtId="4" fontId="53" fillId="10" borderId="33" applyNumberFormat="0" applyProtection="0">
      <alignment horizontal="right" vertical="center"/>
    </xf>
    <xf numFmtId="4" fontId="53" fillId="7" borderId="33" applyNumberFormat="0" applyProtection="0">
      <alignment horizontal="right" vertical="center"/>
    </xf>
    <xf numFmtId="4" fontId="53" fillId="12" borderId="33" applyNumberFormat="0" applyProtection="0">
      <alignment horizontal="right" vertical="center"/>
    </xf>
    <xf numFmtId="4" fontId="53" fillId="14" borderId="33" applyNumberFormat="0" applyProtection="0">
      <alignment horizontal="right" vertical="center"/>
    </xf>
    <xf numFmtId="4" fontId="53" fillId="13" borderId="33" applyNumberFormat="0" applyProtection="0">
      <alignment horizontal="right" vertical="center"/>
    </xf>
    <xf numFmtId="4" fontId="53" fillId="9" borderId="33" applyNumberFormat="0" applyProtection="0">
      <alignment horizontal="right" vertical="center"/>
    </xf>
    <xf numFmtId="4" fontId="53" fillId="32" borderId="33" applyNumberFormat="0" applyProtection="0">
      <alignment horizontal="right" vertical="center"/>
    </xf>
    <xf numFmtId="4" fontId="53" fillId="11" borderId="33" applyNumberFormat="0" applyProtection="0">
      <alignment horizontal="right" vertical="center"/>
    </xf>
    <xf numFmtId="4" fontId="38" fillId="33" borderId="41" applyNumberFormat="0" applyProtection="0">
      <alignment horizontal="left" vertical="center" indent="1"/>
    </xf>
    <xf numFmtId="4" fontId="53" fillId="34" borderId="0" applyNumberFormat="0" applyProtection="0">
      <alignment horizontal="left" vertical="center" indent="1"/>
    </xf>
    <xf numFmtId="4" fontId="54" fillId="35" borderId="0" applyNumberFormat="0" applyProtection="0">
      <alignment horizontal="left" vertical="center" indent="1"/>
    </xf>
    <xf numFmtId="4" fontId="53" fillId="36" borderId="33" applyNumberFormat="0" applyProtection="0">
      <alignment horizontal="right" vertical="center"/>
    </xf>
    <xf numFmtId="4" fontId="55" fillId="34" borderId="0" applyNumberFormat="0" applyProtection="0">
      <alignment horizontal="left" vertical="center" indent="1"/>
    </xf>
    <xf numFmtId="4" fontId="55" fillId="37" borderId="0" applyNumberFormat="0" applyProtection="0">
      <alignment horizontal="left" vertical="center" indent="1"/>
    </xf>
    <xf numFmtId="0" fontId="5" fillId="35" borderId="33" applyNumberFormat="0" applyProtection="0">
      <alignment horizontal="left" vertical="top" indent="1"/>
    </xf>
    <xf numFmtId="0" fontId="5" fillId="37" borderId="33" applyNumberFormat="0" applyProtection="0">
      <alignment horizontal="left" vertical="top" indent="1"/>
    </xf>
    <xf numFmtId="0" fontId="5" fillId="38" borderId="33" applyNumberFormat="0" applyProtection="0">
      <alignment horizontal="left" vertical="top" indent="1"/>
    </xf>
    <xf numFmtId="0" fontId="8" fillId="0" borderId="34" applyNumberFormat="0" applyProtection="0">
      <alignment horizontal="left" vertical="center" indent="1"/>
    </xf>
    <xf numFmtId="0" fontId="5" fillId="39" borderId="33" applyNumberFormat="0" applyProtection="0">
      <alignment horizontal="left" vertical="top" indent="1"/>
    </xf>
    <xf numFmtId="0" fontId="5" fillId="3" borderId="34" applyNumberFormat="0">
      <protection locked="0"/>
    </xf>
    <xf numFmtId="4" fontId="53" fillId="29" borderId="33" applyNumberFormat="0" applyProtection="0">
      <alignment vertical="center"/>
    </xf>
    <xf numFmtId="4" fontId="56" fillId="29" borderId="33" applyNumberFormat="0" applyProtection="0">
      <alignment vertical="center"/>
    </xf>
    <xf numFmtId="4" fontId="53" fillId="29" borderId="33" applyNumberFormat="0" applyProtection="0">
      <alignment horizontal="left" vertical="center" indent="1"/>
    </xf>
    <xf numFmtId="0" fontId="53" fillId="29" borderId="33" applyNumberFormat="0" applyProtection="0">
      <alignment horizontal="left" vertical="top" indent="1"/>
    </xf>
    <xf numFmtId="4" fontId="12" fillId="0" borderId="34" applyNumberFormat="0" applyProtection="0">
      <alignment horizontal="right" vertical="center"/>
    </xf>
    <xf numFmtId="4" fontId="56" fillId="34" borderId="33" applyNumberFormat="0" applyProtection="0">
      <alignment horizontal="right" vertical="center"/>
    </xf>
    <xf numFmtId="4" fontId="12" fillId="0" borderId="34" applyNumberFormat="0" applyProtection="0">
      <alignment horizontal="left" wrapText="1" indent="1"/>
    </xf>
    <xf numFmtId="4" fontId="12" fillId="0" borderId="0" applyNumberFormat="0" applyProtection="0">
      <alignment horizontal="left" wrapText="1" indent="1" shrinkToFit="1"/>
    </xf>
    <xf numFmtId="0" fontId="53" fillId="37" borderId="33" applyNumberFormat="0" applyProtection="0">
      <alignment horizontal="left" vertical="top" indent="1"/>
    </xf>
    <xf numFmtId="4" fontId="57" fillId="40" borderId="0" applyNumberFormat="0" applyProtection="0">
      <alignment horizontal="left" vertical="center" indent="1"/>
    </xf>
    <xf numFmtId="4" fontId="58" fillId="34" borderId="33" applyNumberFormat="0" applyProtection="0">
      <alignment horizontal="right" vertical="center"/>
    </xf>
    <xf numFmtId="0" fontId="59" fillId="0" borderId="0" applyNumberFormat="0" applyFill="0" applyBorder="0" applyAlignment="0" applyProtection="0"/>
    <xf numFmtId="0" fontId="23" fillId="0" borderId="0"/>
    <xf numFmtId="166" fontId="48" fillId="4" borderId="0" applyBorder="0" applyProtection="0"/>
    <xf numFmtId="4" fontId="12" fillId="5" borderId="50" applyNumberFormat="0" applyProtection="0">
      <alignment horizontal="left" wrapText="1" indent="1"/>
    </xf>
    <xf numFmtId="0" fontId="5" fillId="0" borderId="0"/>
    <xf numFmtId="0" fontId="5" fillId="0" borderId="0"/>
    <xf numFmtId="0" fontId="5" fillId="0" borderId="0"/>
    <xf numFmtId="0" fontId="61" fillId="0" borderId="0"/>
    <xf numFmtId="4" fontId="38" fillId="33" borderId="52" applyNumberFormat="0" applyProtection="0">
      <alignment horizontal="left" vertical="center" indent="1"/>
    </xf>
    <xf numFmtId="0" fontId="8" fillId="0" borderId="0" applyNumberFormat="0" applyProtection="0">
      <alignment horizontal="left" wrapText="1" indent="1" shrinkToFit="1"/>
    </xf>
    <xf numFmtId="0" fontId="5" fillId="0" borderId="0"/>
    <xf numFmtId="0" fontId="50" fillId="49" borderId="0" applyNumberFormat="0" applyBorder="0" applyAlignment="0" applyProtection="0"/>
    <xf numFmtId="0" fontId="50" fillId="50" borderId="0" applyNumberFormat="0" applyBorder="0" applyAlignment="0" applyProtection="0"/>
    <xf numFmtId="0" fontId="62" fillId="19" borderId="0" applyNumberFormat="0" applyBorder="0" applyAlignment="0" applyProtection="0"/>
    <xf numFmtId="0" fontId="63" fillId="51" borderId="53" applyNumberFormat="0" applyAlignment="0" applyProtection="0"/>
    <xf numFmtId="0" fontId="64" fillId="20" borderId="54" applyNumberFormat="0" applyAlignment="0" applyProtection="0"/>
    <xf numFmtId="0" fontId="66" fillId="0" borderId="55" applyNumberFormat="0" applyFill="0" applyAlignment="0" applyProtection="0"/>
    <xf numFmtId="0" fontId="67" fillId="0" borderId="56" applyNumberFormat="0" applyFill="0" applyAlignment="0" applyProtection="0"/>
    <xf numFmtId="0" fontId="68" fillId="0" borderId="57" applyNumberFormat="0" applyFill="0" applyAlignment="0" applyProtection="0"/>
    <xf numFmtId="0" fontId="68" fillId="0" borderId="0" applyNumberFormat="0" applyFill="0" applyBorder="0" applyAlignment="0" applyProtection="0"/>
    <xf numFmtId="0" fontId="69" fillId="25" borderId="53" applyNumberFormat="0" applyAlignment="0" applyProtection="0"/>
    <xf numFmtId="4" fontId="52" fillId="6" borderId="33" applyNumberFormat="0" applyProtection="0">
      <alignment vertical="center"/>
    </xf>
    <xf numFmtId="4" fontId="38" fillId="6" borderId="33" applyNumberFormat="0" applyProtection="0">
      <alignment horizontal="left" vertical="center" indent="1"/>
    </xf>
    <xf numFmtId="0" fontId="38" fillId="6" borderId="33" applyNumberFormat="0" applyProtection="0">
      <alignment horizontal="left" vertical="top" indent="1"/>
    </xf>
    <xf numFmtId="4" fontId="38" fillId="36" borderId="0" applyNumberFormat="0" applyProtection="0">
      <alignment horizontal="left" vertical="center" indent="1"/>
    </xf>
    <xf numFmtId="0" fontId="70" fillId="0" borderId="58" applyNumberFormat="0" applyFill="0" applyAlignment="0" applyProtection="0"/>
    <xf numFmtId="0" fontId="71" fillId="25" borderId="0" applyNumberFormat="0" applyBorder="0" applyAlignment="0" applyProtection="0"/>
    <xf numFmtId="0" fontId="5" fillId="24" borderId="59" applyNumberFormat="0" applyFont="0" applyAlignment="0" applyProtection="0"/>
    <xf numFmtId="0" fontId="72" fillId="51" borderId="60" applyNumberFormat="0" applyAlignment="0" applyProtection="0"/>
    <xf numFmtId="4" fontId="38" fillId="0" borderId="0" applyNumberFormat="0" applyProtection="0">
      <alignment horizontal="left" indent="1"/>
    </xf>
    <xf numFmtId="4" fontId="54" fillId="45" borderId="0" applyNumberFormat="0" applyProtection="0">
      <alignment horizontal="left" vertical="center" indent="1"/>
    </xf>
    <xf numFmtId="4" fontId="55" fillId="36" borderId="0" applyNumberFormat="0" applyProtection="0">
      <alignment horizontal="left" vertical="center" indent="1"/>
    </xf>
    <xf numFmtId="0" fontId="5" fillId="45" borderId="33" applyNumberFormat="0" applyProtection="0">
      <alignment horizontal="left" vertical="center" indent="1"/>
    </xf>
    <xf numFmtId="0" fontId="5" fillId="45" borderId="33" applyNumberFormat="0" applyProtection="0">
      <alignment horizontal="left" vertical="top" indent="1"/>
    </xf>
    <xf numFmtId="0" fontId="5" fillId="36" borderId="33" applyNumberFormat="0" applyProtection="0">
      <alignment horizontal="left" vertical="center" indent="1"/>
    </xf>
    <xf numFmtId="0" fontId="5" fillId="36" borderId="33" applyNumberFormat="0" applyProtection="0">
      <alignment horizontal="left" vertical="top" indent="1"/>
    </xf>
    <xf numFmtId="0" fontId="5" fillId="44" borderId="33" applyNumberFormat="0" applyProtection="0">
      <alignment horizontal="left" vertical="center" indent="1"/>
    </xf>
    <xf numFmtId="0" fontId="5" fillId="44" borderId="33" applyNumberFormat="0" applyProtection="0">
      <alignment horizontal="left" vertical="top" indent="1"/>
    </xf>
    <xf numFmtId="0" fontId="5" fillId="34" borderId="33" applyNumberFormat="0" applyProtection="0">
      <alignment horizontal="left" vertical="center" indent="1"/>
    </xf>
    <xf numFmtId="0" fontId="5" fillId="34" borderId="33" applyNumberFormat="0" applyProtection="0">
      <alignment horizontal="left" vertical="top" indent="1"/>
    </xf>
    <xf numFmtId="0" fontId="5" fillId="43" borderId="34" applyNumberFormat="0">
      <protection locked="0"/>
    </xf>
    <xf numFmtId="4" fontId="53" fillId="42" borderId="33" applyNumberFormat="0" applyProtection="0">
      <alignment vertical="center"/>
    </xf>
    <xf numFmtId="4" fontId="56" fillId="42" borderId="33" applyNumberFormat="0" applyProtection="0">
      <alignment vertical="center"/>
    </xf>
    <xf numFmtId="4" fontId="53" fillId="42" borderId="33" applyNumberFormat="0" applyProtection="0">
      <alignment horizontal="left" vertical="center" indent="1"/>
    </xf>
    <xf numFmtId="0" fontId="53" fillId="42" borderId="33" applyNumberFormat="0" applyProtection="0">
      <alignment horizontal="left" vertical="top" indent="1"/>
    </xf>
    <xf numFmtId="4" fontId="53" fillId="34" borderId="33" applyNumberFormat="0" applyProtection="0">
      <alignment horizontal="right" vertical="center"/>
    </xf>
    <xf numFmtId="4" fontId="53" fillId="36" borderId="33" applyNumberFormat="0" applyProtection="0">
      <alignment horizontal="left" vertical="center" indent="1"/>
    </xf>
    <xf numFmtId="0" fontId="53" fillId="36" borderId="33" applyNumberFormat="0" applyProtection="0">
      <alignment horizontal="left" vertical="top" indent="1"/>
    </xf>
    <xf numFmtId="0" fontId="65" fillId="52" borderId="0" applyNumberFormat="0" applyBorder="0" applyAlignment="0" applyProtection="0"/>
    <xf numFmtId="0" fontId="50" fillId="48" borderId="0" applyNumberFormat="0" applyBorder="0" applyAlignment="0" applyProtection="0"/>
    <xf numFmtId="0" fontId="50" fillId="20" borderId="0" applyNumberFormat="0" applyBorder="0" applyAlignment="0" applyProtection="0"/>
    <xf numFmtId="0" fontId="50" fillId="47" borderId="0" applyNumberFormat="0" applyBorder="0" applyAlignment="0" applyProtection="0"/>
    <xf numFmtId="0" fontId="50" fillId="46" borderId="0" applyNumberFormat="0" applyBorder="0" applyAlignment="0" applyProtection="0"/>
    <xf numFmtId="0" fontId="19" fillId="0" borderId="0"/>
    <xf numFmtId="0" fontId="8" fillId="0" borderId="0" applyNumberFormat="0" applyProtection="0">
      <alignment horizontal="left" vertical="center" indent="1"/>
    </xf>
    <xf numFmtId="0" fontId="8" fillId="0" borderId="0" applyNumberFormat="0" applyProtection="0">
      <alignment horizontal="left" vertical="center" indent="1"/>
    </xf>
    <xf numFmtId="0" fontId="8" fillId="0" borderId="0" applyNumberFormat="0" applyProtection="0">
      <alignment horizontal="left" vertical="center" indent="1"/>
    </xf>
    <xf numFmtId="0" fontId="51" fillId="0" borderId="61" applyNumberFormat="0" applyFill="0" applyAlignment="0" applyProtection="0"/>
    <xf numFmtId="0" fontId="73" fillId="0" borderId="0" applyNumberFormat="0" applyFill="0" applyBorder="0" applyAlignment="0" applyProtection="0"/>
    <xf numFmtId="0" fontId="19" fillId="0" borderId="0"/>
    <xf numFmtId="0" fontId="5" fillId="0" borderId="0"/>
    <xf numFmtId="0" fontId="5" fillId="24" borderId="59" applyNumberFormat="0" applyFont="0" applyAlignment="0" applyProtection="0"/>
    <xf numFmtId="4" fontId="54" fillId="45" borderId="0" applyNumberFormat="0" applyProtection="0">
      <alignment horizontal="left" vertical="center" indent="1"/>
    </xf>
    <xf numFmtId="4" fontId="55" fillId="34" borderId="0" applyNumberFormat="0" applyProtection="0">
      <alignment horizontal="left" vertical="center" indent="1"/>
    </xf>
    <xf numFmtId="4" fontId="55" fillId="36" borderId="0" applyNumberFormat="0" applyProtection="0">
      <alignment horizontal="left" vertical="center" indent="1"/>
    </xf>
    <xf numFmtId="0" fontId="5" fillId="45" borderId="33" applyNumberFormat="0" applyProtection="0">
      <alignment horizontal="left" vertical="top" indent="1"/>
    </xf>
    <xf numFmtId="0" fontId="5" fillId="36" borderId="33" applyNumberFormat="0" applyProtection="0">
      <alignment horizontal="left" vertical="top" indent="1"/>
    </xf>
    <xf numFmtId="0" fontId="5" fillId="44" borderId="33" applyNumberFormat="0" applyProtection="0">
      <alignment horizontal="left" vertical="top" indent="1"/>
    </xf>
    <xf numFmtId="0" fontId="5" fillId="34" borderId="33" applyNumberFormat="0" applyProtection="0">
      <alignment horizontal="left" vertical="top" indent="1"/>
    </xf>
    <xf numFmtId="0" fontId="5" fillId="43" borderId="34" applyNumberFormat="0">
      <protection locked="0"/>
    </xf>
    <xf numFmtId="4" fontId="57" fillId="40" borderId="0" applyNumberFormat="0" applyProtection="0">
      <alignment horizontal="left" vertical="center" indent="1"/>
    </xf>
    <xf numFmtId="0" fontId="5" fillId="0" borderId="0"/>
    <xf numFmtId="0" fontId="5" fillId="0" borderId="0"/>
    <xf numFmtId="0" fontId="5" fillId="0" borderId="0"/>
    <xf numFmtId="0" fontId="5" fillId="0" borderId="0"/>
    <xf numFmtId="0" fontId="5" fillId="0" borderId="0"/>
    <xf numFmtId="0" fontId="5" fillId="24" borderId="59" applyNumberFormat="0" applyFont="0" applyAlignment="0" applyProtection="0"/>
    <xf numFmtId="0" fontId="5" fillId="0" borderId="0"/>
    <xf numFmtId="0" fontId="5" fillId="0" borderId="0"/>
    <xf numFmtId="0" fontId="19" fillId="0" borderId="0"/>
    <xf numFmtId="0" fontId="19" fillId="0" borderId="0"/>
    <xf numFmtId="9" fontId="5" fillId="0" borderId="0" applyFont="0" applyFill="0" applyBorder="0" applyAlignment="0" applyProtection="0"/>
    <xf numFmtId="4" fontId="54" fillId="45" borderId="0" applyNumberFormat="0" applyProtection="0">
      <alignment horizontal="left" vertical="center" indent="1"/>
    </xf>
    <xf numFmtId="4" fontId="55" fillId="34" borderId="0" applyNumberFormat="0" applyProtection="0">
      <alignment horizontal="left" vertical="center" indent="1"/>
    </xf>
    <xf numFmtId="4" fontId="55" fillId="36" borderId="0" applyNumberFormat="0" applyProtection="0">
      <alignment horizontal="left" vertical="center" indent="1"/>
    </xf>
    <xf numFmtId="0" fontId="5" fillId="35" borderId="33" applyNumberFormat="0" applyProtection="0">
      <alignment horizontal="left" vertical="top" indent="1"/>
    </xf>
    <xf numFmtId="0" fontId="5" fillId="45" borderId="33" applyNumberFormat="0" applyProtection="0">
      <alignment horizontal="left" vertical="top" indent="1"/>
    </xf>
    <xf numFmtId="0" fontId="5" fillId="37" borderId="33" applyNumberFormat="0" applyProtection="0">
      <alignment horizontal="left" vertical="top" indent="1"/>
    </xf>
    <xf numFmtId="0" fontId="5" fillId="36" borderId="33" applyNumberFormat="0" applyProtection="0">
      <alignment horizontal="left" vertical="top" indent="1"/>
    </xf>
    <xf numFmtId="0" fontId="5" fillId="38" borderId="33" applyNumberFormat="0" applyProtection="0">
      <alignment horizontal="left" vertical="top" indent="1"/>
    </xf>
    <xf numFmtId="0" fontId="5" fillId="44" borderId="33" applyNumberFormat="0" applyProtection="0">
      <alignment horizontal="left" vertical="top" indent="1"/>
    </xf>
    <xf numFmtId="0" fontId="5" fillId="39" borderId="33" applyNumberFormat="0" applyProtection="0">
      <alignment horizontal="left" vertical="top" indent="1"/>
    </xf>
    <xf numFmtId="0" fontId="5" fillId="34" borderId="33" applyNumberFormat="0" applyProtection="0">
      <alignment horizontal="left" vertical="top" indent="1"/>
    </xf>
    <xf numFmtId="0" fontId="5" fillId="3" borderId="34" applyNumberFormat="0">
      <protection locked="0"/>
    </xf>
    <xf numFmtId="0" fontId="5" fillId="43" borderId="34" applyNumberFormat="0">
      <protection locked="0"/>
    </xf>
    <xf numFmtId="4" fontId="57" fillId="40" borderId="0" applyNumberFormat="0" applyProtection="0">
      <alignment horizontal="left" vertical="center" indent="1"/>
    </xf>
    <xf numFmtId="4" fontId="38" fillId="33" borderId="63" applyNumberFormat="0" applyProtection="0">
      <alignment horizontal="left" vertical="center" indent="1"/>
    </xf>
    <xf numFmtId="0" fontId="3" fillId="0" borderId="0"/>
    <xf numFmtId="0" fontId="8" fillId="45" borderId="33" applyNumberFormat="0" applyFill="0" applyProtection="0">
      <alignment horizontal="left" vertical="center" indent="1"/>
    </xf>
    <xf numFmtId="4" fontId="12" fillId="0" borderId="0" applyNumberFormat="0" applyProtection="0">
      <alignment horizontal="left" wrapText="1" indent="1" shrinkToFit="1"/>
    </xf>
    <xf numFmtId="0" fontId="5" fillId="0" borderId="0"/>
    <xf numFmtId="0" fontId="5" fillId="0" borderId="0"/>
    <xf numFmtId="0" fontId="85" fillId="0" borderId="0"/>
    <xf numFmtId="0" fontId="5" fillId="0" borderId="0"/>
    <xf numFmtId="0" fontId="86" fillId="54" borderId="0" applyNumberFormat="0" applyBorder="0" applyAlignment="0" applyProtection="0"/>
    <xf numFmtId="0" fontId="86" fillId="8" borderId="0" applyNumberFormat="0" applyBorder="0" applyAlignment="0" applyProtection="0"/>
    <xf numFmtId="0" fontId="86" fillId="55" borderId="0" applyNumberFormat="0" applyBorder="0" applyAlignment="0" applyProtection="0"/>
    <xf numFmtId="0" fontId="86" fillId="56" borderId="0" applyNumberFormat="0" applyBorder="0" applyAlignment="0" applyProtection="0"/>
    <xf numFmtId="0" fontId="86" fillId="57" borderId="0" applyNumberFormat="0" applyBorder="0" applyAlignment="0" applyProtection="0"/>
    <xf numFmtId="0" fontId="86" fillId="58" borderId="0" applyNumberFormat="0" applyBorder="0" applyAlignment="0" applyProtection="0"/>
    <xf numFmtId="0" fontId="86" fillId="44"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56" borderId="0" applyNumberFormat="0" applyBorder="0" applyAlignment="0" applyProtection="0"/>
    <xf numFmtId="0" fontId="86" fillId="44" borderId="0" applyNumberFormat="0" applyBorder="0" applyAlignment="0" applyProtection="0"/>
    <xf numFmtId="0" fontId="86" fillId="12" borderId="0" applyNumberFormat="0" applyBorder="0" applyAlignment="0" applyProtection="0"/>
    <xf numFmtId="0" fontId="87" fillId="5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60" borderId="0" applyNumberFormat="0" applyBorder="0" applyAlignment="0" applyProtection="0"/>
    <xf numFmtId="0" fontId="87" fillId="61" borderId="0" applyNumberFormat="0" applyBorder="0" applyAlignment="0" applyProtection="0"/>
    <xf numFmtId="0" fontId="87" fillId="14" borderId="0" applyNumberFormat="0" applyBorder="0" applyAlignment="0" applyProtection="0"/>
    <xf numFmtId="0" fontId="88" fillId="8" borderId="0" applyNumberFormat="0" applyBorder="0" applyAlignment="0" applyProtection="0"/>
    <xf numFmtId="0" fontId="89" fillId="62" borderId="54" applyNumberFormat="0" applyAlignment="0" applyProtection="0"/>
    <xf numFmtId="0" fontId="90" fillId="0" borderId="0" applyNumberFormat="0" applyFill="0" applyBorder="0" applyAlignment="0" applyProtection="0"/>
    <xf numFmtId="0" fontId="91" fillId="55" borderId="0" applyNumberFormat="0" applyBorder="0" applyAlignment="0" applyProtection="0"/>
    <xf numFmtId="0" fontId="92" fillId="0" borderId="76" applyNumberFormat="0" applyFill="0" applyAlignment="0" applyProtection="0"/>
    <xf numFmtId="0" fontId="93" fillId="0" borderId="56" applyNumberFormat="0" applyFill="0" applyAlignment="0" applyProtection="0"/>
    <xf numFmtId="0" fontId="94" fillId="0" borderId="77" applyNumberFormat="0" applyFill="0" applyAlignment="0" applyProtection="0"/>
    <xf numFmtId="0" fontId="94" fillId="0" borderId="0" applyNumberFormat="0" applyFill="0" applyBorder="0" applyAlignment="0" applyProtection="0"/>
    <xf numFmtId="0" fontId="95" fillId="0" borderId="78" applyNumberFormat="0" applyFill="0" applyAlignment="0" applyProtection="0"/>
    <xf numFmtId="0" fontId="5" fillId="42" borderId="59" applyNumberFormat="0" applyFont="0" applyAlignment="0" applyProtection="0"/>
    <xf numFmtId="0" fontId="5" fillId="35" borderId="33" applyNumberFormat="0" applyProtection="0">
      <alignment horizontal="left" vertical="top" indent="1"/>
    </xf>
    <xf numFmtId="0" fontId="5" fillId="37" borderId="33" applyNumberFormat="0" applyProtection="0">
      <alignment horizontal="left" vertical="top" indent="1"/>
    </xf>
    <xf numFmtId="0" fontId="5" fillId="38" borderId="33" applyNumberFormat="0" applyProtection="0">
      <alignment horizontal="left" vertical="top" indent="1"/>
    </xf>
    <xf numFmtId="0" fontId="5" fillId="39" borderId="33" applyNumberFormat="0" applyProtection="0">
      <alignment horizontal="left" vertical="top" indent="1"/>
    </xf>
    <xf numFmtId="0" fontId="5" fillId="3" borderId="34" applyNumberFormat="0">
      <protection locked="0"/>
    </xf>
    <xf numFmtId="0" fontId="86" fillId="0" borderId="0"/>
    <xf numFmtId="0" fontId="2" fillId="0" borderId="0"/>
    <xf numFmtId="0" fontId="53" fillId="36" borderId="0" applyNumberFormat="0" applyBorder="0" applyAlignment="0" applyProtection="0"/>
    <xf numFmtId="0" fontId="53" fillId="10" borderId="0" applyNumberFormat="0" applyBorder="0" applyAlignment="0" applyProtection="0"/>
    <xf numFmtId="0" fontId="53" fillId="42"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8" borderId="0" applyNumberFormat="0" applyBorder="0" applyAlignment="0" applyProtection="0"/>
    <xf numFmtId="0" fontId="53" fillId="45" borderId="0" applyNumberFormat="0" applyBorder="0" applyAlignment="0" applyProtection="0"/>
    <xf numFmtId="0" fontId="53" fillId="10" borderId="0" applyNumberFormat="0" applyBorder="0" applyAlignment="0" applyProtection="0"/>
    <xf numFmtId="0" fontId="53" fillId="9" borderId="0" applyNumberFormat="0" applyBorder="0" applyAlignment="0" applyProtection="0"/>
    <xf numFmtId="0" fontId="53" fillId="63" borderId="0" applyNumberFormat="0" applyBorder="0" applyAlignment="0" applyProtection="0"/>
    <xf numFmtId="0" fontId="53" fillId="45" borderId="0" applyNumberFormat="0" applyBorder="0" applyAlignment="0" applyProtection="0"/>
    <xf numFmtId="0" fontId="53" fillId="58" borderId="0" applyNumberFormat="0" applyBorder="0" applyAlignment="0" applyProtection="0"/>
    <xf numFmtId="0" fontId="96" fillId="45" borderId="0" applyNumberFormat="0" applyBorder="0" applyAlignment="0" applyProtection="0"/>
    <xf numFmtId="0" fontId="96" fillId="10" borderId="0" applyNumberFormat="0" applyBorder="0" applyAlignment="0" applyProtection="0"/>
    <xf numFmtId="0" fontId="96" fillId="9" borderId="0" applyNumberFormat="0" applyBorder="0" applyAlignment="0" applyProtection="0"/>
    <xf numFmtId="0" fontId="96" fillId="63" borderId="0" applyNumberFormat="0" applyBorder="0" applyAlignment="0" applyProtection="0"/>
    <xf numFmtId="0" fontId="96" fillId="45" borderId="0" applyNumberFormat="0" applyBorder="0" applyAlignment="0" applyProtection="0"/>
    <xf numFmtId="0" fontId="96" fillId="58" borderId="0" applyNumberFormat="0" applyBorder="0" applyAlignment="0" applyProtection="0"/>
    <xf numFmtId="0" fontId="97" fillId="0" borderId="0" applyNumberFormat="0" applyFill="0" applyBorder="0" applyAlignment="0" applyProtection="0"/>
    <xf numFmtId="0" fontId="59" fillId="0" borderId="0" applyNumberFormat="0" applyFill="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20"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49" borderId="0" applyNumberFormat="0" applyBorder="0" applyAlignment="0" applyProtection="0"/>
    <xf numFmtId="0" fontId="50" fillId="48" borderId="0" applyNumberFormat="0" applyBorder="0" applyAlignment="0" applyProtection="0"/>
    <xf numFmtId="0" fontId="50" fillId="20" borderId="0" applyNumberFormat="0" applyBorder="0" applyAlignment="0" applyProtection="0"/>
    <xf numFmtId="0" fontId="50" fillId="47"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20"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49" borderId="0" applyNumberFormat="0" applyBorder="0" applyAlignment="0" applyProtection="0"/>
    <xf numFmtId="0" fontId="50" fillId="48" borderId="0" applyNumberFormat="0" applyBorder="0" applyAlignment="0" applyProtection="0"/>
    <xf numFmtId="0" fontId="50" fillId="20" borderId="0" applyNumberFormat="0" applyBorder="0" applyAlignment="0" applyProtection="0"/>
    <xf numFmtId="0" fontId="50" fillId="47" borderId="0" applyNumberFormat="0" applyBorder="0" applyAlignment="0" applyProtection="0"/>
    <xf numFmtId="0" fontId="50" fillId="46" borderId="0" applyNumberFormat="0" applyBorder="0" applyAlignment="0" applyProtection="0"/>
    <xf numFmtId="0" fontId="5" fillId="0" borderId="0"/>
    <xf numFmtId="0" fontId="86" fillId="0" borderId="0"/>
    <xf numFmtId="0" fontId="87" fillId="14" borderId="0" applyNumberFormat="0" applyBorder="0" applyAlignment="0" applyProtection="0"/>
    <xf numFmtId="0" fontId="87" fillId="64" borderId="0" applyNumberFormat="0" applyBorder="0" applyAlignment="0" applyProtection="0"/>
    <xf numFmtId="0" fontId="87" fillId="7" borderId="0" applyNumberFormat="0" applyBorder="0" applyAlignment="0" applyProtection="0"/>
    <xf numFmtId="0" fontId="86" fillId="54" borderId="0" applyNumberFormat="0" applyBorder="0" applyAlignment="0" applyProtection="0"/>
    <xf numFmtId="0" fontId="86" fillId="8" borderId="0" applyNumberFormat="0" applyBorder="0" applyAlignment="0" applyProtection="0"/>
    <xf numFmtId="0" fontId="86" fillId="55" borderId="0" applyNumberFormat="0" applyBorder="0" applyAlignment="0" applyProtection="0"/>
    <xf numFmtId="0" fontId="86" fillId="57" borderId="0" applyNumberFormat="0" applyBorder="0" applyAlignment="0" applyProtection="0"/>
    <xf numFmtId="0" fontId="86" fillId="58" borderId="0" applyNumberFormat="0" applyBorder="0" applyAlignment="0" applyProtection="0"/>
    <xf numFmtId="0" fontId="87" fillId="9" borderId="0" applyNumberFormat="0" applyBorder="0" applyAlignment="0" applyProtection="0"/>
    <xf numFmtId="0" fontId="87" fillId="60" borderId="0" applyNumberFormat="0" applyBorder="0" applyAlignment="0" applyProtection="0"/>
    <xf numFmtId="0" fontId="86" fillId="44"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56" borderId="0" applyNumberFormat="0" applyBorder="0" applyAlignment="0" applyProtection="0"/>
    <xf numFmtId="0" fontId="86" fillId="44" borderId="0" applyNumberFormat="0" applyBorder="0" applyAlignment="0" applyProtection="0"/>
    <xf numFmtId="0" fontId="86" fillId="12" borderId="0" applyNumberFormat="0" applyBorder="0" applyAlignment="0" applyProtection="0"/>
    <xf numFmtId="0" fontId="87" fillId="61" borderId="0" applyNumberFormat="0" applyBorder="0" applyAlignment="0" applyProtection="0"/>
    <xf numFmtId="0" fontId="87" fillId="13" borderId="0" applyNumberFormat="0" applyBorder="0" applyAlignment="0" applyProtection="0"/>
    <xf numFmtId="0" fontId="87" fillId="5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60" borderId="0" applyNumberFormat="0" applyBorder="0" applyAlignment="0" applyProtection="0"/>
    <xf numFmtId="0" fontId="87" fillId="61" borderId="0" applyNumberFormat="0" applyBorder="0" applyAlignment="0" applyProtection="0"/>
    <xf numFmtId="0" fontId="86" fillId="54" borderId="0" applyNumberFormat="0" applyBorder="0" applyAlignment="0" applyProtection="0"/>
    <xf numFmtId="0" fontId="100" fillId="63" borderId="53" applyNumberFormat="0" applyAlignment="0" applyProtection="0"/>
    <xf numFmtId="0" fontId="106" fillId="0" borderId="0" applyNumberFormat="0" applyFill="0" applyBorder="0" applyAlignment="0" applyProtection="0"/>
    <xf numFmtId="0" fontId="101" fillId="58" borderId="53" applyNumberFormat="0" applyAlignment="0" applyProtection="0"/>
    <xf numFmtId="0" fontId="103" fillId="63" borderId="60" applyNumberFormat="0" applyAlignment="0" applyProtection="0"/>
    <xf numFmtId="0" fontId="105" fillId="0" borderId="86" applyNumberFormat="0" applyFill="0" applyAlignment="0" applyProtection="0"/>
    <xf numFmtId="0" fontId="91" fillId="55" borderId="0" applyNumberFormat="0" applyBorder="0" applyAlignment="0" applyProtection="0"/>
    <xf numFmtId="0" fontId="102" fillId="6" borderId="0" applyNumberFormat="0" applyBorder="0" applyAlignment="0" applyProtection="0"/>
    <xf numFmtId="0" fontId="1" fillId="0" borderId="0"/>
    <xf numFmtId="4" fontId="38" fillId="33" borderId="93" applyNumberFormat="0" applyProtection="0">
      <alignment horizontal="left" vertical="center" indent="1"/>
    </xf>
    <xf numFmtId="0" fontId="60" fillId="0" borderId="0"/>
    <xf numFmtId="0" fontId="104" fillId="0" borderId="0" applyNumberFormat="0" applyFill="0" applyBorder="0" applyAlignment="0" applyProtection="0"/>
    <xf numFmtId="0" fontId="86" fillId="56" borderId="0" applyNumberFormat="0" applyBorder="0" applyAlignment="0" applyProtection="0"/>
    <xf numFmtId="0" fontId="87" fillId="14" borderId="0" applyNumberFormat="0" applyBorder="0" applyAlignment="0" applyProtection="0"/>
    <xf numFmtId="0" fontId="89" fillId="62" borderId="54" applyNumberFormat="0" applyAlignment="0" applyProtection="0"/>
    <xf numFmtId="0" fontId="37" fillId="42" borderId="59" applyNumberFormat="0" applyFont="0" applyAlignment="0" applyProtection="0"/>
    <xf numFmtId="0" fontId="95" fillId="0" borderId="78" applyNumberFormat="0" applyFill="0" applyAlignment="0" applyProtection="0"/>
    <xf numFmtId="0" fontId="90" fillId="0" borderId="0" applyNumberFormat="0" applyFill="0" applyBorder="0" applyAlignment="0" applyProtection="0"/>
    <xf numFmtId="0" fontId="86" fillId="56" borderId="0" applyNumberFormat="0" applyBorder="0" applyAlignment="0" applyProtection="0"/>
    <xf numFmtId="0" fontId="86" fillId="10" borderId="0" applyNumberFormat="0" applyBorder="0" applyAlignment="0" applyProtection="0"/>
    <xf numFmtId="0" fontId="86" fillId="44" borderId="0" applyNumberFormat="0" applyBorder="0" applyAlignment="0" applyProtection="0"/>
    <xf numFmtId="0" fontId="86" fillId="58" borderId="0" applyNumberFormat="0" applyBorder="0" applyAlignment="0" applyProtection="0"/>
    <xf numFmtId="0" fontId="90" fillId="0" borderId="0" applyNumberFormat="0" applyFill="0" applyBorder="0" applyAlignment="0" applyProtection="0"/>
    <xf numFmtId="4" fontId="12" fillId="0" borderId="34" applyNumberFormat="0" applyProtection="0">
      <alignment horizontal="right" vertical="center"/>
    </xf>
    <xf numFmtId="0" fontId="88" fillId="8" borderId="0" applyNumberFormat="0" applyBorder="0" applyAlignment="0" applyProtection="0"/>
    <xf numFmtId="0" fontId="92" fillId="0" borderId="76" applyNumberFormat="0" applyFill="0" applyAlignment="0" applyProtection="0"/>
    <xf numFmtId="0" fontId="93" fillId="0" borderId="56" applyNumberFormat="0" applyFill="0" applyAlignment="0" applyProtection="0"/>
    <xf numFmtId="0" fontId="94" fillId="0" borderId="77" applyNumberFormat="0" applyFill="0" applyAlignment="0" applyProtection="0"/>
    <xf numFmtId="0" fontId="94" fillId="0" borderId="0" applyNumberFormat="0" applyFill="0" applyBorder="0" applyAlignment="0" applyProtection="0"/>
    <xf numFmtId="0" fontId="5" fillId="0" borderId="0"/>
    <xf numFmtId="0" fontId="1" fillId="0" borderId="0"/>
    <xf numFmtId="0" fontId="1" fillId="0" borderId="0"/>
    <xf numFmtId="0" fontId="86" fillId="56" borderId="0" applyNumberFormat="0" applyBorder="0" applyAlignment="0" applyProtection="0"/>
    <xf numFmtId="0" fontId="94" fillId="0" borderId="98" applyNumberFormat="0" applyFill="0" applyAlignment="0" applyProtection="0"/>
    <xf numFmtId="0" fontId="87" fillId="60" borderId="0" applyNumberFormat="0" applyBorder="0" applyAlignment="0" applyProtection="0"/>
    <xf numFmtId="0" fontId="87" fillId="10" borderId="0" applyNumberFormat="0" applyBorder="0" applyAlignment="0" applyProtection="0"/>
    <xf numFmtId="0" fontId="95" fillId="0" borderId="78" applyNumberFormat="0" applyFill="0" applyAlignment="0" applyProtection="0"/>
    <xf numFmtId="0" fontId="94" fillId="0" borderId="0" applyNumberFormat="0" applyFill="0" applyBorder="0" applyAlignment="0" applyProtection="0"/>
    <xf numFmtId="4" fontId="38" fillId="33" borderId="95" applyNumberFormat="0" applyProtection="0">
      <alignment horizontal="left" vertical="center" indent="1"/>
    </xf>
    <xf numFmtId="4" fontId="38" fillId="33" borderId="94" applyNumberFormat="0" applyProtection="0">
      <alignment horizontal="left" vertical="center" indent="1"/>
    </xf>
    <xf numFmtId="0" fontId="50" fillId="46"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89" fillId="62" borderId="54" applyNumberFormat="0" applyAlignment="0" applyProtection="0"/>
    <xf numFmtId="0" fontId="50" fillId="49" borderId="0" applyNumberFormat="0" applyBorder="0" applyAlignment="0" applyProtection="0"/>
    <xf numFmtId="0" fontId="50" fillId="49" borderId="0" applyNumberFormat="0" applyBorder="0" applyAlignment="0" applyProtection="0"/>
    <xf numFmtId="0" fontId="92" fillId="0" borderId="76" applyNumberFormat="0" applyFill="0" applyAlignment="0" applyProtection="0"/>
    <xf numFmtId="0" fontId="87" fillId="61"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86" fillId="57" borderId="0" applyNumberFormat="0" applyBorder="0" applyAlignment="0" applyProtection="0"/>
    <xf numFmtId="4" fontId="38" fillId="33" borderId="94" applyNumberFormat="0" applyProtection="0">
      <alignment horizontal="left" vertical="center" indent="1"/>
    </xf>
    <xf numFmtId="0" fontId="93" fillId="0" borderId="56" applyNumberFormat="0" applyFill="0" applyAlignment="0" applyProtection="0"/>
    <xf numFmtId="0" fontId="1" fillId="0" borderId="0"/>
    <xf numFmtId="0" fontId="8" fillId="0" borderId="0" applyNumberFormat="0" applyProtection="0">
      <alignment horizontal="left" vertical="center" indent="1"/>
    </xf>
    <xf numFmtId="9" fontId="3" fillId="0" borderId="0" applyFont="0" applyFill="0" applyBorder="0" applyAlignment="0" applyProtection="0"/>
    <xf numFmtId="0" fontId="91" fillId="55" borderId="0" applyNumberFormat="0" applyBorder="0" applyAlignment="0" applyProtection="0"/>
    <xf numFmtId="0" fontId="94" fillId="0" borderId="77" applyNumberFormat="0" applyFill="0" applyAlignment="0" applyProtection="0"/>
    <xf numFmtId="0" fontId="5" fillId="0" borderId="0"/>
    <xf numFmtId="4" fontId="54" fillId="45" borderId="0" applyNumberFormat="0" applyProtection="0">
      <alignment horizontal="left" vertical="center" indent="1"/>
    </xf>
    <xf numFmtId="4" fontId="55" fillId="36" borderId="0" applyNumberFormat="0" applyProtection="0">
      <alignment horizontal="left" vertical="center" indent="1"/>
    </xf>
    <xf numFmtId="0" fontId="5" fillId="45" borderId="33" applyNumberFormat="0" applyProtection="0">
      <alignment horizontal="left" vertical="center" indent="1"/>
    </xf>
    <xf numFmtId="0" fontId="5" fillId="45" borderId="33" applyNumberFormat="0" applyProtection="0">
      <alignment horizontal="left" vertical="top" indent="1"/>
    </xf>
    <xf numFmtId="0" fontId="5" fillId="36" borderId="33" applyNumberFormat="0" applyProtection="0">
      <alignment horizontal="left" vertical="center" indent="1"/>
    </xf>
    <xf numFmtId="0" fontId="5" fillId="36" borderId="33" applyNumberFormat="0" applyProtection="0">
      <alignment horizontal="left" vertical="top" indent="1"/>
    </xf>
    <xf numFmtId="0" fontId="5" fillId="44" borderId="33" applyNumberFormat="0" applyProtection="0">
      <alignment horizontal="left" vertical="center" indent="1"/>
    </xf>
    <xf numFmtId="0" fontId="5" fillId="44" borderId="33" applyNumberFormat="0" applyProtection="0">
      <alignment horizontal="left" vertical="top" indent="1"/>
    </xf>
    <xf numFmtId="0" fontId="5" fillId="34" borderId="33" applyNumberFormat="0" applyProtection="0">
      <alignment horizontal="left" vertical="center" indent="1"/>
    </xf>
    <xf numFmtId="0" fontId="5" fillId="34" borderId="33" applyNumberFormat="0" applyProtection="0">
      <alignment horizontal="left" vertical="top" indent="1"/>
    </xf>
    <xf numFmtId="0" fontId="5" fillId="43" borderId="34" applyNumberFormat="0">
      <protection locked="0"/>
    </xf>
    <xf numFmtId="9" fontId="3" fillId="0" borderId="0" applyFont="0" applyFill="0" applyBorder="0" applyAlignment="0" applyProtection="0"/>
    <xf numFmtId="4" fontId="12" fillId="6" borderId="33" applyNumberFormat="0" applyFill="0" applyProtection="0">
      <alignment vertical="center"/>
    </xf>
    <xf numFmtId="0" fontId="8" fillId="0" borderId="0" applyNumberFormat="0" applyProtection="0">
      <alignment horizontal="left" vertical="center" wrapText="1" indent="1" shrinkToFit="1"/>
    </xf>
    <xf numFmtId="43" fontId="5" fillId="0" borderId="0" applyFont="0" applyFill="0" applyBorder="0" applyAlignment="0" applyProtection="0"/>
    <xf numFmtId="0" fontId="94" fillId="0" borderId="98" applyNumberFormat="0" applyFill="0" applyAlignment="0" applyProtection="0"/>
    <xf numFmtId="0" fontId="87" fillId="59" borderId="0" applyNumberFormat="0" applyBorder="0" applyAlignment="0" applyProtection="0"/>
    <xf numFmtId="0" fontId="86" fillId="11" borderId="0" applyNumberFormat="0" applyBorder="0" applyAlignment="0" applyProtection="0"/>
    <xf numFmtId="0" fontId="1" fillId="0" borderId="0"/>
    <xf numFmtId="0" fontId="88" fillId="8" borderId="0" applyNumberFormat="0" applyBorder="0" applyAlignment="0" applyProtection="0"/>
    <xf numFmtId="0" fontId="87" fillId="11" borderId="0" applyNumberFormat="0" applyBorder="0" applyAlignment="0" applyProtection="0"/>
    <xf numFmtId="0" fontId="86" fillId="55" borderId="0" applyNumberFormat="0" applyBorder="0" applyAlignment="0" applyProtection="0"/>
    <xf numFmtId="0" fontId="86" fillId="44" borderId="0" applyNumberFormat="0" applyBorder="0" applyAlignment="0" applyProtection="0"/>
    <xf numFmtId="0" fontId="1" fillId="0" borderId="0"/>
    <xf numFmtId="0" fontId="68" fillId="0" borderId="96" applyNumberFormat="0" applyFill="0" applyAlignment="0" applyProtection="0"/>
    <xf numFmtId="0" fontId="86" fillId="8" borderId="0" applyNumberFormat="0" applyBorder="0" applyAlignment="0" applyProtection="0"/>
    <xf numFmtId="0" fontId="86" fillId="12" borderId="0" applyNumberFormat="0" applyBorder="0" applyAlignment="0" applyProtection="0"/>
    <xf numFmtId="4" fontId="38" fillId="33" borderId="95" applyNumberFormat="0" applyProtection="0">
      <alignment horizontal="left" vertical="center" indent="1"/>
    </xf>
    <xf numFmtId="0" fontId="5" fillId="42" borderId="59" applyNumberFormat="0" applyFont="0" applyAlignment="0" applyProtection="0"/>
  </cellStyleXfs>
  <cellXfs count="1555">
    <xf numFmtId="0" fontId="0" fillId="0" borderId="0" xfId="0"/>
    <xf numFmtId="3" fontId="6" fillId="0" borderId="0" xfId="1" applyNumberFormat="1" applyFont="1" applyFill="1" applyAlignment="1">
      <alignment horizontal="center" vertical="top"/>
    </xf>
    <xf numFmtId="164" fontId="7" fillId="0" borderId="1" xfId="0" applyNumberFormat="1" applyFont="1" applyBorder="1" applyAlignment="1">
      <alignment horizontal="center" vertical="top"/>
    </xf>
    <xf numFmtId="164" fontId="8" fillId="0" borderId="1" xfId="0" applyNumberFormat="1" applyFont="1" applyFill="1" applyBorder="1" applyAlignment="1">
      <alignment horizontal="center" vertical="top"/>
    </xf>
    <xf numFmtId="0" fontId="7" fillId="0" borderId="3" xfId="0" applyFont="1" applyBorder="1" applyAlignment="1">
      <alignment vertical="top"/>
    </xf>
    <xf numFmtId="0" fontId="5" fillId="0" borderId="3" xfId="0" applyFont="1" applyFill="1" applyBorder="1" applyAlignment="1">
      <alignment vertical="top"/>
    </xf>
    <xf numFmtId="0" fontId="6" fillId="0" borderId="0" xfId="2" applyFont="1" applyFill="1" applyAlignment="1">
      <alignment horizontal="center" vertical="top"/>
    </xf>
    <xf numFmtId="164" fontId="7" fillId="0" borderId="0" xfId="0" applyNumberFormat="1" applyFont="1" applyBorder="1" applyAlignment="1">
      <alignment horizontal="center" vertical="top"/>
    </xf>
    <xf numFmtId="0" fontId="7" fillId="0" borderId="0" xfId="0" applyFont="1" applyBorder="1" applyAlignment="1">
      <alignment horizontal="center" vertical="top" wrapText="1"/>
    </xf>
    <xf numFmtId="164" fontId="7" fillId="0" borderId="0" xfId="2" applyNumberFormat="1" applyFont="1" applyFill="1" applyBorder="1" applyAlignment="1">
      <alignment horizontal="center" vertical="top"/>
    </xf>
    <xf numFmtId="0" fontId="7" fillId="0" borderId="0" xfId="0" applyFont="1" applyBorder="1" applyAlignment="1">
      <alignment horizontal="center" vertical="top"/>
    </xf>
    <xf numFmtId="0" fontId="6" fillId="0" borderId="0" xfId="2" applyFont="1" applyFill="1" applyAlignment="1">
      <alignment horizontal="center" vertical="center" wrapText="1"/>
    </xf>
    <xf numFmtId="0" fontId="8" fillId="0" borderId="0" xfId="1" applyFont="1" applyFill="1" applyAlignment="1">
      <alignment horizontal="center" vertical="top"/>
    </xf>
    <xf numFmtId="0" fontId="8" fillId="0" borderId="0" xfId="1" applyFont="1" applyFill="1" applyAlignment="1">
      <alignment vertical="top"/>
    </xf>
    <xf numFmtId="0" fontId="6" fillId="0" borderId="0" xfId="0" applyFont="1" applyAlignment="1">
      <alignment horizontal="center" vertical="center" wrapText="1"/>
    </xf>
    <xf numFmtId="0" fontId="6" fillId="0" borderId="0" xfId="0" applyFont="1" applyFill="1" applyAlignment="1">
      <alignment horizontal="center" vertical="top"/>
    </xf>
    <xf numFmtId="0" fontId="7" fillId="0" borderId="0" xfId="2" applyFont="1" applyFill="1" applyAlignment="1">
      <alignment vertical="top"/>
    </xf>
    <xf numFmtId="0" fontId="8" fillId="0" borderId="8" xfId="0" applyFont="1" applyBorder="1" applyAlignment="1">
      <alignment vertical="center" wrapText="1"/>
    </xf>
    <xf numFmtId="0" fontId="13" fillId="0" borderId="0" xfId="0" applyFont="1" applyAlignment="1">
      <alignment horizontal="center" vertical="center" wrapText="1"/>
    </xf>
    <xf numFmtId="3" fontId="12" fillId="0" borderId="10" xfId="3" applyNumberFormat="1" applyBorder="1">
      <alignment horizontal="right" wrapText="1" shrinkToFit="1"/>
    </xf>
    <xf numFmtId="0" fontId="8" fillId="0" borderId="0" xfId="0" applyFont="1" applyFill="1" applyAlignment="1">
      <alignment vertical="center"/>
    </xf>
    <xf numFmtId="0" fontId="7" fillId="0" borderId="0" xfId="0" applyFont="1" applyAlignment="1">
      <alignment vertical="top"/>
    </xf>
    <xf numFmtId="0" fontId="6" fillId="0" borderId="0" xfId="0" applyFont="1" applyAlignment="1">
      <alignment horizontal="center"/>
    </xf>
    <xf numFmtId="164" fontId="8" fillId="0" borderId="1" xfId="0" applyNumberFormat="1" applyFont="1" applyBorder="1" applyAlignment="1">
      <alignment horizontal="center" vertical="top"/>
    </xf>
    <xf numFmtId="0" fontId="5" fillId="0" borderId="3" xfId="0" applyFont="1" applyBorder="1" applyAlignment="1">
      <alignment vertical="top"/>
    </xf>
    <xf numFmtId="0" fontId="6" fillId="0" borderId="0" xfId="0" applyFont="1" applyFill="1" applyAlignment="1">
      <alignment horizontal="center"/>
    </xf>
    <xf numFmtId="0" fontId="8" fillId="0" borderId="0" xfId="5" applyFont="1" applyFill="1" applyBorder="1" applyAlignment="1">
      <alignment vertical="top" wrapText="1"/>
    </xf>
    <xf numFmtId="3" fontId="8" fillId="0" borderId="0" xfId="0" applyNumberFormat="1" applyFont="1" applyFill="1" applyBorder="1" applyAlignment="1">
      <alignment horizontal="right" vertical="top"/>
    </xf>
    <xf numFmtId="0" fontId="8" fillId="0" borderId="0" xfId="5" applyFont="1" applyFill="1" applyBorder="1" applyAlignment="1">
      <alignment horizontal="left" vertical="top" wrapText="1"/>
    </xf>
    <xf numFmtId="0" fontId="6" fillId="0" borderId="0" xfId="0" applyFont="1" applyAlignment="1">
      <alignment horizontal="center" vertical="top"/>
    </xf>
    <xf numFmtId="164" fontId="6" fillId="0" borderId="0" xfId="2" applyNumberFormat="1" applyFont="1" applyFill="1" applyBorder="1" applyAlignment="1">
      <alignment vertical="top" wrapText="1"/>
    </xf>
    <xf numFmtId="164" fontId="20" fillId="0" borderId="0" xfId="2" applyNumberFormat="1" applyFont="1" applyFill="1" applyBorder="1" applyAlignment="1">
      <alignment horizontal="center" vertical="center" wrapText="1"/>
    </xf>
    <xf numFmtId="164" fontId="8" fillId="0" borderId="0" xfId="0" applyNumberFormat="1" applyFont="1" applyAlignment="1">
      <alignment vertical="top"/>
    </xf>
    <xf numFmtId="0" fontId="8" fillId="0" borderId="0" xfId="0" applyFont="1" applyAlignment="1">
      <alignment vertical="top"/>
    </xf>
    <xf numFmtId="164" fontId="8" fillId="0" borderId="0" xfId="0" applyNumberFormat="1" applyFont="1" applyAlignment="1">
      <alignment vertical="top" wrapText="1"/>
    </xf>
    <xf numFmtId="164" fontId="21" fillId="0" borderId="0" xfId="1" applyNumberFormat="1" applyFont="1" applyFill="1" applyAlignment="1">
      <alignment vertical="top" wrapText="1"/>
    </xf>
    <xf numFmtId="164" fontId="21" fillId="0" borderId="0" xfId="1" applyNumberFormat="1" applyFont="1" applyFill="1" applyAlignment="1">
      <alignment horizontal="center" vertical="top" wrapText="1"/>
    </xf>
    <xf numFmtId="164" fontId="20" fillId="0" borderId="20" xfId="1" applyNumberFormat="1" applyFont="1" applyFill="1" applyBorder="1" applyAlignment="1">
      <alignment horizontal="center" vertical="center" wrapText="1"/>
    </xf>
    <xf numFmtId="164" fontId="22" fillId="0" borderId="2" xfId="1" applyNumberFormat="1" applyFont="1" applyFill="1" applyBorder="1" applyAlignment="1">
      <alignment vertical="center" wrapText="1"/>
    </xf>
    <xf numFmtId="164" fontId="22" fillId="0" borderId="2" xfId="1" applyNumberFormat="1" applyFont="1" applyFill="1" applyBorder="1" applyAlignment="1">
      <alignment horizontal="center" vertical="center" wrapText="1"/>
    </xf>
    <xf numFmtId="164" fontId="22" fillId="0" borderId="4" xfId="10" applyNumberFormat="1" applyFont="1" applyBorder="1" applyAlignment="1">
      <alignment horizontal="center" vertical="center" wrapText="1"/>
    </xf>
    <xf numFmtId="3" fontId="10" fillId="0" borderId="0" xfId="1" applyNumberFormat="1" applyFont="1" applyFill="1" applyAlignment="1">
      <alignment horizontal="center" vertical="top"/>
    </xf>
    <xf numFmtId="0" fontId="5" fillId="0" borderId="3" xfId="1" applyFont="1" applyFill="1" applyBorder="1" applyAlignment="1">
      <alignment vertical="top"/>
    </xf>
    <xf numFmtId="0" fontId="10" fillId="0" borderId="0" xfId="2" applyFont="1" applyFill="1" applyAlignment="1">
      <alignment horizontal="center" vertical="top"/>
    </xf>
    <xf numFmtId="0" fontId="7" fillId="0" borderId="0" xfId="1" applyFont="1" applyBorder="1" applyAlignment="1">
      <alignment horizontal="center" vertical="top" wrapText="1"/>
    </xf>
    <xf numFmtId="164" fontId="7" fillId="0" borderId="0" xfId="1" applyNumberFormat="1" applyFont="1" applyBorder="1" applyAlignment="1">
      <alignment horizontal="center" vertical="top"/>
    </xf>
    <xf numFmtId="0" fontId="7" fillId="0" borderId="0" xfId="1" applyFont="1" applyBorder="1" applyAlignment="1">
      <alignment horizontal="center" vertical="top"/>
    </xf>
    <xf numFmtId="0" fontId="24" fillId="0" borderId="0" xfId="5" applyFont="1" applyFill="1" applyBorder="1" applyAlignment="1">
      <alignment horizontal="center" vertical="top" wrapText="1"/>
    </xf>
    <xf numFmtId="164" fontId="7" fillId="0" borderId="0" xfId="1" applyNumberFormat="1" applyFont="1" applyFill="1" applyBorder="1" applyAlignment="1">
      <alignment horizontal="center" vertical="top"/>
    </xf>
    <xf numFmtId="0" fontId="7" fillId="0" borderId="0" xfId="1" applyFont="1" applyFill="1" applyBorder="1" applyAlignment="1">
      <alignment horizontal="center" vertical="top"/>
    </xf>
    <xf numFmtId="164" fontId="8" fillId="0" borderId="0" xfId="2" applyNumberFormat="1" applyFont="1" applyFill="1" applyAlignment="1">
      <alignment vertical="top"/>
    </xf>
    <xf numFmtId="3" fontId="14" fillId="0" borderId="0" xfId="6" applyNumberFormat="1" applyFont="1" applyAlignment="1">
      <alignment horizontal="right" wrapText="1"/>
    </xf>
    <xf numFmtId="0" fontId="7" fillId="0" borderId="0" xfId="1" applyFont="1" applyAlignment="1">
      <alignment vertical="top"/>
    </xf>
    <xf numFmtId="0" fontId="6" fillId="0" borderId="0" xfId="1" applyFont="1" applyFill="1" applyAlignment="1">
      <alignment horizontal="center" vertical="top"/>
    </xf>
    <xf numFmtId="164" fontId="10" fillId="0" borderId="0" xfId="2" applyNumberFormat="1" applyFont="1" applyFill="1" applyAlignment="1">
      <alignment wrapText="1"/>
    </xf>
    <xf numFmtId="0" fontId="7" fillId="0" borderId="0" xfId="0" applyFont="1" applyFill="1" applyBorder="1" applyAlignment="1">
      <alignment horizontal="center" vertical="top" wrapText="1"/>
    </xf>
    <xf numFmtId="164" fontId="7" fillId="0" borderId="0" xfId="0" applyNumberFormat="1" applyFont="1" applyFill="1" applyBorder="1" applyAlignment="1">
      <alignment horizontal="center" vertical="top"/>
    </xf>
    <xf numFmtId="0" fontId="7" fillId="0" borderId="0" xfId="0" applyFont="1" applyFill="1" applyBorder="1" applyAlignment="1">
      <alignment horizontal="center" vertical="top"/>
    </xf>
    <xf numFmtId="0" fontId="0" fillId="0" borderId="0" xfId="0" applyFill="1"/>
    <xf numFmtId="164" fontId="10" fillId="0" borderId="0" xfId="0" applyNumberFormat="1" applyFont="1" applyFill="1" applyAlignment="1">
      <alignment vertical="top" wrapText="1"/>
    </xf>
    <xf numFmtId="3" fontId="7" fillId="0" borderId="0" xfId="11" applyNumberFormat="1" applyFont="1"/>
    <xf numFmtId="3" fontId="6" fillId="0" borderId="0" xfId="0" applyNumberFormat="1" applyFont="1" applyFill="1" applyAlignment="1">
      <alignment horizontal="center"/>
    </xf>
    <xf numFmtId="164" fontId="7" fillId="0" borderId="1" xfId="14" applyNumberFormat="1" applyFont="1" applyBorder="1" applyAlignment="1">
      <alignment horizontal="center" vertical="top"/>
    </xf>
    <xf numFmtId="164" fontId="8" fillId="0" borderId="1" xfId="14" applyNumberFormat="1" applyFont="1" applyFill="1" applyBorder="1" applyAlignment="1">
      <alignment horizontal="center" vertical="top"/>
    </xf>
    <xf numFmtId="0" fontId="7" fillId="0" borderId="3" xfId="14" applyFont="1" applyBorder="1" applyAlignment="1">
      <alignment vertical="top"/>
    </xf>
    <xf numFmtId="0" fontId="5" fillId="0" borderId="3" xfId="14" applyFont="1" applyFill="1" applyBorder="1" applyAlignment="1">
      <alignment vertical="top"/>
    </xf>
    <xf numFmtId="164" fontId="7" fillId="0" borderId="0" xfId="14" applyNumberFormat="1" applyFont="1" applyBorder="1" applyAlignment="1">
      <alignment horizontal="center" vertical="top"/>
    </xf>
    <xf numFmtId="0" fontId="7" fillId="0" borderId="0" xfId="14" applyFont="1" applyBorder="1" applyAlignment="1">
      <alignment horizontal="center" vertical="top" wrapText="1"/>
    </xf>
    <xf numFmtId="0" fontId="7" fillId="0" borderId="0" xfId="14" applyFont="1" applyBorder="1" applyAlignment="1">
      <alignment horizontal="center" vertical="top"/>
    </xf>
    <xf numFmtId="0" fontId="7" fillId="0" borderId="0" xfId="14" applyFont="1" applyAlignment="1">
      <alignment vertical="top"/>
    </xf>
    <xf numFmtId="0" fontId="7" fillId="0" borderId="0" xfId="14" applyFont="1" applyBorder="1" applyAlignment="1">
      <alignment horizontal="left" vertical="top" wrapText="1"/>
    </xf>
    <xf numFmtId="0" fontId="6" fillId="0" borderId="0" xfId="14" applyFont="1" applyAlignment="1">
      <alignment horizontal="center" vertical="center"/>
    </xf>
    <xf numFmtId="0" fontId="6" fillId="0" borderId="0" xfId="14" applyFont="1" applyAlignment="1">
      <alignment horizontal="center" vertical="top"/>
    </xf>
    <xf numFmtId="0" fontId="31" fillId="0" borderId="0" xfId="14"/>
    <xf numFmtId="0" fontId="6" fillId="0" borderId="0" xfId="14" applyFont="1" applyFill="1" applyAlignment="1">
      <alignment horizontal="center" vertical="top"/>
    </xf>
    <xf numFmtId="3" fontId="10" fillId="0" borderId="0" xfId="2" applyNumberFormat="1" applyFont="1" applyFill="1" applyAlignment="1">
      <alignment horizontal="center" vertical="top"/>
    </xf>
    <xf numFmtId="164" fontId="8" fillId="0" borderId="0" xfId="2" applyNumberFormat="1" applyFont="1" applyFill="1" applyAlignment="1">
      <alignment vertical="top" wrapText="1"/>
    </xf>
    <xf numFmtId="0" fontId="8" fillId="0" borderId="0" xfId="1" applyFont="1" applyBorder="1" applyAlignment="1">
      <alignment vertical="top"/>
    </xf>
    <xf numFmtId="0" fontId="7" fillId="0" borderId="0" xfId="14" applyFont="1" applyBorder="1" applyAlignment="1">
      <alignment vertical="top"/>
    </xf>
    <xf numFmtId="0" fontId="11" fillId="0" borderId="0" xfId="8" applyFont="1" applyFill="1" applyBorder="1" applyAlignment="1">
      <alignment horizontal="left" vertical="top" wrapText="1"/>
    </xf>
    <xf numFmtId="164" fontId="8" fillId="0" borderId="0" xfId="14" applyNumberFormat="1" applyFont="1" applyAlignment="1">
      <alignment vertical="top" wrapText="1"/>
    </xf>
    <xf numFmtId="164" fontId="8" fillId="0" borderId="0" xfId="14" applyNumberFormat="1" applyFont="1" applyAlignment="1">
      <alignment vertical="top"/>
    </xf>
    <xf numFmtId="0" fontId="8" fillId="0" borderId="0" xfId="14" applyFont="1" applyAlignment="1">
      <alignment vertical="top"/>
    </xf>
    <xf numFmtId="0" fontId="7" fillId="0" borderId="0" xfId="14" applyFont="1" applyFill="1" applyAlignment="1">
      <alignment vertical="top"/>
    </xf>
    <xf numFmtId="0" fontId="6" fillId="0" borderId="0" xfId="1" applyFont="1" applyAlignment="1">
      <alignment horizontal="center" vertical="top"/>
    </xf>
    <xf numFmtId="0" fontId="8" fillId="0" borderId="0" xfId="1" applyFont="1" applyAlignment="1">
      <alignment vertical="top"/>
    </xf>
    <xf numFmtId="0" fontId="5" fillId="0" borderId="3" xfId="1" applyFont="1" applyBorder="1" applyAlignment="1">
      <alignment vertical="top"/>
    </xf>
    <xf numFmtId="164" fontId="8" fillId="0" borderId="0" xfId="1" applyNumberFormat="1" applyFont="1" applyAlignment="1">
      <alignment vertical="top"/>
    </xf>
    <xf numFmtId="0" fontId="6" fillId="0" borderId="0" xfId="14" applyFont="1" applyFill="1" applyAlignment="1">
      <alignment horizontal="center"/>
    </xf>
    <xf numFmtId="0" fontId="8" fillId="0" borderId="0" xfId="14" applyFont="1"/>
    <xf numFmtId="164" fontId="8" fillId="0" borderId="26" xfId="8" applyNumberFormat="1" applyFont="1" applyFill="1" applyBorder="1" applyAlignment="1">
      <alignment horizontal="right" wrapText="1"/>
    </xf>
    <xf numFmtId="164" fontId="8" fillId="0" borderId="0" xfId="1" applyNumberFormat="1" applyFont="1" applyAlignment="1">
      <alignment vertical="top" wrapText="1"/>
    </xf>
    <xf numFmtId="164" fontId="8" fillId="0" borderId="1" xfId="14" applyNumberFormat="1" applyFont="1" applyBorder="1" applyAlignment="1">
      <alignment horizontal="center" vertical="top"/>
    </xf>
    <xf numFmtId="0" fontId="5" fillId="0" borderId="3" xfId="14" applyFont="1" applyBorder="1" applyAlignment="1">
      <alignment vertical="top"/>
    </xf>
    <xf numFmtId="0" fontId="6" fillId="0" borderId="0" xfId="1" applyFont="1" applyFill="1" applyBorder="1" applyAlignment="1">
      <alignment vertical="top"/>
    </xf>
    <xf numFmtId="0" fontId="9" fillId="0" borderId="0" xfId="1" applyFont="1" applyFill="1" applyBorder="1" applyAlignment="1">
      <alignment vertical="top"/>
    </xf>
    <xf numFmtId="164" fontId="11" fillId="0" borderId="0" xfId="8" applyNumberFormat="1" applyFont="1" applyFill="1" applyBorder="1" applyAlignment="1">
      <alignment vertical="top" wrapText="1"/>
    </xf>
    <xf numFmtId="0" fontId="6" fillId="0" borderId="0" xfId="1" applyFont="1" applyFill="1" applyBorder="1" applyAlignment="1">
      <alignment vertical="top" wrapText="1"/>
    </xf>
    <xf numFmtId="164" fontId="7" fillId="0" borderId="0" xfId="8" applyNumberFormat="1" applyFont="1" applyFill="1" applyBorder="1" applyAlignment="1">
      <alignment vertical="top" wrapText="1"/>
    </xf>
    <xf numFmtId="0" fontId="10" fillId="0" borderId="0" xfId="14" applyFont="1" applyFill="1" applyAlignment="1">
      <alignment horizontal="center" vertical="top"/>
    </xf>
    <xf numFmtId="164" fontId="6" fillId="0" borderId="0" xfId="14" applyNumberFormat="1" applyFont="1" applyBorder="1" applyAlignment="1">
      <alignment vertical="top"/>
    </xf>
    <xf numFmtId="0" fontId="6" fillId="0" borderId="0" xfId="14" applyFont="1" applyAlignment="1">
      <alignment horizontal="center" vertical="top" wrapText="1"/>
    </xf>
    <xf numFmtId="0" fontId="6" fillId="0" borderId="0" xfId="14" applyFont="1" applyBorder="1" applyAlignment="1">
      <alignment vertical="top"/>
    </xf>
    <xf numFmtId="0" fontId="6" fillId="0" borderId="0" xfId="14" applyFont="1" applyFill="1" applyAlignment="1">
      <alignment horizontal="center" vertical="center"/>
    </xf>
    <xf numFmtId="0" fontId="6" fillId="0" borderId="0" xfId="8" applyFont="1" applyAlignment="1">
      <alignment horizontal="center"/>
    </xf>
    <xf numFmtId="3" fontId="31" fillId="0" borderId="0" xfId="14" applyNumberFormat="1"/>
    <xf numFmtId="0" fontId="6" fillId="0" borderId="0" xfId="14" applyFont="1" applyAlignment="1">
      <alignment horizontal="center"/>
    </xf>
    <xf numFmtId="0" fontId="8" fillId="0" borderId="0" xfId="1" applyFont="1" applyAlignment="1">
      <alignment vertical="top" wrapText="1"/>
    </xf>
    <xf numFmtId="3" fontId="6" fillId="0" borderId="0" xfId="2" applyNumberFormat="1" applyFont="1" applyFill="1" applyAlignment="1">
      <alignment horizontal="center"/>
    </xf>
    <xf numFmtId="164" fontId="8" fillId="0" borderId="0" xfId="2" applyNumberFormat="1" applyFont="1" applyFill="1"/>
    <xf numFmtId="0" fontId="8" fillId="0" borderId="3" xfId="14" applyFont="1" applyBorder="1" applyAlignment="1">
      <alignment vertical="top"/>
    </xf>
    <xf numFmtId="0" fontId="8" fillId="0" borderId="3" xfId="14" applyFont="1" applyFill="1" applyBorder="1" applyAlignment="1">
      <alignment vertical="top"/>
    </xf>
    <xf numFmtId="3" fontId="6" fillId="0" borderId="0" xfId="14" applyNumberFormat="1" applyFont="1" applyFill="1" applyAlignment="1">
      <alignment horizontal="center" vertical="center"/>
    </xf>
    <xf numFmtId="0" fontId="7" fillId="0" borderId="0" xfId="1" applyFont="1" applyBorder="1" applyAlignment="1">
      <alignment vertical="top"/>
    </xf>
    <xf numFmtId="0" fontId="6" fillId="0" borderId="0" xfId="2" applyFont="1" applyFill="1" applyAlignment="1">
      <alignment horizontal="center"/>
    </xf>
    <xf numFmtId="164" fontId="8" fillId="0" borderId="0" xfId="2" applyNumberFormat="1" applyFont="1" applyFill="1" applyBorder="1" applyAlignment="1">
      <alignment wrapText="1"/>
    </xf>
    <xf numFmtId="164" fontId="8" fillId="0" borderId="0" xfId="2" applyNumberFormat="1" applyFont="1" applyFill="1" applyBorder="1" applyAlignment="1">
      <alignment horizontal="center"/>
    </xf>
    <xf numFmtId="0" fontId="7" fillId="0" borderId="0" xfId="2" applyFont="1" applyFill="1" applyBorder="1" applyAlignment="1">
      <alignment vertical="top"/>
    </xf>
    <xf numFmtId="3" fontId="6" fillId="0" borderId="0" xfId="1" applyNumberFormat="1" applyFont="1" applyFill="1" applyAlignment="1">
      <alignment horizontal="center"/>
    </xf>
    <xf numFmtId="164" fontId="6" fillId="0" borderId="31" xfId="14" applyNumberFormat="1" applyFont="1" applyFill="1" applyBorder="1" applyAlignment="1">
      <alignment horizontal="center" vertical="top" wrapText="1"/>
    </xf>
    <xf numFmtId="164" fontId="6" fillId="0" borderId="0" xfId="14" applyNumberFormat="1" applyFont="1" applyFill="1" applyBorder="1" applyAlignment="1">
      <alignment horizontal="center" vertical="top" wrapText="1"/>
    </xf>
    <xf numFmtId="0" fontId="6" fillId="0" borderId="0" xfId="14" applyFont="1"/>
    <xf numFmtId="3" fontId="36" fillId="0" borderId="0" xfId="6" applyNumberFormat="1" applyFont="1" applyFill="1" applyAlignment="1">
      <alignment horizontal="right" wrapText="1"/>
    </xf>
    <xf numFmtId="164" fontId="8" fillId="0" borderId="0" xfId="14" applyNumberFormat="1" applyFont="1" applyBorder="1" applyAlignment="1">
      <alignment vertical="top"/>
    </xf>
    <xf numFmtId="3" fontId="12" fillId="0" borderId="0" xfId="6" applyNumberFormat="1" applyFont="1" applyFill="1" applyBorder="1" applyAlignment="1">
      <alignment horizontal="right" wrapText="1"/>
    </xf>
    <xf numFmtId="0" fontId="8" fillId="0" borderId="0" xfId="2" applyFont="1" applyFill="1" applyAlignment="1">
      <alignment vertical="top"/>
    </xf>
    <xf numFmtId="3" fontId="6" fillId="0" borderId="0" xfId="1" applyNumberFormat="1" applyFont="1" applyAlignment="1">
      <alignment horizontal="center" vertical="top"/>
    </xf>
    <xf numFmtId="0" fontId="6" fillId="0" borderId="0" xfId="21" applyFont="1" applyAlignment="1">
      <alignment horizontal="center" vertical="top"/>
    </xf>
    <xf numFmtId="0" fontId="8" fillId="0" borderId="0" xfId="22" applyFont="1" applyBorder="1" applyAlignment="1">
      <alignment vertical="top"/>
    </xf>
    <xf numFmtId="164" fontId="8" fillId="0" borderId="0" xfId="22" applyNumberFormat="1" applyFont="1" applyBorder="1" applyAlignment="1">
      <alignment horizontal="center" vertical="top"/>
    </xf>
    <xf numFmtId="0" fontId="8" fillId="0" borderId="0" xfId="21" applyFont="1" applyAlignment="1">
      <alignment vertical="top"/>
    </xf>
    <xf numFmtId="0" fontId="6" fillId="0" borderId="0" xfId="22" applyFont="1" applyAlignment="1">
      <alignment horizontal="center" vertical="top"/>
    </xf>
    <xf numFmtId="164" fontId="8" fillId="0" borderId="0" xfId="22" applyNumberFormat="1" applyFont="1" applyAlignment="1">
      <alignment vertical="top" wrapText="1"/>
    </xf>
    <xf numFmtId="164" fontId="8" fillId="0" borderId="0" xfId="22" applyNumberFormat="1" applyFont="1" applyAlignment="1">
      <alignment vertical="top"/>
    </xf>
    <xf numFmtId="0" fontId="8" fillId="0" borderId="0" xfId="22" applyFont="1" applyAlignment="1">
      <alignment vertical="top"/>
    </xf>
    <xf numFmtId="0" fontId="6" fillId="0" borderId="0" xfId="14" applyFont="1" applyAlignment="1"/>
    <xf numFmtId="3" fontId="8" fillId="0" borderId="0" xfId="14" applyNumberFormat="1" applyFont="1" applyFill="1" applyBorder="1" applyAlignment="1">
      <alignment horizontal="right" vertical="top"/>
    </xf>
    <xf numFmtId="0" fontId="6" fillId="0" borderId="0" xfId="1" applyFont="1" applyFill="1" applyBorder="1" applyAlignment="1">
      <alignment horizontal="center" vertical="top"/>
    </xf>
    <xf numFmtId="0" fontId="10" fillId="0" borderId="0" xfId="8" applyFont="1" applyFill="1"/>
    <xf numFmtId="0" fontId="8" fillId="0" borderId="0" xfId="14" applyFont="1" applyAlignment="1"/>
    <xf numFmtId="164" fontId="8" fillId="0" borderId="0" xfId="14" applyNumberFormat="1" applyFont="1" applyBorder="1" applyAlignment="1">
      <alignment wrapText="1"/>
    </xf>
    <xf numFmtId="164" fontId="7" fillId="0" borderId="0" xfId="1" applyNumberFormat="1" applyFont="1" applyAlignment="1">
      <alignment vertical="top" wrapText="1"/>
    </xf>
    <xf numFmtId="164" fontId="7" fillId="0" borderId="0" xfId="1" applyNumberFormat="1" applyFont="1" applyAlignment="1">
      <alignment vertical="top"/>
    </xf>
    <xf numFmtId="0" fontId="7" fillId="0" borderId="0" xfId="27" applyFont="1"/>
    <xf numFmtId="0" fontId="26" fillId="0" borderId="0" xfId="27" applyFont="1"/>
    <xf numFmtId="1" fontId="6" fillId="0" borderId="0" xfId="11" applyNumberFormat="1" applyFont="1" applyAlignment="1">
      <alignment horizontal="center"/>
    </xf>
    <xf numFmtId="1" fontId="7" fillId="0" borderId="0" xfId="11" applyNumberFormat="1" applyFont="1"/>
    <xf numFmtId="164" fontId="34" fillId="0" borderId="0" xfId="27" applyNumberFormat="1" applyFont="1" applyAlignment="1">
      <alignment horizontal="center" wrapText="1"/>
    </xf>
    <xf numFmtId="1" fontId="26" fillId="0" borderId="0" xfId="11" applyNumberFormat="1" applyFont="1"/>
    <xf numFmtId="0" fontId="25" fillId="0" borderId="0" xfId="8" applyFont="1" applyFill="1" applyAlignment="1">
      <alignment horizontal="center"/>
    </xf>
    <xf numFmtId="3" fontId="6" fillId="0" borderId="0" xfId="11" applyNumberFormat="1" applyFont="1" applyAlignment="1">
      <alignment horizontal="center"/>
    </xf>
    <xf numFmtId="3" fontId="6" fillId="0" borderId="0" xfId="11" applyNumberFormat="1" applyFont="1" applyFill="1" applyAlignment="1">
      <alignment horizontal="center"/>
    </xf>
    <xf numFmtId="3" fontId="20" fillId="0" borderId="0" xfId="11" applyNumberFormat="1" applyFont="1" applyAlignment="1">
      <alignment horizontal="center"/>
    </xf>
    <xf numFmtId="1" fontId="25" fillId="0" borderId="0" xfId="11" applyNumberFormat="1" applyFont="1" applyFill="1" applyAlignment="1">
      <alignment horizontal="center" vertical="center" wrapText="1"/>
    </xf>
    <xf numFmtId="1" fontId="25" fillId="0" borderId="0" xfId="11" applyNumberFormat="1" applyFont="1" applyAlignment="1">
      <alignment horizontal="center" vertical="center" wrapText="1"/>
    </xf>
    <xf numFmtId="3" fontId="26" fillId="0" borderId="0" xfId="11" applyNumberFormat="1" applyFont="1"/>
    <xf numFmtId="3" fontId="7" fillId="0" borderId="0" xfId="11" applyNumberFormat="1" applyFont="1" applyAlignment="1">
      <alignment wrapText="1"/>
    </xf>
    <xf numFmtId="1" fontId="20" fillId="0" borderId="0" xfId="11" applyNumberFormat="1" applyFont="1" applyBorder="1" applyAlignment="1">
      <alignment horizontal="center" vertical="center" wrapText="1"/>
    </xf>
    <xf numFmtId="0" fontId="21" fillId="0" borderId="0" xfId="29" applyFont="1" applyBorder="1" applyAlignment="1">
      <alignment horizontal="center" vertical="center" wrapText="1"/>
    </xf>
    <xf numFmtId="1" fontId="22" fillId="0" borderId="0" xfId="11" applyNumberFormat="1" applyFont="1" applyFill="1" applyBorder="1" applyAlignment="1"/>
    <xf numFmtId="164" fontId="6" fillId="0" borderId="0" xfId="27" applyNumberFormat="1" applyFont="1" applyAlignment="1">
      <alignment horizontal="left" wrapText="1"/>
    </xf>
    <xf numFmtId="0" fontId="39" fillId="0" borderId="0" xfId="28"/>
    <xf numFmtId="0" fontId="6" fillId="0" borderId="0" xfId="0" applyFont="1" applyAlignment="1">
      <alignment vertical="center"/>
    </xf>
    <xf numFmtId="0" fontId="40" fillId="0" borderId="0" xfId="1" applyFont="1" applyFill="1" applyAlignment="1">
      <alignment horizontal="center" vertical="top"/>
    </xf>
    <xf numFmtId="164" fontId="6" fillId="0" borderId="0" xfId="14" applyNumberFormat="1" applyFont="1" applyFill="1" applyBorder="1" applyAlignment="1">
      <alignment horizontal="left" vertical="top" wrapText="1"/>
    </xf>
    <xf numFmtId="0" fontId="13" fillId="0" borderId="0" xfId="2" applyFont="1" applyFill="1" applyAlignment="1">
      <alignment horizontal="center" vertical="center" wrapText="1"/>
    </xf>
    <xf numFmtId="0" fontId="13" fillId="0" borderId="0" xfId="14" applyFont="1" applyAlignment="1">
      <alignment horizontal="center" vertical="top" wrapText="1"/>
    </xf>
    <xf numFmtId="3" fontId="13" fillId="0" borderId="0" xfId="14" applyNumberFormat="1" applyFont="1" applyAlignment="1">
      <alignment horizontal="center" vertical="top" wrapText="1"/>
    </xf>
    <xf numFmtId="0" fontId="6" fillId="0" borderId="0" xfId="22" applyFont="1" applyFill="1" applyBorder="1" applyAlignment="1">
      <alignment vertical="top"/>
    </xf>
    <xf numFmtId="0" fontId="6" fillId="0" borderId="0" xfId="8" applyFont="1" applyFill="1" applyBorder="1" applyAlignment="1">
      <alignment horizontal="left" vertical="top" wrapText="1"/>
    </xf>
    <xf numFmtId="0" fontId="8" fillId="0" borderId="0" xfId="0" applyFont="1" applyAlignment="1">
      <alignment vertical="center"/>
    </xf>
    <xf numFmtId="164" fontId="6" fillId="0" borderId="0" xfId="14" applyNumberFormat="1" applyFont="1" applyFill="1" applyBorder="1" applyAlignment="1">
      <alignment horizontal="left" wrapText="1"/>
    </xf>
    <xf numFmtId="164" fontId="7" fillId="0" borderId="0" xfId="14" applyNumberFormat="1" applyFont="1" applyFill="1" applyBorder="1" applyAlignment="1">
      <alignment horizontal="center" vertical="top" wrapText="1"/>
    </xf>
    <xf numFmtId="164" fontId="7" fillId="0" borderId="0" xfId="14" applyNumberFormat="1" applyFont="1" applyFill="1" applyBorder="1" applyAlignment="1">
      <alignment horizontal="center" vertical="top"/>
    </xf>
    <xf numFmtId="0" fontId="7" fillId="0" borderId="0" xfId="14" applyFont="1" applyFill="1" applyBorder="1" applyAlignment="1">
      <alignment horizontal="center" vertical="top"/>
    </xf>
    <xf numFmtId="0" fontId="7" fillId="0" borderId="0" xfId="14" applyFont="1" applyFill="1" applyBorder="1" applyAlignment="1">
      <alignment vertical="top"/>
    </xf>
    <xf numFmtId="0" fontId="43" fillId="0" borderId="5" xfId="19" applyFont="1" applyBorder="1" applyAlignment="1">
      <alignment wrapText="1"/>
    </xf>
    <xf numFmtId="0" fontId="44" fillId="0" borderId="0" xfId="0" applyFont="1" applyAlignment="1">
      <alignment vertical="top"/>
    </xf>
    <xf numFmtId="0" fontId="44" fillId="0" borderId="0" xfId="0" applyFont="1"/>
    <xf numFmtId="0" fontId="45" fillId="0" borderId="0" xfId="19" applyFont="1" applyAlignment="1">
      <alignment horizontal="right" vertical="top"/>
    </xf>
    <xf numFmtId="3" fontId="10" fillId="0" borderId="0" xfId="14" applyNumberFormat="1" applyFont="1" applyFill="1" applyAlignment="1">
      <alignment horizontal="center" vertical="top"/>
    </xf>
    <xf numFmtId="0" fontId="8" fillId="0" borderId="0" xfId="0" applyFont="1" applyFill="1"/>
    <xf numFmtId="0" fontId="9" fillId="0" borderId="5" xfId="1" applyFont="1" applyFill="1" applyBorder="1" applyAlignment="1">
      <alignment vertical="center" wrapText="1"/>
    </xf>
    <xf numFmtId="0" fontId="8" fillId="0" borderId="0" xfId="0" applyFont="1"/>
    <xf numFmtId="0" fontId="8" fillId="0" borderId="0" xfId="0" applyFont="1" applyBorder="1"/>
    <xf numFmtId="0" fontId="8" fillId="0" borderId="0" xfId="0" applyFont="1" applyBorder="1" applyAlignment="1">
      <alignment vertical="center"/>
    </xf>
    <xf numFmtId="164" fontId="8" fillId="0" borderId="0" xfId="14" applyNumberFormat="1" applyFont="1" applyFill="1" applyBorder="1" applyAlignment="1">
      <alignment wrapText="1"/>
    </xf>
    <xf numFmtId="164" fontId="6" fillId="0" borderId="0" xfId="14" applyNumberFormat="1" applyFont="1" applyBorder="1" applyAlignment="1">
      <alignment wrapText="1"/>
    </xf>
    <xf numFmtId="0" fontId="6" fillId="0" borderId="0" xfId="0" applyFont="1" applyAlignment="1">
      <alignment horizontal="center" vertical="center"/>
    </xf>
    <xf numFmtId="0" fontId="10" fillId="0" borderId="0" xfId="14" applyFont="1" applyFill="1"/>
    <xf numFmtId="0" fontId="8" fillId="0" borderId="27" xfId="0" applyFont="1" applyBorder="1" applyAlignment="1">
      <alignment vertical="center" wrapText="1"/>
    </xf>
    <xf numFmtId="3" fontId="8" fillId="0" borderId="27" xfId="0" applyNumberFormat="1" applyFont="1" applyFill="1" applyBorder="1" applyAlignment="1"/>
    <xf numFmtId="3" fontId="8" fillId="0" borderId="49" xfId="0" applyNumberFormat="1" applyFont="1" applyFill="1" applyBorder="1" applyAlignment="1"/>
    <xf numFmtId="3" fontId="6" fillId="0" borderId="0" xfId="0" applyNumberFormat="1" applyFont="1" applyBorder="1" applyAlignment="1">
      <alignment horizontal="center" vertical="center"/>
    </xf>
    <xf numFmtId="164" fontId="8" fillId="0" borderId="28" xfId="8" applyNumberFormat="1" applyFont="1" applyFill="1" applyBorder="1" applyAlignment="1">
      <alignment wrapText="1"/>
    </xf>
    <xf numFmtId="164" fontId="6" fillId="0" borderId="28" xfId="8" applyNumberFormat="1" applyFont="1" applyFill="1" applyBorder="1" applyAlignment="1">
      <alignment wrapText="1"/>
    </xf>
    <xf numFmtId="3" fontId="6" fillId="0" borderId="0" xfId="14" applyNumberFormat="1" applyFont="1" applyAlignment="1">
      <alignment horizontal="center"/>
    </xf>
    <xf numFmtId="1" fontId="7" fillId="0" borderId="23" xfId="11" applyNumberFormat="1" applyFont="1" applyBorder="1" applyAlignment="1">
      <alignment horizontal="center" wrapText="1"/>
    </xf>
    <xf numFmtId="0" fontId="5" fillId="0" borderId="0" xfId="0" applyFont="1"/>
    <xf numFmtId="0" fontId="6" fillId="0" borderId="0" xfId="14" applyFont="1" applyBorder="1" applyAlignment="1">
      <alignment horizontal="center" wrapText="1"/>
    </xf>
    <xf numFmtId="0" fontId="27" fillId="0" borderId="0" xfId="0" applyFont="1" applyFill="1" applyBorder="1" applyAlignment="1">
      <alignment horizontal="left" vertical="center" wrapText="1"/>
    </xf>
    <xf numFmtId="0" fontId="27" fillId="0" borderId="0" xfId="0" applyFont="1" applyFill="1" applyBorder="1" applyAlignment="1">
      <alignment horizontal="left" vertical="center"/>
    </xf>
    <xf numFmtId="164" fontId="10" fillId="0" borderId="0" xfId="14" applyNumberFormat="1" applyFont="1" applyFill="1" applyAlignment="1">
      <alignment vertical="top" wrapText="1"/>
    </xf>
    <xf numFmtId="0" fontId="7" fillId="41" borderId="0" xfId="5" applyFont="1" applyFill="1" applyBorder="1" applyAlignment="1">
      <alignment horizontal="right" vertical="top" wrapText="1"/>
    </xf>
    <xf numFmtId="3" fontId="12" fillId="41" borderId="0" xfId="6" applyNumberFormat="1" applyFont="1" applyFill="1" applyAlignment="1">
      <alignment horizontal="right" wrapText="1"/>
    </xf>
    <xf numFmtId="164" fontId="9" fillId="41" borderId="0" xfId="0" applyNumberFormat="1" applyFont="1" applyFill="1" applyBorder="1" applyAlignment="1">
      <alignment horizontal="center" vertical="top"/>
    </xf>
    <xf numFmtId="164" fontId="9" fillId="41" borderId="0" xfId="1" applyNumberFormat="1" applyFont="1" applyFill="1" applyAlignment="1">
      <alignment vertical="top" wrapText="1"/>
    </xf>
    <xf numFmtId="164" fontId="21" fillId="41" borderId="0" xfId="1" applyNumberFormat="1" applyFont="1" applyFill="1" applyAlignment="1">
      <alignment vertical="center" wrapText="1"/>
    </xf>
    <xf numFmtId="3" fontId="6" fillId="0" borderId="0" xfId="0" applyNumberFormat="1" applyFont="1" applyAlignment="1">
      <alignment horizontal="center" vertical="center"/>
    </xf>
    <xf numFmtId="3" fontId="8" fillId="0" borderId="0" xfId="0" applyNumberFormat="1" applyFont="1" applyAlignment="1">
      <alignment vertical="center"/>
    </xf>
    <xf numFmtId="0" fontId="6" fillId="0" borderId="0" xfId="14" applyFont="1" applyBorder="1" applyAlignment="1">
      <alignment horizontal="center" vertical="top" wrapText="1"/>
    </xf>
    <xf numFmtId="3" fontId="6" fillId="0" borderId="0" xfId="14" applyNumberFormat="1" applyFont="1" applyFill="1" applyBorder="1" applyAlignment="1">
      <alignment horizontal="center" vertical="top"/>
    </xf>
    <xf numFmtId="164" fontId="8" fillId="0" borderId="0" xfId="0" applyNumberFormat="1" applyFont="1"/>
    <xf numFmtId="0" fontId="5" fillId="0" borderId="0" xfId="1" applyFont="1" applyFill="1"/>
    <xf numFmtId="3" fontId="12" fillId="0" borderId="26" xfId="6" applyNumberFormat="1" applyFill="1" applyBorder="1">
      <alignment horizontal="right"/>
    </xf>
    <xf numFmtId="164" fontId="8" fillId="0" borderId="27" xfId="8" applyNumberFormat="1" applyFont="1" applyFill="1" applyBorder="1" applyAlignment="1">
      <alignment wrapText="1"/>
    </xf>
    <xf numFmtId="164" fontId="8" fillId="0" borderId="44" xfId="8" applyNumberFormat="1" applyFont="1" applyFill="1" applyBorder="1" applyAlignment="1">
      <alignment wrapText="1"/>
    </xf>
    <xf numFmtId="164" fontId="8" fillId="0" borderId="24" xfId="8" applyNumberFormat="1" applyFont="1" applyFill="1" applyBorder="1" applyAlignment="1">
      <alignment horizontal="right" wrapText="1"/>
    </xf>
    <xf numFmtId="164" fontId="11" fillId="0" borderId="25" xfId="1" applyNumberFormat="1" applyFont="1" applyFill="1" applyBorder="1" applyAlignment="1">
      <alignment wrapText="1"/>
    </xf>
    <xf numFmtId="164" fontId="8" fillId="0" borderId="62" xfId="1" applyNumberFormat="1" applyFont="1" applyFill="1" applyBorder="1" applyAlignment="1">
      <alignment horizontal="center" vertical="top"/>
    </xf>
    <xf numFmtId="164" fontId="8" fillId="0" borderId="62" xfId="1" applyNumberFormat="1" applyFont="1" applyBorder="1" applyAlignment="1">
      <alignment vertical="top"/>
    </xf>
    <xf numFmtId="0" fontId="10" fillId="0" borderId="0" xfId="14" applyFont="1" applyBorder="1" applyAlignment="1">
      <alignment horizontal="center" vertical="center" wrapText="1"/>
    </xf>
    <xf numFmtId="3" fontId="6" fillId="0" borderId="0" xfId="2" applyNumberFormat="1" applyFont="1" applyFill="1" applyAlignment="1">
      <alignment horizontal="center" vertical="center"/>
    </xf>
    <xf numFmtId="0" fontId="10" fillId="0" borderId="0" xfId="14" applyFont="1" applyFill="1" applyAlignment="1">
      <alignment horizontal="center" vertical="center"/>
    </xf>
    <xf numFmtId="3" fontId="9" fillId="0" borderId="0" xfId="14" applyNumberFormat="1" applyFont="1" applyFill="1" applyAlignment="1">
      <alignment horizontal="center" vertical="center" wrapText="1"/>
    </xf>
    <xf numFmtId="3" fontId="6" fillId="0" borderId="0" xfId="1" applyNumberFormat="1" applyFont="1" applyFill="1" applyAlignment="1">
      <alignment horizontal="center" vertical="center"/>
    </xf>
    <xf numFmtId="0" fontId="6" fillId="0" borderId="0" xfId="1" applyFont="1" applyFill="1" applyAlignment="1">
      <alignment horizontal="center" vertical="center"/>
    </xf>
    <xf numFmtId="164" fontId="8" fillId="0" borderId="0" xfId="2" applyNumberFormat="1" applyFont="1" applyFill="1" applyBorder="1" applyAlignment="1">
      <alignment horizontal="center" wrapText="1"/>
    </xf>
    <xf numFmtId="164" fontId="8" fillId="0" borderId="0" xfId="2" applyNumberFormat="1" applyFont="1" applyFill="1" applyBorder="1" applyAlignment="1">
      <alignment horizontal="center" vertical="center"/>
    </xf>
    <xf numFmtId="164" fontId="8" fillId="0" borderId="0" xfId="2" applyNumberFormat="1" applyFont="1" applyFill="1" applyAlignment="1">
      <alignment wrapText="1"/>
    </xf>
    <xf numFmtId="3" fontId="7" fillId="0" borderId="0" xfId="2" applyNumberFormat="1" applyFont="1" applyFill="1" applyAlignment="1">
      <alignment vertical="top"/>
    </xf>
    <xf numFmtId="0" fontId="6" fillId="0" borderId="28" xfId="5" applyFont="1" applyFill="1" applyBorder="1" applyAlignment="1">
      <alignment vertical="top" wrapText="1"/>
    </xf>
    <xf numFmtId="3" fontId="14" fillId="0" borderId="26" xfId="32" applyNumberFormat="1" applyFont="1" applyFill="1" applyBorder="1">
      <alignment horizontal="right"/>
    </xf>
    <xf numFmtId="3" fontId="12" fillId="0" borderId="27" xfId="32" applyNumberFormat="1" applyFont="1" applyFill="1" applyBorder="1">
      <alignment horizontal="right"/>
    </xf>
    <xf numFmtId="3" fontId="12" fillId="0" borderId="26" xfId="32" applyNumberFormat="1" applyFont="1" applyFill="1" applyBorder="1">
      <alignment horizontal="right"/>
    </xf>
    <xf numFmtId="0" fontId="7" fillId="0" borderId="0" xfId="1" applyFont="1" applyFill="1" applyBorder="1" applyAlignment="1">
      <alignment vertical="top"/>
    </xf>
    <xf numFmtId="164" fontId="8" fillId="0" borderId="47" xfId="8" applyNumberFormat="1" applyFont="1" applyFill="1" applyBorder="1" applyAlignment="1">
      <alignment wrapText="1"/>
    </xf>
    <xf numFmtId="0" fontId="8" fillId="0" borderId="28" xfId="13" quotePrefix="1" applyFill="1" applyBorder="1" applyAlignment="1">
      <alignment horizontal="left" wrapText="1" indent="7" shrinkToFit="1"/>
    </xf>
    <xf numFmtId="0" fontId="8" fillId="0" borderId="28" xfId="13" applyFont="1" applyFill="1" applyBorder="1" applyAlignment="1">
      <alignment wrapText="1" shrinkToFit="1"/>
    </xf>
    <xf numFmtId="3" fontId="7" fillId="0" borderId="0" xfId="11" applyNumberFormat="1" applyFont="1"/>
    <xf numFmtId="164" fontId="34" fillId="0" borderId="0" xfId="27" applyNumberFormat="1" applyFont="1" applyAlignment="1">
      <alignment horizontal="center" wrapText="1"/>
    </xf>
    <xf numFmtId="0" fontId="75" fillId="0" borderId="0" xfId="1" applyFont="1" applyFill="1" applyAlignment="1">
      <alignment horizontal="center" vertical="top" wrapText="1"/>
    </xf>
    <xf numFmtId="164" fontId="76" fillId="0" borderId="0" xfId="1" applyNumberFormat="1" applyFont="1" applyFill="1" applyAlignment="1">
      <alignment vertical="center" wrapText="1"/>
    </xf>
    <xf numFmtId="0" fontId="76" fillId="0" borderId="0" xfId="1" applyFont="1" applyFill="1" applyAlignment="1">
      <alignment vertical="center" wrapText="1"/>
    </xf>
    <xf numFmtId="0" fontId="76" fillId="0" borderId="0" xfId="1" applyFont="1" applyFill="1" applyAlignment="1">
      <alignment vertical="top" wrapText="1"/>
    </xf>
    <xf numFmtId="3" fontId="40" fillId="0" borderId="0" xfId="0" applyNumberFormat="1" applyFont="1" applyFill="1" applyBorder="1" applyAlignment="1">
      <alignment horizontal="right"/>
    </xf>
    <xf numFmtId="3" fontId="40" fillId="0" borderId="0" xfId="1" applyNumberFormat="1" applyFont="1" applyFill="1" applyBorder="1" applyAlignment="1">
      <alignment vertical="top"/>
    </xf>
    <xf numFmtId="0" fontId="7" fillId="0" borderId="0" xfId="0" applyFont="1" applyFill="1" applyBorder="1" applyAlignment="1">
      <alignment vertical="top"/>
    </xf>
    <xf numFmtId="0" fontId="78" fillId="0" borderId="0" xfId="0" applyFont="1" applyFill="1" applyBorder="1" applyAlignment="1">
      <alignment wrapText="1"/>
    </xf>
    <xf numFmtId="0" fontId="8" fillId="0" borderId="0" xfId="0" applyFont="1" applyAlignment="1">
      <alignment horizontal="center" vertical="center"/>
    </xf>
    <xf numFmtId="164" fontId="6" fillId="0" borderId="0" xfId="0" applyNumberFormat="1" applyFont="1" applyBorder="1" applyAlignment="1">
      <alignment horizontal="left" vertical="center"/>
    </xf>
    <xf numFmtId="164" fontId="6"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164" fontId="22" fillId="0" borderId="0" xfId="2" applyNumberFormat="1" applyFont="1" applyFill="1" applyBorder="1" applyAlignment="1">
      <alignment horizontal="center" vertical="center" wrapText="1"/>
    </xf>
    <xf numFmtId="0" fontId="6" fillId="0" borderId="8"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8" xfId="0" applyFont="1" applyBorder="1" applyAlignment="1">
      <alignment horizontal="justify" vertical="center"/>
    </xf>
    <xf numFmtId="0" fontId="8" fillId="0" borderId="64" xfId="0" applyFont="1" applyBorder="1" applyAlignment="1">
      <alignment horizontal="justify" vertical="center" wrapText="1"/>
    </xf>
    <xf numFmtId="0" fontId="9" fillId="0" borderId="5" xfId="1" applyFont="1" applyFill="1" applyBorder="1" applyAlignment="1">
      <alignment horizontal="justify" vertical="center" wrapText="1"/>
    </xf>
    <xf numFmtId="164" fontId="75" fillId="0" borderId="0" xfId="2" applyNumberFormat="1" applyFont="1" applyFill="1" applyBorder="1" applyAlignment="1">
      <alignment horizontal="center" vertical="center" wrapText="1"/>
    </xf>
    <xf numFmtId="164" fontId="76" fillId="0" borderId="0" xfId="2" applyNumberFormat="1" applyFont="1" applyFill="1" applyBorder="1" applyAlignment="1">
      <alignment horizontal="center" vertical="center" wrapText="1"/>
    </xf>
    <xf numFmtId="49" fontId="8" fillId="0" borderId="0" xfId="0" applyNumberFormat="1" applyFont="1" applyAlignment="1">
      <alignment vertical="top"/>
    </xf>
    <xf numFmtId="49" fontId="8" fillId="0" borderId="0" xfId="0" applyNumberFormat="1" applyFont="1" applyAlignment="1">
      <alignment horizontal="center" vertical="top"/>
    </xf>
    <xf numFmtId="49" fontId="8" fillId="0" borderId="0" xfId="0" applyNumberFormat="1" applyFont="1" applyAlignment="1">
      <alignment horizontal="justify"/>
    </xf>
    <xf numFmtId="0" fontId="8" fillId="0" borderId="0" xfId="0" applyFont="1" applyAlignment="1">
      <alignment horizontal="center"/>
    </xf>
    <xf numFmtId="0" fontId="9" fillId="0" borderId="0" xfId="1" applyFont="1" applyFill="1" applyBorder="1" applyAlignment="1">
      <alignment horizontal="justify" vertical="center" wrapText="1"/>
    </xf>
    <xf numFmtId="0" fontId="6" fillId="0" borderId="0" xfId="1" applyFont="1" applyFill="1" applyBorder="1" applyAlignment="1">
      <alignment horizontal="center" vertical="center"/>
    </xf>
    <xf numFmtId="0" fontId="6" fillId="0" borderId="0"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0" xfId="0" applyFont="1" applyFill="1" applyBorder="1" applyAlignment="1">
      <alignment horizontal="justify" vertical="center"/>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3" fontId="6" fillId="0" borderId="0" xfId="0" applyNumberFormat="1" applyFont="1" applyAlignment="1">
      <alignment horizontal="center"/>
    </xf>
    <xf numFmtId="0" fontId="6" fillId="0" borderId="0" xfId="0" applyFont="1"/>
    <xf numFmtId="164" fontId="6" fillId="0" borderId="0" xfId="0" applyNumberFormat="1" applyFont="1" applyAlignment="1"/>
    <xf numFmtId="164" fontId="6" fillId="0" borderId="0" xfId="2" applyNumberFormat="1" applyFont="1" applyFill="1" applyBorder="1" applyAlignment="1">
      <alignment horizontal="center" vertical="center"/>
    </xf>
    <xf numFmtId="164" fontId="8" fillId="0" borderId="0" xfId="0" applyNumberFormat="1" applyFont="1" applyAlignment="1">
      <alignment wrapText="1"/>
    </xf>
    <xf numFmtId="3" fontId="6" fillId="0" borderId="0" xfId="0" applyNumberFormat="1" applyFont="1" applyFill="1" applyAlignment="1">
      <alignment horizontal="center" vertical="top"/>
    </xf>
    <xf numFmtId="0" fontId="9" fillId="0" borderId="25" xfId="0" applyFont="1" applyBorder="1" applyAlignment="1">
      <alignment wrapText="1"/>
    </xf>
    <xf numFmtId="0" fontId="6" fillId="0" borderId="24" xfId="1" applyFont="1" applyFill="1" applyBorder="1" applyAlignment="1">
      <alignment vertical="center"/>
    </xf>
    <xf numFmtId="0" fontId="9" fillId="0" borderId="65" xfId="0" applyFont="1" applyBorder="1" applyAlignment="1">
      <alignment wrapText="1"/>
    </xf>
    <xf numFmtId="164" fontId="8" fillId="0" borderId="66" xfId="8" applyNumberFormat="1" applyFont="1" applyFill="1" applyBorder="1" applyAlignment="1">
      <alignment wrapText="1"/>
    </xf>
    <xf numFmtId="164" fontId="9" fillId="41" borderId="28" xfId="8" applyNumberFormat="1" applyFont="1" applyFill="1" applyBorder="1" applyAlignment="1">
      <alignment wrapText="1"/>
    </xf>
    <xf numFmtId="164" fontId="8" fillId="41" borderId="26" xfId="8" applyNumberFormat="1" applyFont="1" applyFill="1" applyBorder="1" applyAlignment="1">
      <alignment horizontal="right" wrapText="1"/>
    </xf>
    <xf numFmtId="164" fontId="8" fillId="41" borderId="27" xfId="8" applyNumberFormat="1" applyFont="1" applyFill="1" applyBorder="1" applyAlignment="1">
      <alignment wrapText="1"/>
    </xf>
    <xf numFmtId="164" fontId="9" fillId="41" borderId="66" xfId="8" applyNumberFormat="1" applyFont="1" applyFill="1" applyBorder="1" applyAlignment="1">
      <alignment wrapText="1"/>
    </xf>
    <xf numFmtId="0" fontId="6" fillId="0" borderId="28" xfId="0" applyFont="1" applyBorder="1" applyAlignment="1">
      <alignment horizontal="left" wrapText="1"/>
    </xf>
    <xf numFmtId="3" fontId="6" fillId="0" borderId="26" xfId="0" applyNumberFormat="1" applyFont="1" applyFill="1" applyBorder="1" applyAlignment="1">
      <alignment vertical="center"/>
    </xf>
    <xf numFmtId="3" fontId="6" fillId="0" borderId="27" xfId="0" applyNumberFormat="1" applyFont="1" applyFill="1" applyBorder="1" applyAlignment="1">
      <alignment vertical="center"/>
    </xf>
    <xf numFmtId="0" fontId="6" fillId="0" borderId="66" xfId="0" applyFont="1" applyBorder="1" applyAlignment="1">
      <alignment horizontal="left" wrapText="1"/>
    </xf>
    <xf numFmtId="3" fontId="6" fillId="0" borderId="26" xfId="0" applyNumberFormat="1" applyFont="1" applyFill="1" applyBorder="1" applyAlignment="1"/>
    <xf numFmtId="3" fontId="6" fillId="0" borderId="27" xfId="0" applyNumberFormat="1" applyFont="1" applyFill="1" applyBorder="1" applyAlignment="1"/>
    <xf numFmtId="0" fontId="8" fillId="0" borderId="28" xfId="0" applyFont="1" applyBorder="1" applyAlignment="1">
      <alignment horizontal="justify"/>
    </xf>
    <xf numFmtId="164" fontId="8" fillId="0" borderId="26" xfId="8" applyNumberFormat="1" applyFont="1" applyFill="1" applyBorder="1" applyAlignment="1">
      <alignment vertical="center"/>
    </xf>
    <xf numFmtId="164" fontId="8" fillId="0" borderId="27" xfId="8" applyNumberFormat="1" applyFont="1" applyBorder="1" applyAlignment="1">
      <alignment vertical="center"/>
    </xf>
    <xf numFmtId="0" fontId="8" fillId="0" borderId="66" xfId="0" applyFont="1" applyBorder="1" applyAlignment="1">
      <alignment horizontal="left"/>
    </xf>
    <xf numFmtId="164" fontId="8" fillId="0" borderId="26" xfId="8" applyNumberFormat="1" applyFont="1" applyBorder="1" applyAlignment="1"/>
    <xf numFmtId="164" fontId="8" fillId="0" borderId="27" xfId="8" applyNumberFormat="1" applyFont="1" applyBorder="1" applyAlignment="1"/>
    <xf numFmtId="0" fontId="8" fillId="0" borderId="28" xfId="0" applyFont="1" applyBorder="1" applyAlignment="1">
      <alignment horizontal="left" vertical="center" wrapText="1" indent="1"/>
    </xf>
    <xf numFmtId="3" fontId="8" fillId="0" borderId="26" xfId="0" applyNumberFormat="1" applyFont="1" applyFill="1" applyBorder="1" applyAlignment="1">
      <alignment vertical="center"/>
    </xf>
    <xf numFmtId="0" fontId="8" fillId="0" borderId="66" xfId="0" applyFont="1" applyBorder="1" applyAlignment="1">
      <alignment vertical="center" wrapText="1"/>
    </xf>
    <xf numFmtId="0" fontId="6" fillId="0" borderId="28" xfId="0" applyFont="1" applyBorder="1" applyAlignment="1">
      <alignment horizontal="justify" wrapText="1"/>
    </xf>
    <xf numFmtId="0" fontId="8" fillId="0" borderId="66" xfId="0" applyFont="1" applyBorder="1" applyAlignment="1">
      <alignment horizontal="left" vertical="center" wrapText="1" indent="1"/>
    </xf>
    <xf numFmtId="0" fontId="8" fillId="0" borderId="28" xfId="0" applyFont="1" applyFill="1" applyBorder="1" applyAlignment="1">
      <alignment horizontal="justify" wrapText="1"/>
    </xf>
    <xf numFmtId="3" fontId="8" fillId="0" borderId="27" xfId="0" applyNumberFormat="1" applyFont="1" applyFill="1" applyBorder="1" applyAlignment="1">
      <alignment vertical="center"/>
    </xf>
    <xf numFmtId="0" fontId="6" fillId="0" borderId="66" xfId="0" applyFont="1" applyBorder="1" applyAlignment="1">
      <alignment horizontal="justify" wrapText="1"/>
    </xf>
    <xf numFmtId="0" fontId="8" fillId="0" borderId="28" xfId="0" applyFont="1" applyFill="1" applyBorder="1" applyAlignment="1">
      <alignment horizontal="left" indent="1"/>
    </xf>
    <xf numFmtId="0" fontId="8" fillId="0" borderId="66" xfId="0" applyFont="1" applyBorder="1" applyAlignment="1">
      <alignment horizontal="justify" wrapText="1"/>
    </xf>
    <xf numFmtId="3" fontId="8" fillId="0" borderId="26" xfId="0" applyNumberFormat="1" applyFont="1" applyFill="1" applyBorder="1" applyAlignment="1"/>
    <xf numFmtId="0" fontId="8" fillId="0" borderId="28" xfId="0" applyFont="1" applyFill="1" applyBorder="1" applyAlignment="1">
      <alignment horizontal="left" wrapText="1" indent="2"/>
    </xf>
    <xf numFmtId="164" fontId="8" fillId="0" borderId="26" xfId="8" applyNumberFormat="1" applyFont="1" applyBorder="1" applyAlignment="1">
      <alignment horizontal="right" indent="1"/>
    </xf>
    <xf numFmtId="164" fontId="8" fillId="0" borderId="27" xfId="8" applyNumberFormat="1" applyFont="1" applyBorder="1" applyAlignment="1">
      <alignment horizontal="right" indent="1"/>
    </xf>
    <xf numFmtId="0" fontId="8" fillId="0" borderId="66" xfId="0" applyFont="1" applyBorder="1" applyAlignment="1">
      <alignment horizontal="left" vertical="center" wrapText="1" indent="2"/>
    </xf>
    <xf numFmtId="3" fontId="8" fillId="0" borderId="26" xfId="0" applyNumberFormat="1" applyFont="1" applyFill="1" applyBorder="1" applyAlignment="1">
      <alignment horizontal="right" vertical="center" indent="1"/>
    </xf>
    <xf numFmtId="164" fontId="8" fillId="0" borderId="27" xfId="8" applyNumberFormat="1" applyFont="1" applyBorder="1" applyAlignment="1">
      <alignment horizontal="right" vertical="center" indent="1"/>
    </xf>
    <xf numFmtId="0" fontId="8" fillId="0" borderId="66" xfId="0" applyFont="1" applyFill="1" applyBorder="1" applyAlignment="1">
      <alignment horizontal="left" vertical="center" wrapText="1" indent="1"/>
    </xf>
    <xf numFmtId="0" fontId="6" fillId="0" borderId="28" xfId="0" applyFont="1" applyBorder="1" applyAlignment="1">
      <alignment horizontal="justify" vertical="center" wrapText="1"/>
    </xf>
    <xf numFmtId="3" fontId="6" fillId="0" borderId="26" xfId="0" applyNumberFormat="1" applyFont="1" applyFill="1" applyBorder="1" applyAlignment="1">
      <alignment horizontal="right" vertical="center" indent="1"/>
    </xf>
    <xf numFmtId="3" fontId="6" fillId="0" borderId="27" xfId="0" applyNumberFormat="1" applyFont="1" applyFill="1" applyBorder="1" applyAlignment="1">
      <alignment horizontal="right" vertical="center" indent="1"/>
    </xf>
    <xf numFmtId="0" fontId="6" fillId="0" borderId="28" xfId="0" applyFont="1" applyBorder="1" applyAlignment="1">
      <alignment horizontal="left" vertical="center" wrapText="1"/>
    </xf>
    <xf numFmtId="0" fontId="8" fillId="0" borderId="66" xfId="0" applyFont="1" applyFill="1" applyBorder="1" applyAlignment="1">
      <alignment horizontal="left" vertical="top" wrapText="1" indent="3"/>
    </xf>
    <xf numFmtId="3" fontId="8" fillId="0" borderId="27" xfId="0" applyNumberFormat="1" applyFont="1" applyFill="1" applyBorder="1" applyAlignment="1">
      <alignment horizontal="right" vertical="center" indent="1"/>
    </xf>
    <xf numFmtId="3" fontId="6" fillId="0" borderId="26" xfId="0" applyNumberFormat="1" applyFont="1" applyFill="1" applyBorder="1" applyAlignment="1">
      <alignment horizontal="right" indent="1"/>
    </xf>
    <xf numFmtId="3" fontId="6" fillId="0" borderId="27" xfId="0" applyNumberFormat="1" applyFont="1" applyFill="1" applyBorder="1" applyAlignment="1">
      <alignment horizontal="right" indent="1"/>
    </xf>
    <xf numFmtId="0" fontId="8" fillId="0" borderId="45" xfId="0" applyFont="1" applyBorder="1" applyAlignment="1">
      <alignment horizontal="justify" wrapText="1"/>
    </xf>
    <xf numFmtId="3" fontId="8" fillId="0" borderId="29" xfId="0" applyNumberFormat="1" applyFont="1" applyFill="1" applyBorder="1" applyAlignment="1">
      <alignment horizontal="right" indent="1"/>
    </xf>
    <xf numFmtId="3" fontId="8" fillId="0" borderId="46" xfId="0" applyNumberFormat="1" applyFont="1" applyFill="1" applyBorder="1" applyAlignment="1">
      <alignment horizontal="right" indent="1"/>
    </xf>
    <xf numFmtId="0" fontId="8" fillId="0" borderId="67" xfId="0" applyFont="1" applyBorder="1" applyAlignment="1">
      <alignment horizontal="left" vertical="center" wrapText="1" indent="1"/>
    </xf>
    <xf numFmtId="3" fontId="8" fillId="0" borderId="29" xfId="0" applyNumberFormat="1" applyFont="1" applyFill="1" applyBorder="1" applyAlignment="1"/>
    <xf numFmtId="164" fontId="8" fillId="0" borderId="46" xfId="8" applyNumberFormat="1" applyFont="1" applyBorder="1" applyAlignment="1"/>
    <xf numFmtId="0" fontId="6" fillId="0" borderId="0" xfId="0" applyFont="1" applyFill="1" applyAlignment="1">
      <alignment horizontal="center" vertical="center"/>
    </xf>
    <xf numFmtId="0" fontId="9" fillId="0" borderId="25" xfId="0" applyFont="1" applyBorder="1" applyAlignment="1">
      <alignment vertical="center" wrapText="1"/>
    </xf>
    <xf numFmtId="0" fontId="9" fillId="0" borderId="24" xfId="1" applyFont="1" applyFill="1" applyBorder="1" applyAlignment="1">
      <alignment vertical="center"/>
    </xf>
    <xf numFmtId="164" fontId="11" fillId="0" borderId="44" xfId="8" applyNumberFormat="1" applyFont="1" applyFill="1" applyBorder="1" applyAlignment="1">
      <alignment vertical="center" wrapText="1"/>
    </xf>
    <xf numFmtId="0" fontId="9" fillId="0" borderId="65" xfId="0" applyFont="1" applyBorder="1" applyAlignment="1">
      <alignment vertical="center" wrapText="1"/>
    </xf>
    <xf numFmtId="164" fontId="8" fillId="0" borderId="27" xfId="8" applyNumberFormat="1" applyFont="1" applyFill="1" applyBorder="1" applyAlignment="1">
      <alignment vertical="center" wrapText="1"/>
    </xf>
    <xf numFmtId="164" fontId="8" fillId="0" borderId="66" xfId="8" applyNumberFormat="1" applyFont="1" applyFill="1" applyBorder="1" applyAlignment="1">
      <alignment vertical="center" wrapText="1"/>
    </xf>
    <xf numFmtId="164" fontId="9" fillId="41" borderId="28" xfId="8" applyNumberFormat="1" applyFont="1" applyFill="1" applyBorder="1" applyAlignment="1">
      <alignment vertical="center" wrapText="1"/>
    </xf>
    <xf numFmtId="164" fontId="8" fillId="41" borderId="26" xfId="8" applyNumberFormat="1" applyFont="1" applyFill="1" applyBorder="1" applyAlignment="1">
      <alignment horizontal="right" vertical="center" wrapText="1"/>
    </xf>
    <xf numFmtId="164" fontId="8" fillId="41" borderId="27" xfId="8" applyNumberFormat="1" applyFont="1" applyFill="1" applyBorder="1" applyAlignment="1">
      <alignment vertical="center" wrapText="1"/>
    </xf>
    <xf numFmtId="164" fontId="9" fillId="41" borderId="66" xfId="8" applyNumberFormat="1" applyFont="1" applyFill="1" applyBorder="1" applyAlignment="1">
      <alignment vertical="center" wrapText="1"/>
    </xf>
    <xf numFmtId="164" fontId="6" fillId="41" borderId="28" xfId="8" applyNumberFormat="1" applyFont="1" applyFill="1" applyBorder="1" applyAlignment="1">
      <alignment vertical="center" wrapText="1"/>
    </xf>
    <xf numFmtId="164" fontId="6" fillId="41" borderId="66" xfId="8" applyNumberFormat="1" applyFont="1" applyFill="1" applyBorder="1" applyAlignment="1">
      <alignment vertical="center" wrapText="1"/>
    </xf>
    <xf numFmtId="0" fontId="6" fillId="0" borderId="66" xfId="0" applyFont="1" applyBorder="1" applyAlignment="1">
      <alignment horizontal="left" vertical="center" wrapText="1"/>
    </xf>
    <xf numFmtId="0" fontId="8" fillId="0" borderId="28" xfId="0" applyFont="1" applyBorder="1" applyAlignment="1">
      <alignment horizontal="justify" vertical="center" wrapText="1"/>
    </xf>
    <xf numFmtId="0" fontId="8" fillId="0" borderId="66" xfId="0" applyFont="1" applyBorder="1" applyAlignment="1">
      <alignment horizontal="left" vertical="center"/>
    </xf>
    <xf numFmtId="0" fontId="8" fillId="0" borderId="66" xfId="0" applyFont="1" applyBorder="1" applyAlignment="1">
      <alignment horizontal="justify" vertical="center" wrapText="1"/>
    </xf>
    <xf numFmtId="0" fontId="6" fillId="0" borderId="66" xfId="0" applyFont="1" applyBorder="1" applyAlignment="1">
      <alignment horizontal="justify" vertical="center" wrapText="1"/>
    </xf>
    <xf numFmtId="0" fontId="8" fillId="0" borderId="28" xfId="0" applyFont="1" applyBorder="1" applyAlignment="1">
      <alignment horizontal="left" vertical="center" indent="1"/>
    </xf>
    <xf numFmtId="0" fontId="8" fillId="0" borderId="28" xfId="0" applyFont="1" applyBorder="1" applyAlignment="1">
      <alignment horizontal="left" vertical="center" wrapText="1" indent="2"/>
    </xf>
    <xf numFmtId="0" fontId="8" fillId="0" borderId="28" xfId="0" applyFont="1" applyFill="1" applyBorder="1" applyAlignment="1">
      <alignment horizontal="left" vertical="center" indent="1"/>
    </xf>
    <xf numFmtId="0" fontId="8" fillId="0" borderId="28" xfId="0" applyFont="1" applyFill="1" applyBorder="1" applyAlignment="1">
      <alignment horizontal="left" vertical="center" wrapText="1" indent="2"/>
    </xf>
    <xf numFmtId="164" fontId="8" fillId="0" borderId="27" xfId="8" applyNumberFormat="1" applyFont="1" applyFill="1" applyBorder="1" applyAlignment="1">
      <alignment vertical="center"/>
    </xf>
    <xf numFmtId="0" fontId="8" fillId="0" borderId="66" xfId="0" applyFont="1" applyBorder="1" applyAlignment="1">
      <alignment horizontal="left" vertical="center" indent="1"/>
    </xf>
    <xf numFmtId="0" fontId="8" fillId="0" borderId="66" xfId="0" applyFont="1" applyFill="1" applyBorder="1" applyAlignment="1">
      <alignment horizontal="left" vertical="center" wrapText="1" indent="2"/>
    </xf>
    <xf numFmtId="164" fontId="6" fillId="0" borderId="27" xfId="8" applyNumberFormat="1" applyFont="1" applyBorder="1" applyAlignment="1">
      <alignment vertical="center"/>
    </xf>
    <xf numFmtId="0" fontId="8" fillId="0" borderId="28" xfId="0" applyFont="1" applyFill="1" applyBorder="1" applyAlignment="1">
      <alignment horizontal="left" vertical="center" wrapText="1" indent="1"/>
    </xf>
    <xf numFmtId="0" fontId="8" fillId="0" borderId="30" xfId="0" applyFont="1" applyFill="1" applyBorder="1" applyAlignment="1">
      <alignment horizontal="left" vertical="center" wrapText="1" indent="1"/>
    </xf>
    <xf numFmtId="3" fontId="8" fillId="0" borderId="48" xfId="0" applyNumberFormat="1" applyFont="1" applyFill="1" applyBorder="1" applyAlignment="1">
      <alignment horizontal="right" vertical="center" indent="1"/>
    </xf>
    <xf numFmtId="3" fontId="8" fillId="0" borderId="49" xfId="0" applyNumberFormat="1" applyFont="1" applyFill="1" applyBorder="1" applyAlignment="1">
      <alignment horizontal="right" vertical="center" indent="1"/>
    </xf>
    <xf numFmtId="0" fontId="8" fillId="0" borderId="68" xfId="0" applyFont="1" applyBorder="1" applyAlignment="1">
      <alignment horizontal="left" vertical="center" wrapText="1" indent="2"/>
    </xf>
    <xf numFmtId="3" fontId="8" fillId="0" borderId="48" xfId="0" applyNumberFormat="1" applyFont="1" applyFill="1" applyBorder="1" applyAlignment="1"/>
    <xf numFmtId="0" fontId="6" fillId="0" borderId="0" xfId="0" applyFont="1" applyFill="1"/>
    <xf numFmtId="0" fontId="5" fillId="0" borderId="0" xfId="0" applyFont="1" applyFill="1"/>
    <xf numFmtId="164" fontId="6" fillId="0" borderId="0" xfId="0" applyNumberFormat="1" applyFont="1" applyFill="1" applyAlignment="1"/>
    <xf numFmtId="0" fontId="82" fillId="0" borderId="0" xfId="0" applyFont="1" applyFill="1"/>
    <xf numFmtId="3" fontId="5" fillId="0" borderId="0" xfId="0" applyNumberFormat="1" applyFont="1" applyFill="1"/>
    <xf numFmtId="0" fontId="83" fillId="0" borderId="32" xfId="0" applyFont="1" applyFill="1" applyBorder="1" applyAlignment="1">
      <alignment vertical="center" wrapText="1"/>
    </xf>
    <xf numFmtId="0" fontId="83" fillId="0" borderId="0" xfId="0" applyFont="1" applyFill="1" applyAlignment="1">
      <alignment vertical="center" wrapText="1"/>
    </xf>
    <xf numFmtId="164" fontId="6" fillId="0" borderId="0" xfId="0" applyNumberFormat="1" applyFont="1" applyFill="1"/>
    <xf numFmtId="3" fontId="6" fillId="0" borderId="0" xfId="25" applyNumberFormat="1" applyFont="1" applyFill="1" applyBorder="1">
      <alignment vertical="center"/>
    </xf>
    <xf numFmtId="3" fontId="33" fillId="0" borderId="0" xfId="25" applyNumberFormat="1" applyFont="1" applyFill="1" applyBorder="1">
      <alignment vertical="center"/>
    </xf>
    <xf numFmtId="164" fontId="6" fillId="0" borderId="0" xfId="0" applyNumberFormat="1" applyFont="1"/>
    <xf numFmtId="0" fontId="11" fillId="0" borderId="0" xfId="8" applyFont="1" applyAlignment="1">
      <alignment horizontal="left" vertical="top" wrapText="1"/>
    </xf>
    <xf numFmtId="0" fontId="6" fillId="0" borderId="0" xfId="61" applyFont="1"/>
    <xf numFmtId="0" fontId="60" fillId="0" borderId="0" xfId="61"/>
    <xf numFmtId="164" fontId="6" fillId="0" borderId="0" xfId="61" applyNumberFormat="1" applyFont="1"/>
    <xf numFmtId="0" fontId="8" fillId="0" borderId="0" xfId="0" applyFont="1" applyAlignment="1">
      <alignment vertical="center" wrapText="1"/>
    </xf>
    <xf numFmtId="0" fontId="8" fillId="0" borderId="0" xfId="0" applyFont="1" applyAlignment="1">
      <alignment horizontal="right" vertical="center" wrapText="1"/>
    </xf>
    <xf numFmtId="0" fontId="8" fillId="0" borderId="20" xfId="0" applyFont="1" applyBorder="1"/>
    <xf numFmtId="0" fontId="32" fillId="0" borderId="20" xfId="0" applyFont="1" applyBorder="1" applyAlignment="1">
      <alignment vertical="center" wrapText="1"/>
    </xf>
    <xf numFmtId="3" fontId="14" fillId="0" borderId="20" xfId="4" applyNumberFormat="1" applyFont="1" applyBorder="1">
      <alignment horizontal="left" wrapText="1" indent="1" shrinkToFit="1"/>
    </xf>
    <xf numFmtId="0" fontId="8" fillId="0" borderId="20" xfId="0" applyFont="1" applyBorder="1" applyAlignment="1">
      <alignment vertical="center" wrapText="1"/>
    </xf>
    <xf numFmtId="0" fontId="9" fillId="0" borderId="24" xfId="0" applyFont="1" applyBorder="1" applyAlignment="1">
      <alignment vertical="center"/>
    </xf>
    <xf numFmtId="0" fontId="11" fillId="0" borderId="44" xfId="0" applyFont="1" applyBorder="1" applyAlignment="1">
      <alignment vertical="center" wrapText="1"/>
    </xf>
    <xf numFmtId="0" fontId="9" fillId="0" borderId="5" xfId="0" applyFont="1" applyBorder="1" applyAlignment="1">
      <alignment vertical="center" wrapText="1"/>
    </xf>
    <xf numFmtId="0" fontId="8" fillId="0" borderId="26" xfId="0" applyFont="1" applyBorder="1" applyAlignment="1">
      <alignment horizontal="right" vertical="center" wrapText="1"/>
    </xf>
    <xf numFmtId="0" fontId="6" fillId="0" borderId="8" xfId="16" quotePrefix="1" applyFont="1" applyBorder="1" applyAlignment="1">
      <alignment horizontal="left" vertical="center" wrapText="1" indent="2" shrinkToFit="1"/>
    </xf>
    <xf numFmtId="0" fontId="15" fillId="0" borderId="8" xfId="0" applyFont="1" applyBorder="1" applyAlignment="1">
      <alignment horizontal="left" wrapText="1" indent="1"/>
    </xf>
    <xf numFmtId="3" fontId="12" fillId="0" borderId="27" xfId="3" applyNumberFormat="1" applyBorder="1">
      <alignment horizontal="right" wrapText="1" shrinkToFit="1"/>
    </xf>
    <xf numFmtId="0" fontId="8" fillId="0" borderId="8" xfId="17" quotePrefix="1" applyBorder="1" applyAlignment="1">
      <alignment horizontal="left" wrapText="1" indent="3" shrinkToFit="1"/>
    </xf>
    <xf numFmtId="0" fontId="8" fillId="0" borderId="28" xfId="18" quotePrefix="1" applyBorder="1" applyAlignment="1">
      <alignment horizontal="left" vertical="center" wrapText="1" indent="2" shrinkToFit="1"/>
    </xf>
    <xf numFmtId="0" fontId="8" fillId="0" borderId="8" xfId="18" quotePrefix="1" applyBorder="1" applyAlignment="1">
      <alignment horizontal="left" vertical="center" wrapText="1" indent="4" shrinkToFit="1"/>
    </xf>
    <xf numFmtId="0" fontId="8" fillId="0" borderId="28" xfId="18" quotePrefix="1" applyBorder="1" applyAlignment="1">
      <alignment horizontal="left" vertical="center" wrapText="1" indent="3" shrinkToFit="1"/>
    </xf>
    <xf numFmtId="0" fontId="8" fillId="0" borderId="8" xfId="18" quotePrefix="1" applyBorder="1" applyAlignment="1">
      <alignment horizontal="left" wrapText="1" indent="4" shrinkToFit="1"/>
    </xf>
    <xf numFmtId="0" fontId="8" fillId="0" borderId="28" xfId="18" quotePrefix="1" applyBorder="1" applyAlignment="1">
      <alignment horizontal="left" vertical="center" wrapText="1" indent="5" shrinkToFit="1"/>
    </xf>
    <xf numFmtId="0" fontId="8" fillId="0" borderId="8" xfId="13" quotePrefix="1" applyBorder="1" applyAlignment="1">
      <alignment horizontal="left" wrapText="1" indent="5" shrinkToFit="1"/>
    </xf>
    <xf numFmtId="3" fontId="12" fillId="0" borderId="26" xfId="3" applyNumberFormat="1" applyBorder="1">
      <alignment horizontal="right" wrapText="1" shrinkToFit="1"/>
    </xf>
    <xf numFmtId="3" fontId="8" fillId="0" borderId="26" xfId="0" applyNumberFormat="1" applyFont="1" applyBorder="1" applyAlignment="1">
      <alignment horizontal="right"/>
    </xf>
    <xf numFmtId="0" fontId="8" fillId="0" borderId="28" xfId="18" quotePrefix="1" applyBorder="1" applyAlignment="1">
      <alignment horizontal="left" vertical="center" wrapText="1" indent="4" shrinkToFit="1"/>
    </xf>
    <xf numFmtId="3" fontId="14" fillId="0" borderId="26" xfId="3" applyNumberFormat="1" applyFont="1" applyBorder="1">
      <alignment horizontal="right" wrapText="1" shrinkToFit="1"/>
    </xf>
    <xf numFmtId="3" fontId="8" fillId="0" borderId="26" xfId="0" applyNumberFormat="1" applyFont="1" applyBorder="1" applyAlignment="1">
      <alignment horizontal="right" vertical="center"/>
    </xf>
    <xf numFmtId="3" fontId="14" fillId="0" borderId="10" xfId="3" applyNumberFormat="1" applyFont="1" applyBorder="1">
      <alignment horizontal="right" wrapText="1" shrinkToFit="1"/>
    </xf>
    <xf numFmtId="0" fontId="8" fillId="0" borderId="8" xfId="0" applyFont="1" applyBorder="1" applyAlignment="1">
      <alignment horizontal="left" vertical="center" wrapText="1" indent="4"/>
    </xf>
    <xf numFmtId="3" fontId="14" fillId="0" borderId="27" xfId="3" applyNumberFormat="1" applyFont="1" applyBorder="1">
      <alignment horizontal="right" wrapText="1" shrinkToFit="1"/>
    </xf>
    <xf numFmtId="3" fontId="8" fillId="0" borderId="10" xfId="0" applyNumberFormat="1" applyFont="1" applyBorder="1" applyAlignment="1">
      <alignment horizontal="right" vertical="center"/>
    </xf>
    <xf numFmtId="0" fontId="6" fillId="0" borderId="0" xfId="0" applyFont="1" applyFill="1" applyAlignment="1">
      <alignment vertical="center"/>
    </xf>
    <xf numFmtId="3" fontId="5" fillId="0" borderId="0" xfId="0" applyNumberFormat="1" applyFont="1" applyFill="1" applyAlignment="1">
      <alignment vertical="center"/>
    </xf>
    <xf numFmtId="164" fontId="6" fillId="0" borderId="0" xfId="0" applyNumberFormat="1" applyFont="1" applyFill="1" applyBorder="1" applyAlignment="1">
      <alignment horizontal="center" vertical="center" wrapText="1"/>
    </xf>
    <xf numFmtId="0" fontId="8" fillId="0" borderId="0" xfId="1" applyFont="1" applyFill="1" applyAlignment="1">
      <alignment vertical="center"/>
    </xf>
    <xf numFmtId="3" fontId="0" fillId="0" borderId="0" xfId="0" applyNumberFormat="1" applyFill="1" applyAlignment="1">
      <alignment vertical="center"/>
    </xf>
    <xf numFmtId="0" fontId="9" fillId="5" borderId="24" xfId="0" applyFont="1" applyFill="1" applyBorder="1" applyAlignment="1">
      <alignment vertical="center"/>
    </xf>
    <xf numFmtId="0" fontId="11" fillId="5" borderId="44" xfId="0" applyFont="1" applyFill="1" applyBorder="1" applyAlignment="1">
      <alignment vertical="center" wrapText="1"/>
    </xf>
    <xf numFmtId="0" fontId="8" fillId="5" borderId="28" xfId="0" applyFont="1" applyFill="1" applyBorder="1" applyAlignment="1">
      <alignment vertical="center" wrapText="1"/>
    </xf>
    <xf numFmtId="0" fontId="8" fillId="5" borderId="26" xfId="0" applyFont="1" applyFill="1" applyBorder="1" applyAlignment="1">
      <alignment horizontal="right" vertical="center" wrapText="1"/>
    </xf>
    <xf numFmtId="0" fontId="8" fillId="5" borderId="27" xfId="0" applyFont="1" applyFill="1" applyBorder="1" applyAlignment="1">
      <alignment vertical="center" wrapText="1"/>
    </xf>
    <xf numFmtId="0" fontId="8" fillId="5" borderId="28" xfId="16" quotePrefix="1" applyFont="1" applyFill="1" applyBorder="1" applyAlignment="1">
      <alignment vertical="center" wrapText="1" shrinkToFit="1"/>
    </xf>
    <xf numFmtId="3" fontId="8" fillId="5" borderId="27" xfId="0" applyNumberFormat="1" applyFont="1" applyFill="1" applyBorder="1" applyAlignment="1">
      <alignment vertical="center"/>
    </xf>
    <xf numFmtId="0" fontId="6" fillId="5" borderId="28" xfId="16" quotePrefix="1" applyFont="1" applyFill="1" applyBorder="1" applyAlignment="1">
      <alignment horizontal="left" vertical="center" wrapText="1" shrinkToFit="1"/>
    </xf>
    <xf numFmtId="3" fontId="14" fillId="5" borderId="26" xfId="3" applyNumberFormat="1" applyFont="1" applyFill="1" applyBorder="1" applyAlignment="1">
      <alignment horizontal="right" vertical="center" wrapText="1" shrinkToFit="1"/>
    </xf>
    <xf numFmtId="0" fontId="8" fillId="5" borderId="28" xfId="17" quotePrefix="1" applyFill="1" applyBorder="1" applyAlignment="1">
      <alignment horizontal="left" vertical="center" wrapText="1" shrinkToFit="1"/>
    </xf>
    <xf numFmtId="3" fontId="12" fillId="5" borderId="26" xfId="3" applyNumberFormat="1" applyFill="1" applyBorder="1" applyAlignment="1">
      <alignment horizontal="right" vertical="center" wrapText="1" shrinkToFit="1"/>
    </xf>
    <xf numFmtId="3" fontId="8" fillId="5" borderId="27" xfId="0" applyNumberFormat="1" applyFont="1" applyFill="1" applyBorder="1" applyAlignment="1">
      <alignment horizontal="right" vertical="center"/>
    </xf>
    <xf numFmtId="0" fontId="8" fillId="5" borderId="28" xfId="18" quotePrefix="1" applyFill="1" applyBorder="1" applyAlignment="1">
      <alignment horizontal="left" vertical="center" wrapText="1" shrinkToFit="1"/>
    </xf>
    <xf numFmtId="3" fontId="6" fillId="5" borderId="27" xfId="0" applyNumberFormat="1" applyFont="1" applyFill="1" applyBorder="1" applyAlignment="1">
      <alignment horizontal="right" vertical="center"/>
    </xf>
    <xf numFmtId="0" fontId="8" fillId="0" borderId="47" xfId="5" applyFont="1" applyBorder="1" applyAlignment="1">
      <alignment vertical="center" wrapText="1"/>
    </xf>
    <xf numFmtId="0" fontId="8" fillId="5" borderId="28" xfId="13" quotePrefix="1" applyFill="1" applyBorder="1" applyAlignment="1">
      <alignment horizontal="left" vertical="center" wrapText="1" shrinkToFit="1"/>
    </xf>
    <xf numFmtId="49" fontId="6" fillId="0" borderId="47" xfId="202" applyNumberFormat="1" applyFont="1" applyBorder="1" applyAlignment="1">
      <alignment vertical="center" wrapText="1"/>
    </xf>
    <xf numFmtId="49" fontId="8" fillId="0" borderId="47" xfId="202" applyNumberFormat="1" applyFont="1" applyBorder="1" applyAlignment="1">
      <alignment vertical="center" wrapText="1"/>
    </xf>
    <xf numFmtId="0" fontId="9" fillId="0" borderId="25" xfId="0" applyFont="1" applyFill="1" applyBorder="1" applyAlignment="1">
      <alignment vertical="center"/>
    </xf>
    <xf numFmtId="0" fontId="6" fillId="0" borderId="24" xfId="0" applyFont="1" applyFill="1" applyBorder="1" applyAlignment="1">
      <alignment vertical="center"/>
    </xf>
    <xf numFmtId="0" fontId="8" fillId="0" borderId="44" xfId="0" applyFont="1" applyFill="1" applyBorder="1" applyAlignment="1">
      <alignment vertical="center" wrapText="1"/>
    </xf>
    <xf numFmtId="0" fontId="6" fillId="53" borderId="28" xfId="0" applyFont="1" applyFill="1" applyBorder="1" applyAlignment="1">
      <alignment vertical="center" wrapText="1"/>
    </xf>
    <xf numFmtId="0" fontId="6" fillId="0" borderId="28" xfId="16" quotePrefix="1" applyFont="1" applyFill="1" applyBorder="1" applyAlignment="1">
      <alignment horizontal="left" vertical="center" wrapText="1" shrinkToFit="1"/>
    </xf>
    <xf numFmtId="3" fontId="6" fillId="0" borderId="26" xfId="3" applyNumberFormat="1" applyFont="1" applyFill="1" applyBorder="1" applyAlignment="1">
      <alignment horizontal="right" vertical="center" wrapText="1" shrinkToFit="1"/>
    </xf>
    <xf numFmtId="0" fontId="8" fillId="0" borderId="28" xfId="16" quotePrefix="1" applyFont="1" applyFill="1" applyBorder="1" applyAlignment="1">
      <alignment horizontal="left" vertical="center" wrapText="1" shrinkToFit="1"/>
    </xf>
    <xf numFmtId="3" fontId="8" fillId="0" borderId="26" xfId="3" applyNumberFormat="1" applyFont="1" applyFill="1" applyBorder="1" applyAlignment="1">
      <alignment horizontal="right" vertical="center" wrapText="1" shrinkToFit="1"/>
    </xf>
    <xf numFmtId="3" fontId="12" fillId="5" borderId="26" xfId="3" applyNumberFormat="1" applyFont="1" applyFill="1" applyBorder="1" applyAlignment="1">
      <alignment horizontal="right" vertical="center" wrapText="1" shrinkToFit="1"/>
    </xf>
    <xf numFmtId="0" fontId="8" fillId="0" borderId="16" xfId="5" applyFont="1" applyBorder="1" applyAlignment="1">
      <alignment vertical="center" wrapText="1"/>
    </xf>
    <xf numFmtId="0" fontId="8" fillId="0" borderId="28" xfId="17" quotePrefix="1" applyFont="1" applyFill="1" applyBorder="1" applyAlignment="1">
      <alignment horizontal="left" vertical="center" wrapText="1" shrinkToFit="1"/>
    </xf>
    <xf numFmtId="0" fontId="8" fillId="0" borderId="28" xfId="18" quotePrefix="1" applyFont="1" applyFill="1" applyBorder="1" applyAlignment="1">
      <alignment horizontal="left" vertical="center" wrapText="1" shrinkToFit="1"/>
    </xf>
    <xf numFmtId="0" fontId="8" fillId="0" borderId="28" xfId="13" quotePrefix="1" applyFont="1" applyFill="1" applyBorder="1" applyAlignment="1">
      <alignment horizontal="left" vertical="center" wrapText="1" shrinkToFit="1"/>
    </xf>
    <xf numFmtId="0" fontId="8" fillId="0" borderId="30" xfId="13" quotePrefix="1" applyFont="1" applyFill="1" applyBorder="1" applyAlignment="1">
      <alignment horizontal="left" vertical="center" wrapText="1" shrinkToFit="1"/>
    </xf>
    <xf numFmtId="3" fontId="8" fillId="0" borderId="48" xfId="3" applyNumberFormat="1" applyFont="1" applyFill="1" applyBorder="1" applyAlignment="1">
      <alignment horizontal="right" vertical="center" wrapText="1" shrinkToFit="1"/>
    </xf>
    <xf numFmtId="0" fontId="8" fillId="0" borderId="47" xfId="202" applyFont="1" applyBorder="1" applyAlignment="1">
      <alignment vertical="center" wrapText="1"/>
    </xf>
    <xf numFmtId="3" fontId="6" fillId="0" borderId="0" xfId="0" applyNumberFormat="1" applyFont="1" applyAlignment="1">
      <alignment vertical="center"/>
    </xf>
    <xf numFmtId="0" fontId="7" fillId="0" borderId="0" xfId="1" applyFont="1" applyFill="1" applyAlignment="1">
      <alignment vertical="top"/>
    </xf>
    <xf numFmtId="164" fontId="6" fillId="0" borderId="0" xfId="2" applyNumberFormat="1" applyFont="1" applyFill="1" applyBorder="1" applyAlignment="1">
      <alignment wrapText="1"/>
    </xf>
    <xf numFmtId="0" fontId="6" fillId="0" borderId="0" xfId="1" applyFont="1" applyFill="1" applyAlignment="1">
      <alignment horizontal="center" vertical="center" wrapText="1"/>
    </xf>
    <xf numFmtId="0" fontId="6" fillId="0" borderId="0" xfId="2" applyFont="1" applyFill="1" applyAlignment="1">
      <alignment horizontal="center" vertical="center"/>
    </xf>
    <xf numFmtId="0" fontId="8" fillId="0" borderId="0" xfId="2" applyFont="1" applyFill="1" applyAlignment="1">
      <alignment horizontal="center" vertical="center"/>
    </xf>
    <xf numFmtId="164" fontId="8" fillId="0" borderId="27" xfId="2" applyNumberFormat="1" applyFont="1" applyFill="1" applyBorder="1"/>
    <xf numFmtId="3" fontId="14" fillId="0" borderId="27" xfId="32" applyNumberFormat="1" applyFont="1" applyFill="1" applyBorder="1">
      <alignment horizontal="right"/>
    </xf>
    <xf numFmtId="0" fontId="8" fillId="0" borderId="28" xfId="5" applyFont="1" applyFill="1" applyBorder="1" applyAlignment="1">
      <alignment vertical="top" wrapText="1"/>
    </xf>
    <xf numFmtId="3" fontId="12" fillId="0" borderId="48" xfId="32" applyNumberFormat="1" applyFont="1" applyFill="1" applyBorder="1">
      <alignment horizontal="right"/>
    </xf>
    <xf numFmtId="3" fontId="12" fillId="0" borderId="49" xfId="32" applyNumberFormat="1" applyFont="1" applyFill="1" applyBorder="1">
      <alignment horizontal="right"/>
    </xf>
    <xf numFmtId="0" fontId="6" fillId="0" borderId="0" xfId="1" applyFont="1" applyFill="1" applyAlignment="1">
      <alignment vertical="center"/>
    </xf>
    <xf numFmtId="164" fontId="11" fillId="0" borderId="28" xfId="8" applyNumberFormat="1" applyFont="1" applyFill="1" applyBorder="1" applyAlignment="1">
      <alignment wrapText="1"/>
    </xf>
    <xf numFmtId="1" fontId="22" fillId="0" borderId="0" xfId="11" applyNumberFormat="1" applyFont="1" applyBorder="1" applyAlignment="1">
      <alignment horizontal="center" wrapText="1"/>
    </xf>
    <xf numFmtId="1" fontId="25" fillId="0" borderId="0" xfId="11" applyNumberFormat="1" applyFont="1" applyAlignment="1">
      <alignment horizontal="center" vertical="center" wrapText="1"/>
    </xf>
    <xf numFmtId="1" fontId="20" fillId="0" borderId="0" xfId="11" applyNumberFormat="1" applyFont="1" applyBorder="1" applyAlignment="1">
      <alignment horizontal="center" wrapText="1"/>
    </xf>
    <xf numFmtId="1" fontId="20" fillId="0" borderId="34" xfId="11" applyNumberFormat="1" applyFont="1" applyBorder="1" applyAlignment="1">
      <alignment horizontal="center" vertical="center" wrapText="1"/>
    </xf>
    <xf numFmtId="0" fontId="21" fillId="0" borderId="34" xfId="29" applyFont="1" applyBorder="1" applyAlignment="1">
      <alignment horizontal="center" vertical="center" wrapText="1"/>
    </xf>
    <xf numFmtId="164" fontId="6" fillId="0" borderId="0" xfId="27" applyNumberFormat="1" applyFont="1" applyAlignment="1">
      <alignment horizontal="left" wrapText="1"/>
    </xf>
    <xf numFmtId="164" fontId="34" fillId="0" borderId="0" xfId="27" applyNumberFormat="1" applyFont="1" applyAlignment="1">
      <alignment horizontal="center" wrapText="1"/>
    </xf>
    <xf numFmtId="0" fontId="8" fillId="0" borderId="8" xfId="0" applyFont="1" applyBorder="1" applyAlignment="1">
      <alignment horizontal="left" vertical="center" wrapText="1" indent="2"/>
    </xf>
    <xf numFmtId="164" fontId="9" fillId="2" borderId="8" xfId="204" applyNumberFormat="1" applyFont="1" applyFill="1" applyBorder="1" applyAlignment="1">
      <alignment vertical="center" wrapText="1"/>
    </xf>
    <xf numFmtId="3" fontId="41" fillId="0" borderId="75" xfId="204" applyNumberFormat="1" applyFont="1" applyFill="1" applyBorder="1" applyAlignment="1">
      <alignment horizontal="left" vertical="center" wrapText="1"/>
    </xf>
    <xf numFmtId="3" fontId="11" fillId="0" borderId="75" xfId="204" applyNumberFormat="1" applyFont="1" applyFill="1" applyBorder="1" applyAlignment="1">
      <alignment horizontal="left" vertical="center" wrapText="1"/>
    </xf>
    <xf numFmtId="0" fontId="8" fillId="0" borderId="8" xfId="0" applyFont="1" applyBorder="1" applyAlignment="1">
      <alignment horizontal="left" vertical="center" wrapText="1" indent="3"/>
    </xf>
    <xf numFmtId="0" fontId="6" fillId="0" borderId="8" xfId="0" applyFont="1" applyBorder="1" applyAlignment="1">
      <alignment horizontal="left" vertical="center" wrapText="1" indent="1"/>
    </xf>
    <xf numFmtId="164" fontId="8" fillId="0" borderId="8" xfId="204" applyNumberFormat="1" applyFont="1" applyFill="1" applyBorder="1" applyAlignment="1">
      <alignment vertical="center" wrapText="1"/>
    </xf>
    <xf numFmtId="0" fontId="7" fillId="0" borderId="0" xfId="204" applyFont="1" applyAlignment="1">
      <alignment vertical="center"/>
    </xf>
    <xf numFmtId="3" fontId="8" fillId="0" borderId="0" xfId="0" applyNumberFormat="1" applyFont="1" applyAlignment="1">
      <alignment horizontal="center" vertical="center"/>
    </xf>
    <xf numFmtId="3" fontId="11" fillId="0" borderId="0" xfId="204" applyNumberFormat="1" applyFont="1" applyFill="1" applyBorder="1" applyAlignment="1">
      <alignment horizontal="left" vertical="center" wrapText="1"/>
    </xf>
    <xf numFmtId="3" fontId="41" fillId="0" borderId="0" xfId="204" applyNumberFormat="1" applyFont="1" applyFill="1" applyBorder="1" applyAlignment="1">
      <alignment horizontal="left" vertical="center" wrapText="1"/>
    </xf>
    <xf numFmtId="3" fontId="8" fillId="0" borderId="0" xfId="0" applyNumberFormat="1" applyFont="1" applyAlignment="1">
      <alignment vertical="center" wrapText="1"/>
    </xf>
    <xf numFmtId="168" fontId="98" fillId="0" borderId="0" xfId="284" applyNumberFormat="1" applyFont="1" applyFill="1" applyBorder="1" applyAlignment="1">
      <alignment horizontal="right" vertical="center"/>
    </xf>
    <xf numFmtId="1" fontId="22" fillId="0" borderId="0" xfId="11" applyNumberFormat="1" applyFont="1" applyBorder="1" applyAlignment="1">
      <alignment wrapText="1"/>
    </xf>
    <xf numFmtId="3" fontId="22" fillId="0" borderId="0" xfId="11" applyNumberFormat="1" applyFont="1" applyBorder="1" applyAlignment="1">
      <alignment wrapText="1"/>
    </xf>
    <xf numFmtId="3" fontId="20" fillId="0" borderId="0" xfId="11" applyNumberFormat="1" applyFont="1" applyBorder="1" applyAlignment="1">
      <alignment wrapText="1"/>
    </xf>
    <xf numFmtId="1" fontId="22" fillId="0" borderId="0" xfId="11" applyNumberFormat="1" applyFont="1" applyAlignment="1">
      <alignment wrapText="1"/>
    </xf>
    <xf numFmtId="1" fontId="22" fillId="0" borderId="0" xfId="11" applyNumberFormat="1" applyFont="1"/>
    <xf numFmtId="3" fontId="98" fillId="0" borderId="0" xfId="284" applyNumberFormat="1" applyFont="1" applyFill="1" applyBorder="1" applyAlignment="1">
      <alignment horizontal="right" vertical="center"/>
    </xf>
    <xf numFmtId="1" fontId="22" fillId="0" borderId="0" xfId="11" applyNumberFormat="1" applyFont="1" applyBorder="1" applyAlignment="1">
      <alignment horizontal="left" wrapText="1" indent="2"/>
    </xf>
    <xf numFmtId="3" fontId="20" fillId="0" borderId="0" xfId="11" applyNumberFormat="1" applyFont="1" applyBorder="1" applyAlignment="1">
      <alignment horizontal="center" wrapText="1"/>
    </xf>
    <xf numFmtId="1" fontId="20" fillId="0" borderId="0" xfId="11" applyNumberFormat="1" applyFont="1" applyBorder="1" applyAlignment="1">
      <alignment wrapText="1"/>
    </xf>
    <xf numFmtId="3" fontId="22" fillId="0" borderId="0" xfId="11" applyNumberFormat="1" applyFont="1" applyBorder="1"/>
    <xf numFmtId="3" fontId="22" fillId="0" borderId="0" xfId="11" applyNumberFormat="1" applyFont="1"/>
    <xf numFmtId="3" fontId="20" fillId="0" borderId="0" xfId="1" applyNumberFormat="1" applyFont="1" applyFill="1" applyAlignment="1">
      <alignment horizontal="center"/>
    </xf>
    <xf numFmtId="3" fontId="20" fillId="0" borderId="0" xfId="1" applyNumberFormat="1" applyFont="1" applyFill="1"/>
    <xf numFmtId="3" fontId="20" fillId="0" borderId="0" xfId="1" applyNumberFormat="1" applyFont="1" applyFill="1" applyAlignment="1">
      <alignment wrapText="1"/>
    </xf>
    <xf numFmtId="3" fontId="22" fillId="0" borderId="79" xfId="11" applyNumberFormat="1" applyFont="1" applyBorder="1" applyAlignment="1">
      <alignment wrapText="1"/>
    </xf>
    <xf numFmtId="49" fontId="20" fillId="0" borderId="0" xfId="1" applyNumberFormat="1" applyFont="1" applyFill="1" applyAlignment="1">
      <alignment horizontal="center"/>
    </xf>
    <xf numFmtId="3" fontId="20" fillId="0" borderId="0" xfId="1" applyNumberFormat="1" applyFont="1" applyFill="1" applyAlignment="1">
      <alignment horizontal="right"/>
    </xf>
    <xf numFmtId="3" fontId="7" fillId="0" borderId="0" xfId="11" applyNumberFormat="1" applyFont="1" applyAlignment="1"/>
    <xf numFmtId="3" fontId="22" fillId="0" borderId="0" xfId="11" applyNumberFormat="1" applyFont="1" applyBorder="1" applyAlignment="1">
      <alignment horizontal="center" wrapText="1"/>
    </xf>
    <xf numFmtId="1" fontId="22" fillId="0" borderId="0" xfId="11" applyNumberFormat="1" applyFont="1" applyBorder="1" applyAlignment="1">
      <alignment horizontal="left" wrapText="1"/>
    </xf>
    <xf numFmtId="3" fontId="22" fillId="0" borderId="0" xfId="11" applyNumberFormat="1" applyFont="1" applyBorder="1" applyAlignment="1">
      <alignment horizontal="right" wrapText="1"/>
    </xf>
    <xf numFmtId="3" fontId="20" fillId="0" borderId="0" xfId="11" applyNumberFormat="1" applyFont="1"/>
    <xf numFmtId="164" fontId="9" fillId="0" borderId="5" xfId="0" applyNumberFormat="1" applyFont="1" applyBorder="1" applyAlignment="1">
      <alignment vertical="top" wrapText="1"/>
    </xf>
    <xf numFmtId="0" fontId="43" fillId="0" borderId="24" xfId="1" applyFont="1" applyBorder="1" applyAlignment="1">
      <alignment vertical="top"/>
    </xf>
    <xf numFmtId="164" fontId="17" fillId="0" borderId="7" xfId="204" applyNumberFormat="1" applyFont="1" applyBorder="1" applyAlignment="1">
      <alignment vertical="top" wrapText="1"/>
    </xf>
    <xf numFmtId="164" fontId="9" fillId="0" borderId="5" xfId="0" applyNumberFormat="1" applyFont="1" applyBorder="1" applyAlignment="1">
      <alignment wrapText="1"/>
    </xf>
    <xf numFmtId="164" fontId="8" fillId="0" borderId="8" xfId="8" applyNumberFormat="1" applyFont="1" applyBorder="1" applyAlignment="1">
      <alignment wrapText="1"/>
    </xf>
    <xf numFmtId="164" fontId="29" fillId="0" borderId="26" xfId="204" applyNumberFormat="1" applyFont="1" applyBorder="1" applyAlignment="1">
      <alignment horizontal="right" vertical="top" wrapText="1"/>
    </xf>
    <xf numFmtId="164" fontId="29" fillId="0" borderId="10" xfId="204" applyNumberFormat="1" applyFont="1" applyBorder="1" applyAlignment="1">
      <alignment vertical="top" wrapText="1"/>
    </xf>
    <xf numFmtId="164" fontId="29" fillId="0" borderId="8" xfId="204" applyNumberFormat="1" applyFont="1" applyBorder="1" applyAlignment="1">
      <alignment wrapText="1"/>
    </xf>
    <xf numFmtId="0" fontId="14" fillId="41" borderId="8" xfId="4" applyNumberFormat="1" applyFont="1" applyFill="1" applyBorder="1" applyAlignment="1">
      <alignment wrapText="1" shrinkToFit="1"/>
    </xf>
    <xf numFmtId="164" fontId="29" fillId="2" borderId="26" xfId="204" applyNumberFormat="1" applyFont="1" applyFill="1" applyBorder="1" applyAlignment="1">
      <alignment horizontal="right" vertical="top" wrapText="1"/>
    </xf>
    <xf numFmtId="164" fontId="29" fillId="2" borderId="10" xfId="204" applyNumberFormat="1" applyFont="1" applyFill="1" applyBorder="1" applyAlignment="1">
      <alignment vertical="top" wrapText="1"/>
    </xf>
    <xf numFmtId="164" fontId="35" fillId="2" borderId="8" xfId="204" applyNumberFormat="1" applyFont="1" applyFill="1" applyBorder="1" applyAlignment="1">
      <alignment wrapText="1"/>
    </xf>
    <xf numFmtId="3" fontId="35" fillId="0" borderId="72" xfId="20" applyNumberFormat="1" applyFont="1" applyBorder="1" applyAlignment="1">
      <alignment horizontal="right" vertical="top"/>
    </xf>
    <xf numFmtId="3" fontId="35" fillId="0" borderId="9" xfId="20" applyNumberFormat="1" applyFont="1" applyBorder="1" applyAlignment="1">
      <alignment horizontal="right" vertical="top"/>
    </xf>
    <xf numFmtId="0" fontId="35" fillId="0" borderId="8" xfId="5" applyFont="1" applyBorder="1" applyAlignment="1">
      <alignment horizontal="left" vertical="top" wrapText="1" indent="3"/>
    </xf>
    <xf numFmtId="0" fontId="16" fillId="0" borderId="8" xfId="0" applyFont="1" applyBorder="1" applyAlignment="1">
      <alignment horizontal="left" wrapText="1" indent="2"/>
    </xf>
    <xf numFmtId="3" fontId="29" fillId="0" borderId="26" xfId="20" applyNumberFormat="1" applyFont="1" applyBorder="1" applyAlignment="1">
      <alignment horizontal="right" vertical="top"/>
    </xf>
    <xf numFmtId="3" fontId="29" fillId="0" borderId="9" xfId="20" applyNumberFormat="1" applyFont="1" applyBorder="1" applyAlignment="1">
      <alignment horizontal="right" vertical="top"/>
    </xf>
    <xf numFmtId="0" fontId="29" fillId="0" borderId="8" xfId="5" applyFont="1" applyBorder="1" applyAlignment="1">
      <alignment horizontal="left" vertical="top" wrapText="1" indent="4"/>
    </xf>
    <xf numFmtId="0" fontId="16" fillId="0" borderId="8" xfId="0" applyFont="1" applyBorder="1" applyAlignment="1">
      <alignment horizontal="left" wrapText="1" indent="3"/>
    </xf>
    <xf numFmtId="0" fontId="29" fillId="0" borderId="8" xfId="5" applyFont="1" applyBorder="1" applyAlignment="1">
      <alignment horizontal="left" vertical="top" wrapText="1" indent="6"/>
    </xf>
    <xf numFmtId="3" fontId="35" fillId="0" borderId="26" xfId="20" applyNumberFormat="1" applyFont="1" applyBorder="1" applyAlignment="1">
      <alignment horizontal="right" vertical="top"/>
    </xf>
    <xf numFmtId="3" fontId="35" fillId="0" borderId="10" xfId="20" applyNumberFormat="1" applyFont="1" applyBorder="1" applyAlignment="1">
      <alignment horizontal="right" vertical="top"/>
    </xf>
    <xf numFmtId="3" fontId="29" fillId="0" borderId="10" xfId="20" applyNumberFormat="1" applyFont="1" applyBorder="1" applyAlignment="1">
      <alignment horizontal="right" vertical="top"/>
    </xf>
    <xf numFmtId="0" fontId="16" fillId="0" borderId="8" xfId="0" applyFont="1" applyBorder="1" applyAlignment="1">
      <alignment horizontal="left" wrapText="1" indent="4"/>
    </xf>
    <xf numFmtId="0" fontId="29" fillId="0" borderId="8" xfId="5" applyFont="1" applyBorder="1" applyAlignment="1">
      <alignment horizontal="left" vertical="top" wrapText="1" indent="7"/>
    </xf>
    <xf numFmtId="0" fontId="29" fillId="0" borderId="8" xfId="5" applyFont="1" applyBorder="1" applyAlignment="1">
      <alignment horizontal="left" vertical="top" wrapText="1" indent="8"/>
    </xf>
    <xf numFmtId="0" fontId="29" fillId="5" borderId="8" xfId="5" applyFont="1" applyFill="1" applyBorder="1" applyAlignment="1">
      <alignment horizontal="left" vertical="top" wrapText="1" indent="6"/>
    </xf>
    <xf numFmtId="0" fontId="29" fillId="0" borderId="22" xfId="5" applyFont="1" applyBorder="1" applyAlignment="1">
      <alignment horizontal="left" vertical="top" wrapText="1" indent="7"/>
    </xf>
    <xf numFmtId="3" fontId="29" fillId="0" borderId="48" xfId="20" applyNumberFormat="1" applyFont="1" applyBorder="1" applyAlignment="1">
      <alignment horizontal="right" vertical="top"/>
    </xf>
    <xf numFmtId="3" fontId="29" fillId="0" borderId="83" xfId="20" applyNumberFormat="1" applyFont="1" applyBorder="1" applyAlignment="1">
      <alignment horizontal="right" vertical="top"/>
    </xf>
    <xf numFmtId="3" fontId="35" fillId="0" borderId="83" xfId="20" applyNumberFormat="1" applyFont="1" applyBorder="1" applyAlignment="1">
      <alignment horizontal="right" vertical="top"/>
    </xf>
    <xf numFmtId="0" fontId="29" fillId="0" borderId="11" xfId="5" applyFont="1" applyBorder="1" applyAlignment="1">
      <alignment horizontal="left" vertical="top" wrapText="1" indent="7"/>
    </xf>
    <xf numFmtId="3" fontId="29" fillId="0" borderId="29" xfId="20" applyNumberFormat="1" applyFont="1" applyBorder="1" applyAlignment="1">
      <alignment horizontal="right" vertical="top"/>
    </xf>
    <xf numFmtId="3" fontId="29" fillId="0" borderId="12" xfId="20" applyNumberFormat="1" applyFont="1" applyBorder="1" applyAlignment="1">
      <alignment horizontal="right" vertical="top"/>
    </xf>
    <xf numFmtId="3" fontId="35" fillId="0" borderId="12" xfId="20" applyNumberFormat="1" applyFont="1" applyBorder="1" applyAlignment="1">
      <alignment horizontal="right" vertical="top"/>
    </xf>
    <xf numFmtId="0" fontId="17" fillId="0" borderId="0" xfId="204" applyFont="1" applyAlignment="1">
      <alignment horizontal="left" vertical="top" wrapText="1"/>
    </xf>
    <xf numFmtId="164" fontId="35" fillId="0" borderId="0" xfId="0" applyNumberFormat="1" applyFont="1"/>
    <xf numFmtId="164" fontId="17" fillId="2" borderId="8" xfId="204" applyNumberFormat="1" applyFont="1" applyFill="1" applyBorder="1" applyAlignment="1">
      <alignment wrapText="1"/>
    </xf>
    <xf numFmtId="164" fontId="29" fillId="2" borderId="72" xfId="204" applyNumberFormat="1" applyFont="1" applyFill="1" applyBorder="1" applyAlignment="1">
      <alignment horizontal="right" vertical="top" wrapText="1"/>
    </xf>
    <xf numFmtId="164" fontId="29" fillId="2" borderId="9" xfId="204" applyNumberFormat="1" applyFont="1" applyFill="1" applyBorder="1" applyAlignment="1">
      <alignment vertical="top" wrapText="1"/>
    </xf>
    <xf numFmtId="0" fontId="46" fillId="0" borderId="8" xfId="0" applyFont="1" applyBorder="1" applyAlignment="1">
      <alignment horizontal="left" vertical="top" wrapText="1" indent="2"/>
    </xf>
    <xf numFmtId="3" fontId="29" fillId="0" borderId="72" xfId="20" applyNumberFormat="1" applyFont="1" applyBorder="1" applyAlignment="1">
      <alignment horizontal="right" vertical="top"/>
    </xf>
    <xf numFmtId="0" fontId="46" fillId="0" borderId="8" xfId="0" applyFont="1" applyBorder="1" applyAlignment="1">
      <alignment horizontal="left" vertical="top" wrapText="1" indent="3"/>
    </xf>
    <xf numFmtId="0" fontId="46" fillId="0" borderId="8" xfId="0" applyFont="1" applyBorder="1" applyAlignment="1">
      <alignment horizontal="left" vertical="top" wrapText="1" indent="4"/>
    </xf>
    <xf numFmtId="0" fontId="46" fillId="0" borderId="8" xfId="0" applyFont="1" applyBorder="1" applyAlignment="1">
      <alignment horizontal="left" vertical="top" wrapText="1" indent="5"/>
    </xf>
    <xf numFmtId="0" fontId="46" fillId="0" borderId="8" xfId="0" applyFont="1" applyBorder="1" applyAlignment="1">
      <alignment horizontal="left" vertical="top" wrapText="1" indent="6"/>
    </xf>
    <xf numFmtId="0" fontId="46" fillId="0" borderId="8" xfId="0" applyFont="1" applyBorder="1" applyAlignment="1">
      <alignment horizontal="left" wrapText="1" indent="5"/>
    </xf>
    <xf numFmtId="0" fontId="46" fillId="0" borderId="8" xfId="0" applyFont="1" applyBorder="1" applyAlignment="1">
      <alignment horizontal="left" wrapText="1" indent="2"/>
    </xf>
    <xf numFmtId="0" fontId="46" fillId="0" borderId="8" xfId="0" applyFont="1" applyBorder="1" applyAlignment="1">
      <alignment horizontal="left" wrapText="1" indent="3"/>
    </xf>
    <xf numFmtId="3" fontId="29" fillId="5" borderId="72" xfId="20" applyNumberFormat="1" applyFont="1" applyFill="1" applyBorder="1" applyAlignment="1">
      <alignment horizontal="right" vertical="top"/>
    </xf>
    <xf numFmtId="3" fontId="29" fillId="5" borderId="9" xfId="20" applyNumberFormat="1" applyFont="1" applyFill="1" applyBorder="1" applyAlignment="1">
      <alignment horizontal="right" vertical="top"/>
    </xf>
    <xf numFmtId="0" fontId="22" fillId="0" borderId="0" xfId="285" applyFont="1"/>
    <xf numFmtId="0" fontId="33" fillId="0" borderId="0" xfId="0" applyFont="1" applyBorder="1" applyAlignment="1">
      <alignment horizontal="left" vertical="center" wrapText="1"/>
    </xf>
    <xf numFmtId="0" fontId="6" fillId="0" borderId="0" xfId="203" applyFont="1" applyAlignment="1">
      <alignment vertical="center"/>
    </xf>
    <xf numFmtId="164" fontId="8" fillId="0" borderId="0" xfId="203" applyNumberFormat="1" applyFont="1" applyBorder="1" applyAlignment="1">
      <alignment horizontal="center" vertical="center"/>
    </xf>
    <xf numFmtId="164" fontId="8" fillId="0" borderId="0" xfId="203" applyNumberFormat="1" applyFont="1" applyBorder="1" applyAlignment="1">
      <alignment horizontal="center" vertical="center" wrapText="1"/>
    </xf>
    <xf numFmtId="0" fontId="9" fillId="0" borderId="25" xfId="203" applyFont="1" applyBorder="1" applyAlignment="1">
      <alignment vertical="center"/>
    </xf>
    <xf numFmtId="164" fontId="8" fillId="0" borderId="24" xfId="203" applyNumberFormat="1" applyFont="1" applyFill="1" applyBorder="1" applyAlignment="1">
      <alignment horizontal="center" vertical="center" wrapText="1"/>
    </xf>
    <xf numFmtId="164" fontId="8" fillId="0" borderId="44" xfId="203" applyNumberFormat="1" applyFont="1" applyFill="1" applyBorder="1" applyAlignment="1">
      <alignment horizontal="center" vertical="center" wrapText="1"/>
    </xf>
    <xf numFmtId="164" fontId="8" fillId="0" borderId="26" xfId="203" applyNumberFormat="1" applyFont="1" applyFill="1" applyBorder="1" applyAlignment="1">
      <alignment horizontal="center" vertical="center" wrapText="1"/>
    </xf>
    <xf numFmtId="164" fontId="8" fillId="0" borderId="27" xfId="203" applyNumberFormat="1" applyFont="1" applyFill="1" applyBorder="1" applyAlignment="1">
      <alignment horizontal="center" vertical="center" wrapText="1"/>
    </xf>
    <xf numFmtId="0" fontId="6" fillId="0" borderId="26" xfId="203" applyFont="1" applyFill="1" applyBorder="1" applyAlignment="1">
      <alignment horizontal="right" vertical="center" wrapText="1"/>
    </xf>
    <xf numFmtId="0" fontId="6" fillId="0" borderId="27" xfId="203" applyFont="1" applyFill="1" applyBorder="1" applyAlignment="1">
      <alignment vertical="center" wrapText="1"/>
    </xf>
    <xf numFmtId="0" fontId="6" fillId="0" borderId="24" xfId="203" applyFont="1" applyBorder="1" applyAlignment="1">
      <alignment vertical="center"/>
    </xf>
    <xf numFmtId="0" fontId="8" fillId="0" borderId="44" xfId="203" applyFont="1" applyBorder="1" applyAlignment="1">
      <alignment vertical="center" wrapText="1"/>
    </xf>
    <xf numFmtId="0" fontId="8" fillId="0" borderId="28" xfId="203" applyFont="1" applyBorder="1" applyAlignment="1">
      <alignment vertical="center" wrapText="1"/>
    </xf>
    <xf numFmtId="0" fontId="6" fillId="0" borderId="26" xfId="203" applyFont="1" applyBorder="1" applyAlignment="1">
      <alignment vertical="center"/>
    </xf>
    <xf numFmtId="0" fontId="8" fillId="0" borderId="27" xfId="203" applyFont="1" applyBorder="1" applyAlignment="1">
      <alignment vertical="center" wrapText="1"/>
    </xf>
    <xf numFmtId="164" fontId="8" fillId="0" borderId="26" xfId="203" applyNumberFormat="1" applyFont="1" applyFill="1" applyBorder="1" applyAlignment="1">
      <alignment horizontal="right" vertical="center" wrapText="1"/>
    </xf>
    <xf numFmtId="164" fontId="8" fillId="0" borderId="27" xfId="203" applyNumberFormat="1" applyFont="1" applyFill="1" applyBorder="1" applyAlignment="1">
      <alignment horizontal="right" vertical="center" wrapText="1"/>
    </xf>
    <xf numFmtId="164" fontId="6" fillId="0" borderId="27" xfId="203" applyNumberFormat="1" applyFont="1" applyFill="1" applyBorder="1" applyAlignment="1">
      <alignment horizontal="right" vertical="center" wrapText="1"/>
    </xf>
    <xf numFmtId="164" fontId="7" fillId="41" borderId="26" xfId="8" applyNumberFormat="1" applyFont="1" applyFill="1" applyBorder="1" applyAlignment="1">
      <alignment horizontal="right" vertical="center" wrapText="1"/>
    </xf>
    <xf numFmtId="164" fontId="8" fillId="41" borderId="27" xfId="203" applyNumberFormat="1" applyFont="1" applyFill="1" applyBorder="1" applyAlignment="1">
      <alignment horizontal="center" vertical="center" wrapText="1"/>
    </xf>
    <xf numFmtId="164" fontId="8" fillId="0" borderId="29" xfId="203" applyNumberFormat="1" applyFont="1" applyFill="1" applyBorder="1" applyAlignment="1">
      <alignment horizontal="right" vertical="center" wrapText="1"/>
    </xf>
    <xf numFmtId="164" fontId="8" fillId="0" borderId="46" xfId="203" applyNumberFormat="1" applyFont="1" applyFill="1" applyBorder="1" applyAlignment="1">
      <alignment horizontal="center" vertical="center" wrapText="1"/>
    </xf>
    <xf numFmtId="0" fontId="32" fillId="41" borderId="28" xfId="203" applyFont="1" applyFill="1" applyBorder="1" applyAlignment="1">
      <alignment vertical="center" wrapText="1"/>
    </xf>
    <xf numFmtId="0" fontId="11" fillId="41" borderId="26" xfId="203" applyFont="1" applyFill="1" applyBorder="1" applyAlignment="1">
      <alignment horizontal="right" vertical="center" wrapText="1"/>
    </xf>
    <xf numFmtId="0" fontId="11" fillId="41" borderId="27" xfId="203" applyFont="1" applyFill="1" applyBorder="1" applyAlignment="1">
      <alignment vertical="center" wrapText="1"/>
    </xf>
    <xf numFmtId="0" fontId="6" fillId="41" borderId="28" xfId="203" applyFont="1" applyFill="1" applyBorder="1" applyAlignment="1">
      <alignment vertical="center" wrapText="1"/>
    </xf>
    <xf numFmtId="0" fontId="6" fillId="41" borderId="26" xfId="203" applyFont="1" applyFill="1" applyBorder="1" applyAlignment="1">
      <alignment horizontal="right" vertical="center" wrapText="1"/>
    </xf>
    <xf numFmtId="0" fontId="8" fillId="41" borderId="27" xfId="203" applyFont="1" applyFill="1" applyBorder="1" applyAlignment="1">
      <alignment vertical="center" wrapText="1"/>
    </xf>
    <xf numFmtId="164" fontId="6" fillId="0" borderId="0" xfId="203" applyNumberFormat="1" applyFont="1" applyBorder="1" applyAlignment="1">
      <alignment horizontal="left" vertical="center"/>
    </xf>
    <xf numFmtId="164" fontId="8" fillId="0" borderId="8" xfId="8" applyNumberFormat="1" applyFont="1" applyFill="1" applyBorder="1" applyAlignment="1">
      <alignment wrapText="1"/>
    </xf>
    <xf numFmtId="164" fontId="8" fillId="0" borderId="8" xfId="8" applyNumberFormat="1" applyFont="1" applyFill="1" applyBorder="1" applyAlignment="1">
      <alignment horizontal="left" vertical="center" wrapText="1"/>
    </xf>
    <xf numFmtId="0" fontId="8" fillId="0" borderId="0" xfId="203" applyFont="1" applyAlignment="1">
      <alignment vertical="center"/>
    </xf>
    <xf numFmtId="0" fontId="9" fillId="0" borderId="25" xfId="105" applyFont="1" applyFill="1" applyBorder="1" applyAlignment="1">
      <alignment vertical="center" wrapText="1"/>
    </xf>
    <xf numFmtId="0" fontId="6" fillId="0" borderId="0" xfId="203" applyFont="1" applyAlignment="1">
      <alignment horizontal="center" vertical="center"/>
    </xf>
    <xf numFmtId="164" fontId="8" fillId="0" borderId="28" xfId="8" applyNumberFormat="1" applyFont="1" applyFill="1" applyBorder="1" applyAlignment="1">
      <alignment vertical="center" wrapText="1"/>
    </xf>
    <xf numFmtId="0" fontId="15" fillId="41" borderId="28" xfId="203" applyFont="1" applyFill="1" applyBorder="1" applyAlignment="1">
      <alignment vertical="center" wrapText="1"/>
    </xf>
    <xf numFmtId="164" fontId="8" fillId="0" borderId="26" xfId="8" applyNumberFormat="1" applyFont="1" applyFill="1" applyBorder="1" applyAlignment="1">
      <alignment horizontal="right" vertical="center" wrapText="1"/>
    </xf>
    <xf numFmtId="0" fontId="14" fillId="0" borderId="28" xfId="96" applyNumberFormat="1" applyFont="1" applyFill="1" applyBorder="1" applyAlignment="1">
      <alignment vertical="center" wrapText="1" shrinkToFit="1"/>
    </xf>
    <xf numFmtId="3" fontId="14" fillId="0" borderId="26" xfId="96" applyNumberFormat="1" applyFont="1" applyFill="1" applyBorder="1" applyAlignment="1">
      <alignment vertical="center" wrapText="1" shrinkToFit="1"/>
    </xf>
    <xf numFmtId="3" fontId="14" fillId="0" borderId="27" xfId="96" applyNumberFormat="1" applyFont="1" applyFill="1" applyBorder="1" applyAlignment="1">
      <alignment vertical="center" wrapText="1" shrinkToFit="1"/>
    </xf>
    <xf numFmtId="164" fontId="8" fillId="0" borderId="47" xfId="203" applyNumberFormat="1" applyFont="1" applyFill="1" applyBorder="1" applyAlignment="1">
      <alignment horizontal="right" vertical="center" wrapText="1"/>
    </xf>
    <xf numFmtId="0" fontId="12" fillId="0" borderId="28" xfId="96" applyNumberFormat="1" applyFill="1" applyBorder="1" applyAlignment="1">
      <alignment vertical="center" wrapText="1" shrinkToFit="1"/>
    </xf>
    <xf numFmtId="3" fontId="12" fillId="0" borderId="26" xfId="96" applyNumberFormat="1" applyFill="1" applyBorder="1" applyAlignment="1">
      <alignment vertical="center" wrapText="1" shrinkToFit="1"/>
    </xf>
    <xf numFmtId="3" fontId="8" fillId="0" borderId="27" xfId="203" applyNumberFormat="1" applyFont="1" applyFill="1" applyBorder="1" applyAlignment="1">
      <alignment vertical="center"/>
    </xf>
    <xf numFmtId="164" fontId="6" fillId="0" borderId="28" xfId="8" applyNumberFormat="1" applyFont="1" applyFill="1" applyBorder="1" applyAlignment="1">
      <alignment vertical="center" wrapText="1"/>
    </xf>
    <xf numFmtId="164" fontId="6" fillId="0" borderId="47" xfId="203" applyNumberFormat="1" applyFont="1" applyFill="1" applyBorder="1" applyAlignment="1">
      <alignment horizontal="right" vertical="center" wrapText="1"/>
    </xf>
    <xf numFmtId="3" fontId="12" fillId="0" borderId="27" xfId="96" applyNumberFormat="1" applyFill="1" applyBorder="1" applyAlignment="1">
      <alignment vertical="center" wrapText="1" shrinkToFit="1"/>
    </xf>
    <xf numFmtId="0" fontId="8" fillId="0" borderId="32" xfId="203" applyFont="1" applyBorder="1" applyAlignment="1">
      <alignment vertical="center"/>
    </xf>
    <xf numFmtId="0" fontId="8" fillId="0" borderId="26" xfId="203" applyFont="1" applyBorder="1" applyAlignment="1">
      <alignment vertical="center"/>
    </xf>
    <xf numFmtId="0" fontId="8" fillId="0" borderId="74" xfId="203" applyFont="1" applyBorder="1" applyAlignment="1">
      <alignment vertical="center"/>
    </xf>
    <xf numFmtId="164" fontId="8" fillId="0" borderId="49" xfId="203" applyNumberFormat="1" applyFont="1" applyFill="1" applyBorder="1" applyAlignment="1">
      <alignment horizontal="right" vertical="center" wrapText="1"/>
    </xf>
    <xf numFmtId="164" fontId="8" fillId="0" borderId="45" xfId="8" applyNumberFormat="1" applyFont="1" applyFill="1" applyBorder="1" applyAlignment="1">
      <alignment vertical="center" wrapText="1"/>
    </xf>
    <xf numFmtId="0" fontId="12" fillId="0" borderId="45" xfId="96" applyNumberFormat="1" applyFill="1" applyBorder="1" applyAlignment="1">
      <alignment vertical="center" wrapText="1" shrinkToFit="1"/>
    </xf>
    <xf numFmtId="3" fontId="12" fillId="0" borderId="29" xfId="96" applyNumberFormat="1" applyFill="1" applyBorder="1" applyAlignment="1">
      <alignment vertical="center" wrapText="1" shrinkToFit="1"/>
    </xf>
    <xf numFmtId="3" fontId="8" fillId="0" borderId="46" xfId="203" applyNumberFormat="1" applyFont="1" applyFill="1" applyBorder="1" applyAlignment="1">
      <alignment vertical="center"/>
    </xf>
    <xf numFmtId="0" fontId="8" fillId="0" borderId="0" xfId="203" applyFont="1" applyFill="1" applyAlignment="1">
      <alignment vertical="center"/>
    </xf>
    <xf numFmtId="0" fontId="8" fillId="0" borderId="0" xfId="203" applyFont="1" applyFill="1" applyAlignment="1">
      <alignment horizontal="center" vertical="center"/>
    </xf>
    <xf numFmtId="0" fontId="85" fillId="0" borderId="0" xfId="203" applyAlignment="1">
      <alignment vertical="center"/>
    </xf>
    <xf numFmtId="0" fontId="6" fillId="0" borderId="0" xfId="105" applyFont="1" applyFill="1" applyAlignment="1">
      <alignment horizontal="center" vertical="center" wrapText="1"/>
    </xf>
    <xf numFmtId="0" fontId="8" fillId="41" borderId="26" xfId="203" applyFont="1" applyFill="1" applyBorder="1" applyAlignment="1">
      <alignment vertical="center"/>
    </xf>
    <xf numFmtId="0" fontId="8" fillId="41" borderId="27" xfId="203" applyFont="1" applyFill="1" applyBorder="1" applyAlignment="1">
      <alignment vertical="center"/>
    </xf>
    <xf numFmtId="0" fontId="12" fillId="5" borderId="28" xfId="104" applyNumberFormat="1" applyBorder="1" applyAlignment="1">
      <alignment vertical="center" wrapText="1"/>
    </xf>
    <xf numFmtId="0" fontId="32" fillId="0" borderId="28" xfId="203" applyFont="1" applyFill="1" applyBorder="1" applyAlignment="1">
      <alignment vertical="center" wrapText="1"/>
    </xf>
    <xf numFmtId="0" fontId="12" fillId="0" borderId="26" xfId="104" applyNumberFormat="1" applyFill="1" applyBorder="1" applyAlignment="1">
      <alignment horizontal="left" vertical="center" wrapText="1"/>
    </xf>
    <xf numFmtId="0" fontId="14" fillId="0" borderId="28" xfId="96" applyNumberFormat="1" applyFont="1" applyFill="1" applyBorder="1" applyAlignment="1">
      <alignment wrapText="1" shrinkToFit="1"/>
    </xf>
    <xf numFmtId="3" fontId="14" fillId="0" borderId="26" xfId="96" applyNumberFormat="1" applyFont="1" applyFill="1" applyBorder="1" applyAlignment="1">
      <alignment wrapText="1" shrinkToFit="1"/>
    </xf>
    <xf numFmtId="0" fontId="12" fillId="0" borderId="28" xfId="96" applyNumberFormat="1" applyFill="1" applyBorder="1" applyAlignment="1">
      <alignment wrapText="1" shrinkToFit="1"/>
    </xf>
    <xf numFmtId="3" fontId="12" fillId="0" borderId="26" xfId="96" applyNumberFormat="1" applyFill="1" applyBorder="1" applyAlignment="1">
      <alignment wrapText="1" shrinkToFit="1"/>
    </xf>
    <xf numFmtId="3" fontId="6" fillId="0" borderId="27" xfId="203" applyNumberFormat="1" applyFont="1" applyFill="1" applyBorder="1" applyAlignment="1">
      <alignment vertical="center"/>
    </xf>
    <xf numFmtId="0" fontId="14" fillId="0" borderId="28" xfId="96" applyNumberFormat="1" applyFont="1" applyFill="1" applyBorder="1" applyAlignment="1">
      <alignment horizontal="left" vertical="center" wrapText="1" shrinkToFit="1"/>
    </xf>
    <xf numFmtId="3" fontId="14" fillId="0" borderId="26" xfId="96" applyNumberFormat="1" applyFont="1" applyFill="1" applyBorder="1" applyAlignment="1">
      <alignment horizontal="right" vertical="center" wrapText="1" shrinkToFit="1"/>
    </xf>
    <xf numFmtId="3" fontId="6" fillId="0" borderId="27" xfId="203" applyNumberFormat="1" applyFont="1" applyFill="1" applyBorder="1" applyAlignment="1">
      <alignment horizontal="right" vertical="center"/>
    </xf>
    <xf numFmtId="3" fontId="12" fillId="0" borderId="27" xfId="96" applyNumberFormat="1" applyFont="1" applyFill="1" applyBorder="1" applyAlignment="1">
      <alignment vertical="center" wrapText="1" shrinkToFit="1"/>
    </xf>
    <xf numFmtId="164" fontId="8" fillId="0" borderId="0" xfId="2" applyNumberFormat="1" applyFont="1" applyFill="1" applyBorder="1" applyAlignment="1">
      <alignment wrapText="1"/>
    </xf>
    <xf numFmtId="164" fontId="6" fillId="0" borderId="8" xfId="204" applyNumberFormat="1" applyFont="1" applyFill="1" applyBorder="1" applyAlignment="1">
      <alignment horizontal="right" vertical="center" wrapText="1"/>
    </xf>
    <xf numFmtId="0" fontId="8" fillId="0" borderId="0" xfId="204" applyFont="1" applyAlignment="1">
      <alignment vertical="center"/>
    </xf>
    <xf numFmtId="0" fontId="8" fillId="0" borderId="0" xfId="204" applyFont="1" applyAlignment="1">
      <alignment horizontal="center" vertical="center"/>
    </xf>
    <xf numFmtId="164" fontId="8" fillId="0" borderId="0" xfId="204" applyNumberFormat="1" applyFont="1" applyFill="1" applyBorder="1" applyAlignment="1">
      <alignment horizontal="center" vertical="center" wrapText="1"/>
    </xf>
    <xf numFmtId="164" fontId="8" fillId="0" borderId="0" xfId="204" applyNumberFormat="1" applyFont="1" applyFill="1" applyBorder="1" applyAlignment="1">
      <alignment vertical="center" wrapText="1"/>
    </xf>
    <xf numFmtId="164" fontId="9" fillId="0" borderId="0" xfId="204" applyNumberFormat="1" applyFont="1" applyFill="1" applyBorder="1" applyAlignment="1">
      <alignment horizontal="justify" vertical="center" wrapText="1"/>
    </xf>
    <xf numFmtId="164" fontId="6" fillId="0" borderId="0" xfId="204" applyNumberFormat="1" applyFont="1" applyFill="1" applyBorder="1" applyAlignment="1">
      <alignment horizontal="center" vertical="center"/>
    </xf>
    <xf numFmtId="164" fontId="8" fillId="0" borderId="0" xfId="204" applyNumberFormat="1" applyFont="1" applyFill="1" applyBorder="1" applyAlignment="1">
      <alignment horizontal="center" vertical="center"/>
    </xf>
    <xf numFmtId="0" fontId="11" fillId="0" borderId="0" xfId="204" applyFont="1" applyFill="1" applyBorder="1" applyAlignment="1">
      <alignment vertical="center" wrapText="1"/>
    </xf>
    <xf numFmtId="164" fontId="9" fillId="0" borderId="0" xfId="204" applyNumberFormat="1" applyFont="1" applyFill="1" applyBorder="1" applyAlignment="1">
      <alignment vertical="center" wrapText="1"/>
    </xf>
    <xf numFmtId="164" fontId="6" fillId="0" borderId="0" xfId="204" applyNumberFormat="1" applyFont="1" applyFill="1" applyBorder="1" applyAlignment="1">
      <alignment horizontal="right" vertical="center" wrapText="1"/>
    </xf>
    <xf numFmtId="0" fontId="77" fillId="0" borderId="0" xfId="1" applyFont="1" applyFill="1" applyBorder="1" applyAlignment="1">
      <alignment vertical="center" wrapText="1"/>
    </xf>
    <xf numFmtId="0" fontId="13" fillId="0" borderId="0" xfId="1" applyFont="1" applyFill="1" applyBorder="1" applyAlignment="1">
      <alignment vertical="center"/>
    </xf>
    <xf numFmtId="164" fontId="40" fillId="0" borderId="0" xfId="204" applyNumberFormat="1" applyFont="1" applyFill="1" applyBorder="1" applyAlignment="1">
      <alignment wrapText="1"/>
    </xf>
    <xf numFmtId="164" fontId="40" fillId="0" borderId="0" xfId="204" applyNumberFormat="1" applyFont="1" applyFill="1" applyBorder="1" applyAlignment="1">
      <alignment horizontal="right" wrapText="1"/>
    </xf>
    <xf numFmtId="0" fontId="41" fillId="0" borderId="0" xfId="204" applyFont="1" applyFill="1" applyBorder="1" applyAlignment="1">
      <alignment vertical="top" wrapText="1"/>
    </xf>
    <xf numFmtId="0" fontId="40" fillId="0" borderId="0" xfId="0" applyFont="1" applyFill="1" applyBorder="1" applyAlignment="1">
      <alignment horizontal="left" wrapText="1"/>
    </xf>
    <xf numFmtId="164" fontId="40" fillId="0" borderId="0" xfId="204" applyNumberFormat="1" applyFont="1" applyFill="1" applyBorder="1" applyAlignment="1">
      <alignment horizontal="right"/>
    </xf>
    <xf numFmtId="164" fontId="40" fillId="0" borderId="0" xfId="204" applyNumberFormat="1" applyFont="1" applyFill="1" applyBorder="1"/>
    <xf numFmtId="0" fontId="40" fillId="0" borderId="0" xfId="0" applyFont="1" applyFill="1" applyBorder="1" applyAlignment="1">
      <alignment wrapText="1"/>
    </xf>
    <xf numFmtId="0" fontId="40" fillId="0" borderId="0" xfId="0" applyFont="1" applyFill="1" applyBorder="1" applyAlignment="1">
      <alignment horizontal="justify"/>
    </xf>
    <xf numFmtId="0" fontId="40" fillId="0" borderId="0" xfId="0" applyFont="1" applyFill="1" applyBorder="1" applyAlignment="1">
      <alignment horizontal="justify" wrapText="1"/>
    </xf>
    <xf numFmtId="164" fontId="9" fillId="0" borderId="8" xfId="204" applyNumberFormat="1" applyFont="1" applyFill="1" applyBorder="1" applyAlignment="1">
      <alignment vertical="center" wrapText="1"/>
    </xf>
    <xf numFmtId="0" fontId="9" fillId="5" borderId="25" xfId="0" applyFont="1" applyFill="1" applyBorder="1" applyAlignment="1">
      <alignment vertical="center"/>
    </xf>
    <xf numFmtId="0" fontId="9" fillId="5" borderId="44" xfId="0" applyFont="1" applyFill="1" applyBorder="1" applyAlignment="1">
      <alignment vertical="center"/>
    </xf>
    <xf numFmtId="0" fontId="8" fillId="0" borderId="28" xfId="0" applyFont="1" applyFill="1" applyBorder="1" applyAlignment="1">
      <alignment vertical="center" wrapText="1"/>
    </xf>
    <xf numFmtId="0" fontId="8" fillId="5" borderId="27" xfId="0" applyFont="1" applyFill="1" applyBorder="1" applyAlignment="1">
      <alignment horizontal="right" vertical="center" wrapText="1"/>
    </xf>
    <xf numFmtId="3" fontId="8" fillId="5" borderId="26" xfId="0" applyNumberFormat="1" applyFont="1" applyFill="1" applyBorder="1" applyAlignment="1">
      <alignment horizontal="right" vertical="center" wrapText="1"/>
    </xf>
    <xf numFmtId="0" fontId="6" fillId="2" borderId="28" xfId="0" applyFont="1" applyFill="1" applyBorder="1" applyAlignment="1">
      <alignment vertical="center" wrapText="1"/>
    </xf>
    <xf numFmtId="3" fontId="14" fillId="2" borderId="26" xfId="4" applyNumberFormat="1" applyFont="1" applyFill="1" applyBorder="1" applyAlignment="1">
      <alignment horizontal="left" vertical="center" wrapText="1" shrinkToFit="1"/>
    </xf>
    <xf numFmtId="3" fontId="14" fillId="2" borderId="27" xfId="4" applyNumberFormat="1" applyFont="1" applyFill="1" applyBorder="1" applyAlignment="1">
      <alignment horizontal="left" vertical="center" wrapText="1" shrinkToFit="1"/>
    </xf>
    <xf numFmtId="3" fontId="14" fillId="5" borderId="27" xfId="3" applyNumberFormat="1" applyFont="1" applyFill="1" applyBorder="1" applyAlignment="1">
      <alignment horizontal="right" vertical="center" wrapText="1" shrinkToFit="1"/>
    </xf>
    <xf numFmtId="0" fontId="8" fillId="5" borderId="28" xfId="16" quotePrefix="1" applyFont="1" applyFill="1" applyBorder="1" applyAlignment="1">
      <alignment horizontal="left" vertical="center" wrapText="1" shrinkToFit="1"/>
    </xf>
    <xf numFmtId="3" fontId="12" fillId="5" borderId="27" xfId="3" applyNumberFormat="1" applyFont="1" applyFill="1" applyBorder="1" applyAlignment="1">
      <alignment horizontal="right" vertical="center" wrapText="1" shrinkToFit="1"/>
    </xf>
    <xf numFmtId="0" fontId="8" fillId="5" borderId="28" xfId="17" quotePrefix="1" applyFont="1" applyFill="1" applyBorder="1" applyAlignment="1">
      <alignment horizontal="left" vertical="center" wrapText="1" shrinkToFit="1"/>
    </xf>
    <xf numFmtId="0" fontId="8" fillId="5" borderId="28" xfId="18" quotePrefix="1" applyFont="1" applyFill="1" applyBorder="1" applyAlignment="1">
      <alignment horizontal="left" vertical="center" wrapText="1" shrinkToFit="1"/>
    </xf>
    <xf numFmtId="3" fontId="12" fillId="0" borderId="27" xfId="3" applyNumberFormat="1" applyFont="1" applyFill="1" applyBorder="1" applyAlignment="1">
      <alignment horizontal="right" vertical="center" wrapText="1" shrinkToFit="1"/>
    </xf>
    <xf numFmtId="0" fontId="5" fillId="0" borderId="0" xfId="0" applyFont="1" applyFill="1" applyAlignment="1">
      <alignment vertical="center"/>
    </xf>
    <xf numFmtId="0" fontId="8" fillId="0" borderId="26" xfId="0" applyFont="1" applyFill="1" applyBorder="1" applyAlignment="1">
      <alignment horizontal="right" vertical="center" wrapText="1"/>
    </xf>
    <xf numFmtId="0" fontId="8" fillId="0" borderId="27" xfId="0" applyFont="1" applyFill="1" applyBorder="1" applyAlignment="1">
      <alignment vertical="center" wrapText="1"/>
    </xf>
    <xf numFmtId="0" fontId="6" fillId="0" borderId="72" xfId="0" applyFont="1" applyFill="1" applyBorder="1" applyAlignment="1">
      <alignment vertical="center"/>
    </xf>
    <xf numFmtId="0" fontId="8" fillId="0" borderId="73" xfId="0" applyFont="1" applyFill="1" applyBorder="1" applyAlignment="1">
      <alignment vertical="center" wrapText="1"/>
    </xf>
    <xf numFmtId="0" fontId="6" fillId="0" borderId="28" xfId="0" applyFont="1" applyFill="1" applyBorder="1" applyAlignment="1">
      <alignment vertical="center" wrapText="1"/>
    </xf>
    <xf numFmtId="3" fontId="12" fillId="0" borderId="26" xfId="3" applyNumberFormat="1" applyFont="1" applyFill="1" applyBorder="1" applyAlignment="1">
      <alignment horizontal="right" vertical="center" wrapText="1" shrinkToFit="1"/>
    </xf>
    <xf numFmtId="0" fontId="11" fillId="0" borderId="28" xfId="0" applyFont="1" applyFill="1" applyBorder="1" applyAlignment="1">
      <alignment vertical="center" wrapText="1"/>
    </xf>
    <xf numFmtId="0" fontId="11" fillId="0" borderId="26" xfId="0" applyFont="1" applyFill="1" applyBorder="1" applyAlignment="1">
      <alignment horizontal="right" vertical="center" wrapText="1"/>
    </xf>
    <xf numFmtId="0" fontId="11" fillId="0" borderId="27" xfId="0" applyFont="1" applyFill="1" applyBorder="1" applyAlignment="1">
      <alignment vertical="center" wrapText="1"/>
    </xf>
    <xf numFmtId="3" fontId="12" fillId="53" borderId="26" xfId="3" applyNumberFormat="1" applyFont="1" applyFill="1" applyBorder="1" applyAlignment="1">
      <alignment horizontal="right" vertical="center" wrapText="1" shrinkToFit="1"/>
    </xf>
    <xf numFmtId="3" fontId="8" fillId="53" borderId="27" xfId="0" applyNumberFormat="1" applyFont="1" applyFill="1" applyBorder="1" applyAlignment="1">
      <alignment vertical="center"/>
    </xf>
    <xf numFmtId="0" fontId="6" fillId="53" borderId="26" xfId="0" applyFont="1" applyFill="1" applyBorder="1" applyAlignment="1">
      <alignment horizontal="right" vertical="center" wrapText="1"/>
    </xf>
    <xf numFmtId="0" fontId="6" fillId="53" borderId="27" xfId="0" applyFont="1" applyFill="1" applyBorder="1" applyAlignment="1">
      <alignment vertical="center" wrapText="1"/>
    </xf>
    <xf numFmtId="3" fontId="6" fillId="0" borderId="27" xfId="3" applyNumberFormat="1" applyFont="1" applyFill="1" applyBorder="1" applyAlignment="1">
      <alignment horizontal="right" vertical="center" wrapText="1" shrinkToFit="1"/>
    </xf>
    <xf numFmtId="0" fontId="8" fillId="5" borderId="84" xfId="16" quotePrefix="1" applyFont="1" applyFill="1" applyBorder="1" applyAlignment="1">
      <alignment vertical="center" wrapText="1" shrinkToFit="1"/>
    </xf>
    <xf numFmtId="3" fontId="8" fillId="0" borderId="27" xfId="3" applyNumberFormat="1" applyFont="1" applyFill="1" applyBorder="1" applyAlignment="1">
      <alignment horizontal="right" vertical="center" wrapText="1" shrinkToFit="1"/>
    </xf>
    <xf numFmtId="3" fontId="8" fillId="0" borderId="49" xfId="3" applyNumberFormat="1" applyFont="1" applyFill="1" applyBorder="1" applyAlignment="1">
      <alignment horizontal="right" vertical="center" wrapText="1" shrinkToFit="1"/>
    </xf>
    <xf numFmtId="0" fontId="8" fillId="5" borderId="30" xfId="18" quotePrefix="1" applyFill="1" applyBorder="1" applyAlignment="1">
      <alignment horizontal="left" vertical="center" wrapText="1" shrinkToFit="1"/>
    </xf>
    <xf numFmtId="3" fontId="12" fillId="5" borderId="48" xfId="3" applyNumberFormat="1" applyFill="1" applyBorder="1" applyAlignment="1">
      <alignment horizontal="right" vertical="center" wrapText="1" shrinkToFit="1"/>
    </xf>
    <xf numFmtId="3" fontId="8" fillId="5" borderId="49" xfId="0" applyNumberFormat="1" applyFont="1" applyFill="1" applyBorder="1" applyAlignment="1">
      <alignment horizontal="right" vertical="center"/>
    </xf>
    <xf numFmtId="49" fontId="8" fillId="0" borderId="85" xfId="202" applyNumberFormat="1" applyFont="1" applyBorder="1" applyAlignment="1">
      <alignment vertical="center" wrapText="1"/>
    </xf>
    <xf numFmtId="0" fontId="6" fillId="53" borderId="8" xfId="0" applyFont="1" applyFill="1" applyBorder="1" applyAlignment="1">
      <alignment vertical="center" wrapText="1"/>
    </xf>
    <xf numFmtId="3" fontId="14" fillId="53" borderId="26" xfId="4" applyNumberFormat="1" applyFont="1" applyFill="1" applyBorder="1">
      <alignment horizontal="left" wrapText="1" indent="1" shrinkToFit="1"/>
    </xf>
    <xf numFmtId="0" fontId="8" fillId="53" borderId="27" xfId="0" applyFont="1" applyFill="1" applyBorder="1" applyAlignment="1">
      <alignment vertical="center" wrapText="1"/>
    </xf>
    <xf numFmtId="3" fontId="6" fillId="0" borderId="26" xfId="0" applyNumberFormat="1" applyFont="1" applyBorder="1"/>
    <xf numFmtId="3" fontId="8" fillId="0" borderId="0" xfId="0" applyNumberFormat="1" applyFont="1" applyAlignment="1">
      <alignment horizontal="center"/>
    </xf>
    <xf numFmtId="3" fontId="8" fillId="0" borderId="26" xfId="0" applyNumberFormat="1" applyFont="1" applyBorder="1"/>
    <xf numFmtId="3" fontId="8" fillId="0" borderId="16" xfId="0" applyNumberFormat="1" applyFont="1" applyBorder="1"/>
    <xf numFmtId="0" fontId="8" fillId="0" borderId="8" xfId="0" applyFont="1" applyBorder="1" applyAlignment="1">
      <alignment horizontal="left" indent="4"/>
    </xf>
    <xf numFmtId="0" fontId="8" fillId="0" borderId="8" xfId="0" applyFont="1" applyBorder="1" applyAlignment="1">
      <alignment horizontal="left" wrapText="1" indent="3"/>
    </xf>
    <xf numFmtId="0" fontId="8" fillId="0" borderId="8" xfId="0" applyFont="1" applyBorder="1" applyAlignment="1">
      <alignment horizontal="left" wrapText="1" indent="4"/>
    </xf>
    <xf numFmtId="0" fontId="8" fillId="0" borderId="8" xfId="0" applyFont="1" applyBorder="1" applyAlignment="1">
      <alignment horizontal="left" wrapText="1" indent="5"/>
    </xf>
    <xf numFmtId="0" fontId="8" fillId="0" borderId="28" xfId="0" applyFont="1" applyBorder="1" applyAlignment="1">
      <alignment horizontal="left" indent="3"/>
    </xf>
    <xf numFmtId="0" fontId="8" fillId="0" borderId="28" xfId="0" applyFont="1" applyBorder="1" applyAlignment="1">
      <alignment horizontal="left" indent="4"/>
    </xf>
    <xf numFmtId="0" fontId="8" fillId="0" borderId="28" xfId="0" applyFont="1" applyBorder="1"/>
    <xf numFmtId="0" fontId="8" fillId="0" borderId="28" xfId="0" applyFont="1" applyBorder="1" applyAlignment="1">
      <alignment horizontal="left" indent="1"/>
    </xf>
    <xf numFmtId="0" fontId="8" fillId="0" borderId="28" xfId="0" applyFont="1" applyBorder="1" applyAlignment="1">
      <alignment horizontal="left" indent="2"/>
    </xf>
    <xf numFmtId="0" fontId="8" fillId="0" borderId="28" xfId="0" applyFont="1" applyBorder="1" applyAlignment="1">
      <alignment horizontal="left" wrapText="1" indent="3"/>
    </xf>
    <xf numFmtId="0" fontId="15" fillId="0" borderId="28" xfId="0" applyFont="1" applyBorder="1" applyAlignment="1">
      <alignment horizontal="left" wrapText="1" indent="1"/>
    </xf>
    <xf numFmtId="0" fontId="6" fillId="0" borderId="28" xfId="16" quotePrefix="1" applyFont="1" applyBorder="1" applyAlignment="1">
      <alignment horizontal="left" vertical="center" wrapText="1" indent="2" shrinkToFit="1"/>
    </xf>
    <xf numFmtId="0" fontId="8" fillId="0" borderId="28" xfId="17" quotePrefix="1" applyBorder="1" applyAlignment="1">
      <alignment horizontal="left" wrapText="1" indent="3" shrinkToFit="1"/>
    </xf>
    <xf numFmtId="0" fontId="8" fillId="0" borderId="28" xfId="0" applyFont="1" applyBorder="1" applyAlignment="1">
      <alignment horizontal="left" vertical="center" wrapText="1" indent="4"/>
    </xf>
    <xf numFmtId="0" fontId="8" fillId="0" borderId="28" xfId="0" applyFont="1" applyBorder="1" applyAlignment="1">
      <alignment horizontal="left" wrapText="1" indent="4"/>
    </xf>
    <xf numFmtId="0" fontId="8" fillId="0" borderId="28" xfId="0" applyFont="1" applyBorder="1" applyAlignment="1">
      <alignment horizontal="left" wrapText="1" indent="5"/>
    </xf>
    <xf numFmtId="0" fontId="8" fillId="0" borderId="45" xfId="0" applyFont="1" applyBorder="1" applyAlignment="1">
      <alignment horizontal="left" wrapText="1" indent="3"/>
    </xf>
    <xf numFmtId="0" fontId="7" fillId="0" borderId="0" xfId="5" applyFont="1" applyFill="1" applyBorder="1" applyAlignment="1">
      <alignment horizontal="right" vertical="top" wrapText="1"/>
    </xf>
    <xf numFmtId="3" fontId="12" fillId="0" borderId="0" xfId="6" applyNumberFormat="1" applyFont="1" applyFill="1" applyAlignment="1">
      <alignment horizontal="right" wrapText="1"/>
    </xf>
    <xf numFmtId="164" fontId="6" fillId="0" borderId="0" xfId="14" applyNumberFormat="1" applyFont="1" applyFill="1" applyBorder="1" applyAlignment="1">
      <alignment vertical="top"/>
    </xf>
    <xf numFmtId="3" fontId="6" fillId="0" borderId="0" xfId="0" applyNumberFormat="1" applyFont="1" applyBorder="1" applyAlignment="1">
      <alignment vertical="center"/>
    </xf>
    <xf numFmtId="3" fontId="6" fillId="0" borderId="0" xfId="204" applyNumberFormat="1" applyFont="1" applyFill="1" applyBorder="1" applyAlignment="1">
      <alignment horizontal="left" vertical="center" wrapText="1"/>
    </xf>
    <xf numFmtId="3" fontId="6" fillId="0" borderId="0" xfId="0" applyNumberFormat="1" applyFont="1" applyFill="1" applyBorder="1" applyAlignment="1">
      <alignment vertical="center"/>
    </xf>
    <xf numFmtId="0" fontId="20" fillId="0" borderId="0" xfId="1" applyFont="1" applyFill="1" applyBorder="1" applyAlignment="1">
      <alignment horizontal="center" vertical="top" wrapText="1"/>
    </xf>
    <xf numFmtId="0" fontId="22" fillId="0" borderId="69" xfId="1" applyFont="1" applyFill="1" applyBorder="1" applyAlignment="1">
      <alignment horizontal="justify"/>
    </xf>
    <xf numFmtId="0" fontId="22" fillId="0" borderId="23" xfId="1" applyFont="1" applyFill="1" applyBorder="1" applyAlignment="1">
      <alignment horizontal="justify"/>
    </xf>
    <xf numFmtId="164" fontId="27" fillId="0" borderId="0" xfId="1" applyNumberFormat="1" applyFont="1" applyFill="1" applyBorder="1" applyAlignment="1">
      <alignment horizontal="left" vertical="center" wrapText="1"/>
    </xf>
    <xf numFmtId="0" fontId="20" fillId="0" borderId="0" xfId="1" applyFont="1" applyFill="1" applyAlignment="1">
      <alignment wrapText="1"/>
    </xf>
    <xf numFmtId="164" fontId="7" fillId="0" borderId="0" xfId="2" applyNumberFormat="1" applyFont="1" applyFill="1" applyAlignment="1">
      <alignment vertical="top"/>
    </xf>
    <xf numFmtId="0" fontId="0" fillId="0" borderId="0" xfId="0"/>
    <xf numFmtId="0" fontId="7" fillId="0" borderId="88" xfId="0" applyFont="1" applyBorder="1" applyAlignment="1">
      <alignment vertical="top"/>
    </xf>
    <xf numFmtId="0" fontId="5" fillId="0" borderId="88" xfId="0" applyFont="1" applyFill="1" applyBorder="1" applyAlignment="1">
      <alignment vertical="top"/>
    </xf>
    <xf numFmtId="164" fontId="7" fillId="0" borderId="0" xfId="0" applyNumberFormat="1" applyFont="1" applyBorder="1" applyAlignment="1">
      <alignment horizontal="center" vertical="top"/>
    </xf>
    <xf numFmtId="0" fontId="7" fillId="0" borderId="0" xfId="0" applyFont="1" applyBorder="1" applyAlignment="1">
      <alignment horizontal="center" vertical="top" wrapText="1"/>
    </xf>
    <xf numFmtId="164" fontId="7" fillId="0" borderId="0" xfId="2" applyNumberFormat="1" applyFont="1" applyFill="1" applyBorder="1" applyAlignment="1">
      <alignment horizontal="center" vertical="top"/>
    </xf>
    <xf numFmtId="0" fontId="7" fillId="0" borderId="0" xfId="0" applyFont="1" applyBorder="1" applyAlignment="1">
      <alignment horizontal="center" vertical="top"/>
    </xf>
    <xf numFmtId="164" fontId="6" fillId="0" borderId="0" xfId="2" applyNumberFormat="1" applyFont="1" applyFill="1" applyBorder="1" applyAlignment="1">
      <alignment vertical="top" wrapText="1"/>
    </xf>
    <xf numFmtId="0" fontId="22" fillId="0" borderId="0" xfId="1" applyFont="1" applyFill="1" applyAlignment="1">
      <alignment vertical="top" wrapText="1"/>
    </xf>
    <xf numFmtId="164" fontId="22" fillId="0" borderId="0" xfId="1" applyNumberFormat="1" applyFont="1" applyFill="1" applyAlignment="1">
      <alignment vertical="center" wrapText="1"/>
    </xf>
    <xf numFmtId="0" fontId="22" fillId="0" borderId="0" xfId="1" applyFont="1" applyFill="1" applyBorder="1" applyAlignment="1">
      <alignment vertical="center" wrapText="1"/>
    </xf>
    <xf numFmtId="0" fontId="22" fillId="0" borderId="0" xfId="1" applyFont="1" applyFill="1" applyAlignment="1">
      <alignment vertical="center" wrapText="1"/>
    </xf>
    <xf numFmtId="164" fontId="8" fillId="0" borderId="0" xfId="2" applyNumberFormat="1" applyFont="1" applyFill="1" applyAlignment="1">
      <alignment vertical="top"/>
    </xf>
    <xf numFmtId="3" fontId="14" fillId="0" borderId="0" xfId="6" applyNumberFormat="1" applyFont="1" applyAlignment="1">
      <alignment horizontal="right" wrapText="1"/>
    </xf>
    <xf numFmtId="164" fontId="20" fillId="0" borderId="0" xfId="1" applyNumberFormat="1" applyFont="1" applyFill="1" applyAlignment="1">
      <alignment vertical="center" wrapText="1"/>
    </xf>
    <xf numFmtId="164" fontId="7" fillId="0" borderId="0" xfId="0" applyNumberFormat="1" applyFont="1" applyFill="1" applyBorder="1" applyAlignment="1">
      <alignment horizontal="center" vertical="top"/>
    </xf>
    <xf numFmtId="0" fontId="7" fillId="0" borderId="0" xfId="0" applyFont="1" applyFill="1" applyBorder="1" applyAlignment="1">
      <alignment horizontal="center" vertical="top"/>
    </xf>
    <xf numFmtId="0" fontId="0" fillId="0" borderId="0" xfId="0" applyFill="1"/>
    <xf numFmtId="3" fontId="20" fillId="0" borderId="0" xfId="1" applyNumberFormat="1" applyFont="1" applyFill="1" applyAlignment="1">
      <alignment horizontal="center" vertical="top" wrapText="1"/>
    </xf>
    <xf numFmtId="0" fontId="22" fillId="0" borderId="23" xfId="1" applyFont="1" applyFill="1" applyBorder="1" applyAlignment="1">
      <alignment horizontal="justify" vertical="center" wrapText="1"/>
    </xf>
    <xf numFmtId="3" fontId="36" fillId="0" borderId="0" xfId="6" applyNumberFormat="1" applyFont="1" applyFill="1" applyAlignment="1">
      <alignment horizontal="right" wrapText="1"/>
    </xf>
    <xf numFmtId="3" fontId="12" fillId="0" borderId="0" xfId="6" applyNumberFormat="1" applyFont="1" applyFill="1" applyBorder="1" applyAlignment="1">
      <alignment horizontal="right" wrapText="1"/>
    </xf>
    <xf numFmtId="0" fontId="7" fillId="41" borderId="0" xfId="5" applyFont="1" applyFill="1" applyBorder="1" applyAlignment="1">
      <alignment horizontal="right" vertical="top" wrapText="1"/>
    </xf>
    <xf numFmtId="3" fontId="12" fillId="41" borderId="0" xfId="6" applyNumberFormat="1" applyFont="1" applyFill="1" applyAlignment="1">
      <alignment horizontal="right" wrapText="1"/>
    </xf>
    <xf numFmtId="0" fontId="20" fillId="0" borderId="32" xfId="1" applyFont="1" applyFill="1" applyBorder="1" applyAlignment="1">
      <alignment horizontal="center" vertical="top" wrapText="1"/>
    </xf>
    <xf numFmtId="0" fontId="20" fillId="0" borderId="0" xfId="1" applyFont="1" applyFill="1" applyAlignment="1">
      <alignment horizontal="center" vertical="top" wrapText="1"/>
    </xf>
    <xf numFmtId="0" fontId="6" fillId="0" borderId="0" xfId="0" applyFont="1" applyBorder="1" applyAlignment="1">
      <alignment horizontal="center" vertical="center"/>
    </xf>
    <xf numFmtId="0" fontId="6" fillId="0" borderId="0" xfId="204" applyFont="1" applyAlignment="1">
      <alignment horizontal="center" vertical="center"/>
    </xf>
    <xf numFmtId="0" fontId="6" fillId="0" borderId="0" xfId="204" applyFont="1" applyAlignment="1">
      <alignment horizontal="center"/>
    </xf>
    <xf numFmtId="164" fontId="8" fillId="0" borderId="21" xfId="204" applyNumberFormat="1" applyFont="1" applyBorder="1" applyAlignment="1">
      <alignment vertical="center"/>
    </xf>
    <xf numFmtId="0" fontId="107" fillId="0" borderId="0" xfId="0" applyFont="1"/>
    <xf numFmtId="0" fontId="8" fillId="0" borderId="0" xfId="14" applyFont="1" applyAlignment="1">
      <alignment horizontal="center"/>
    </xf>
    <xf numFmtId="0" fontId="8" fillId="0" borderId="0" xfId="1" applyFont="1" applyFill="1" applyAlignment="1">
      <alignment horizontal="center" vertical="center"/>
    </xf>
    <xf numFmtId="0" fontId="0" fillId="0" borderId="0" xfId="0" applyFill="1" applyBorder="1" applyAlignment="1">
      <alignment horizontal="center" vertical="center" wrapText="1"/>
    </xf>
    <xf numFmtId="0" fontId="8" fillId="0" borderId="0" xfId="1" applyFont="1" applyFill="1" applyBorder="1" applyAlignment="1">
      <alignment horizontal="center" vertical="center"/>
    </xf>
    <xf numFmtId="0" fontId="42" fillId="0" borderId="0" xfId="14" applyFont="1" applyFill="1" applyAlignment="1">
      <alignment horizontal="center"/>
    </xf>
    <xf numFmtId="0" fontId="0" fillId="0" borderId="0" xfId="0" applyAlignment="1">
      <alignment horizontal="center"/>
    </xf>
    <xf numFmtId="0" fontId="0" fillId="0" borderId="0" xfId="0" applyFill="1" applyAlignment="1">
      <alignment horizontal="center"/>
    </xf>
    <xf numFmtId="0" fontId="33" fillId="0" borderId="0" xfId="0" applyFont="1" applyAlignment="1">
      <alignment horizontal="center"/>
    </xf>
    <xf numFmtId="0" fontId="6" fillId="0" borderId="0" xfId="21" applyFont="1" applyFill="1" applyAlignment="1">
      <alignment horizontal="center" vertical="top"/>
    </xf>
    <xf numFmtId="0" fontId="6" fillId="0" borderId="0" xfId="22" applyFont="1" applyFill="1" applyAlignment="1">
      <alignment horizontal="center" vertical="top"/>
    </xf>
    <xf numFmtId="0" fontId="8" fillId="0" borderId="0" xfId="14" applyFont="1" applyAlignment="1">
      <alignment vertical="top" wrapText="1"/>
    </xf>
    <xf numFmtId="0" fontId="6" fillId="0" borderId="0" xfId="0" applyFont="1" applyFill="1" applyAlignment="1">
      <alignment horizontal="center" wrapText="1"/>
    </xf>
    <xf numFmtId="0" fontId="22" fillId="0" borderId="69" xfId="105" applyFont="1" applyFill="1" applyBorder="1" applyAlignment="1">
      <alignment horizontal="justify" vertical="center" wrapText="1"/>
    </xf>
    <xf numFmtId="0" fontId="22" fillId="0" borderId="69" xfId="1" applyFont="1" applyFill="1" applyBorder="1" applyAlignment="1">
      <alignment horizontal="justify" vertical="center"/>
    </xf>
    <xf numFmtId="0" fontId="22" fillId="0" borderId="97" xfId="1" applyFont="1" applyFill="1" applyBorder="1" applyAlignment="1">
      <alignment horizontal="left" vertical="center" wrapText="1"/>
    </xf>
    <xf numFmtId="0" fontId="20" fillId="0" borderId="100" xfId="1" applyFont="1" applyBorder="1" applyAlignment="1">
      <alignment horizontal="justify" wrapText="1"/>
    </xf>
    <xf numFmtId="0" fontId="79" fillId="0" borderId="0" xfId="0" applyFont="1"/>
    <xf numFmtId="0" fontId="8" fillId="0" borderId="0" xfId="338" applyFont="1"/>
    <xf numFmtId="0" fontId="22" fillId="0" borderId="0" xfId="1" applyFont="1" applyBorder="1" applyAlignment="1">
      <alignment horizontal="justify" wrapText="1"/>
    </xf>
    <xf numFmtId="0" fontId="108" fillId="0" borderId="0" xfId="0" applyFont="1"/>
    <xf numFmtId="0" fontId="22" fillId="0" borderId="4" xfId="1" applyFont="1" applyBorder="1" applyAlignment="1">
      <alignment horizontal="justify" vertical="center" wrapText="1"/>
    </xf>
    <xf numFmtId="0" fontId="20" fillId="0" borderId="101" xfId="1" applyFont="1" applyBorder="1" applyAlignment="1">
      <alignment horizontal="justify" vertical="center" wrapText="1"/>
    </xf>
    <xf numFmtId="0" fontId="74" fillId="0" borderId="101" xfId="0" applyFont="1" applyBorder="1" applyAlignment="1">
      <alignment horizontal="justify" vertical="center"/>
    </xf>
    <xf numFmtId="0" fontId="22" fillId="0" borderId="101" xfId="1" applyFont="1" applyFill="1" applyBorder="1" applyAlignment="1">
      <alignment vertical="center" wrapText="1"/>
    </xf>
    <xf numFmtId="164" fontId="8" fillId="0" borderId="47" xfId="2" applyNumberFormat="1" applyFont="1" applyFill="1" applyBorder="1"/>
    <xf numFmtId="3" fontId="12" fillId="0" borderId="47" xfId="32" applyNumberFormat="1" applyFont="1" applyFill="1" applyBorder="1">
      <alignment horizontal="right"/>
    </xf>
    <xf numFmtId="0" fontId="8" fillId="0" borderId="32" xfId="0" applyFont="1" applyBorder="1" applyAlignment="1">
      <alignment horizontal="left" vertical="center" wrapText="1" indent="4"/>
    </xf>
    <xf numFmtId="164" fontId="8" fillId="0" borderId="48" xfId="204" applyNumberFormat="1" applyFont="1" applyBorder="1" applyAlignment="1">
      <alignment horizontal="right" vertical="center"/>
    </xf>
    <xf numFmtId="0" fontId="8" fillId="0" borderId="8" xfId="5" applyFont="1" applyFill="1" applyBorder="1" applyAlignment="1">
      <alignment vertical="top" wrapText="1"/>
    </xf>
    <xf numFmtId="164" fontId="8" fillId="0" borderId="26" xfId="204" applyNumberFormat="1" applyFont="1" applyFill="1" applyBorder="1" applyAlignment="1">
      <alignment horizontal="right" vertical="center" wrapText="1"/>
    </xf>
    <xf numFmtId="164" fontId="8" fillId="0" borderId="27" xfId="204" applyNumberFormat="1" applyFont="1" applyFill="1" applyBorder="1" applyAlignment="1">
      <alignment vertical="center" wrapText="1"/>
    </xf>
    <xf numFmtId="164" fontId="9" fillId="0" borderId="26" xfId="204" applyNumberFormat="1" applyFont="1" applyFill="1" applyBorder="1" applyAlignment="1">
      <alignment horizontal="right" vertical="center" wrapText="1"/>
    </xf>
    <xf numFmtId="164" fontId="9" fillId="0" borderId="27" xfId="204" applyNumberFormat="1" applyFont="1" applyFill="1" applyBorder="1" applyAlignment="1">
      <alignment vertical="center" wrapText="1"/>
    </xf>
    <xf numFmtId="164" fontId="6" fillId="0" borderId="26" xfId="204" applyNumberFormat="1" applyFont="1" applyBorder="1" applyAlignment="1">
      <alignment horizontal="right" vertical="center"/>
    </xf>
    <xf numFmtId="164" fontId="6" fillId="0" borderId="27" xfId="204" applyNumberFormat="1" applyFont="1" applyFill="1" applyBorder="1" applyAlignment="1">
      <alignment horizontal="right" vertical="center"/>
    </xf>
    <xf numFmtId="164" fontId="8" fillId="0" borderId="26" xfId="204" applyNumberFormat="1" applyFont="1" applyBorder="1" applyAlignment="1">
      <alignment horizontal="right" vertical="center"/>
    </xf>
    <xf numFmtId="164" fontId="8" fillId="0" borderId="27" xfId="204" applyNumberFormat="1" applyFont="1" applyFill="1" applyBorder="1" applyAlignment="1">
      <alignment horizontal="right" vertical="center"/>
    </xf>
    <xf numFmtId="164" fontId="6" fillId="0" borderId="44" xfId="204" applyNumberFormat="1" applyFont="1" applyFill="1" applyBorder="1" applyAlignment="1">
      <alignment vertical="center" wrapText="1"/>
    </xf>
    <xf numFmtId="3" fontId="12" fillId="0" borderId="29" xfId="32" applyNumberFormat="1" applyFont="1" applyFill="1" applyBorder="1">
      <alignment horizontal="right"/>
    </xf>
    <xf numFmtId="3" fontId="12" fillId="0" borderId="46" xfId="32" applyNumberFormat="1" applyFont="1" applyFill="1" applyBorder="1">
      <alignment horizontal="right"/>
    </xf>
    <xf numFmtId="0" fontId="8" fillId="0" borderId="8" xfId="13" applyFont="1" applyFill="1" applyBorder="1" applyAlignment="1">
      <alignment wrapText="1" shrinkToFit="1"/>
    </xf>
    <xf numFmtId="164" fontId="8" fillId="2" borderId="26" xfId="204" applyNumberFormat="1" applyFont="1" applyFill="1" applyBorder="1" applyAlignment="1">
      <alignment horizontal="right" vertical="center" wrapText="1"/>
    </xf>
    <xf numFmtId="164" fontId="8" fillId="2" borderId="27" xfId="204" applyNumberFormat="1" applyFont="1" applyFill="1" applyBorder="1" applyAlignment="1">
      <alignment vertical="center" wrapText="1"/>
    </xf>
    <xf numFmtId="0" fontId="8" fillId="0" borderId="0" xfId="0" applyFont="1" applyAlignment="1">
      <alignment horizontal="center" vertical="top"/>
    </xf>
    <xf numFmtId="49" fontId="7" fillId="0" borderId="0" xfId="0" applyNumberFormat="1" applyFont="1" applyAlignment="1">
      <alignment vertical="top"/>
    </xf>
    <xf numFmtId="49" fontId="7" fillId="0" borderId="0" xfId="0" applyNumberFormat="1" applyFont="1" applyAlignment="1">
      <alignment horizontal="center" vertical="top"/>
    </xf>
    <xf numFmtId="49" fontId="7" fillId="0" borderId="87" xfId="0" applyNumberFormat="1" applyFont="1" applyFill="1" applyBorder="1" applyAlignment="1">
      <alignment vertical="top"/>
    </xf>
    <xf numFmtId="49" fontId="7" fillId="0" borderId="87" xfId="0" applyNumberFormat="1" applyFont="1" applyFill="1" applyBorder="1" applyAlignment="1">
      <alignment horizontal="right" vertical="top"/>
    </xf>
    <xf numFmtId="0" fontId="9" fillId="0" borderId="62" xfId="0" applyFont="1" applyFill="1" applyBorder="1" applyAlignment="1">
      <alignment vertical="top" wrapText="1"/>
    </xf>
    <xf numFmtId="49" fontId="7" fillId="0" borderId="92" xfId="0" applyNumberFormat="1" applyFont="1" applyFill="1" applyBorder="1" applyAlignment="1">
      <alignment horizontal="center" vertical="top"/>
    </xf>
    <xf numFmtId="0" fontId="8" fillId="0" borderId="8" xfId="13" quotePrefix="1" applyFill="1" applyBorder="1" applyAlignment="1">
      <alignment horizontal="left" wrapText="1" indent="7" shrinkToFit="1"/>
    </xf>
    <xf numFmtId="49" fontId="7" fillId="0" borderId="106" xfId="0" applyNumberFormat="1" applyFont="1" applyFill="1" applyBorder="1" applyAlignment="1">
      <alignment vertical="top"/>
    </xf>
    <xf numFmtId="49" fontId="7" fillId="0" borderId="107" xfId="0" applyNumberFormat="1" applyFont="1" applyFill="1" applyBorder="1" applyAlignment="1">
      <alignment vertical="top"/>
    </xf>
    <xf numFmtId="3" fontId="12" fillId="0" borderId="29" xfId="6" applyNumberFormat="1" applyFill="1" applyBorder="1">
      <alignment horizontal="right"/>
    </xf>
    <xf numFmtId="164" fontId="35" fillId="0" borderId="28" xfId="8" applyNumberFormat="1" applyFont="1" applyFill="1" applyBorder="1" applyAlignment="1">
      <alignment wrapText="1"/>
    </xf>
    <xf numFmtId="164" fontId="29" fillId="0" borderId="26" xfId="8" applyNumberFormat="1" applyFont="1" applyFill="1" applyBorder="1" applyAlignment="1">
      <alignment horizontal="right" vertical="top" wrapText="1"/>
    </xf>
    <xf numFmtId="164" fontId="29" fillId="0" borderId="27" xfId="8" applyNumberFormat="1" applyFont="1" applyFill="1" applyBorder="1" applyAlignment="1">
      <alignment vertical="top" wrapText="1"/>
    </xf>
    <xf numFmtId="0" fontId="109" fillId="0" borderId="0" xfId="0" applyFont="1"/>
    <xf numFmtId="164" fontId="7" fillId="0" borderId="108" xfId="0" applyNumberFormat="1" applyFont="1" applyBorder="1" applyAlignment="1">
      <alignment horizontal="center" vertical="top"/>
    </xf>
    <xf numFmtId="164" fontId="8" fillId="0" borderId="108" xfId="0" applyNumberFormat="1" applyFont="1" applyFill="1" applyBorder="1" applyAlignment="1">
      <alignment horizontal="center" vertical="top"/>
    </xf>
    <xf numFmtId="0" fontId="7" fillId="0" borderId="0" xfId="15" applyFont="1" applyBorder="1" applyAlignment="1">
      <alignment horizontal="left" vertical="top" wrapText="1"/>
    </xf>
    <xf numFmtId="0" fontId="7" fillId="0" borderId="0" xfId="15" applyFont="1" applyBorder="1" applyAlignment="1">
      <alignment horizontal="center" vertical="top" wrapText="1"/>
    </xf>
    <xf numFmtId="0" fontId="7" fillId="0" borderId="0" xfId="15" applyFont="1" applyBorder="1" applyAlignment="1">
      <alignment horizontal="center" vertical="top"/>
    </xf>
    <xf numFmtId="0" fontId="6" fillId="0" borderId="0" xfId="15" applyFont="1" applyBorder="1" applyAlignment="1">
      <alignment vertical="top"/>
    </xf>
    <xf numFmtId="0" fontId="7" fillId="0" borderId="0" xfId="15" applyFont="1" applyFill="1" applyAlignment="1">
      <alignment vertical="top"/>
    </xf>
    <xf numFmtId="164" fontId="8" fillId="0" borderId="0" xfId="15" applyNumberFormat="1" applyFont="1" applyBorder="1" applyAlignment="1">
      <alignment vertical="top"/>
    </xf>
    <xf numFmtId="164" fontId="6" fillId="0" borderId="0" xfId="15" applyNumberFormat="1" applyFont="1" applyBorder="1" applyAlignment="1">
      <alignment vertical="top"/>
    </xf>
    <xf numFmtId="0" fontId="10" fillId="0" borderId="0" xfId="15" applyFont="1" applyFill="1"/>
    <xf numFmtId="0" fontId="8" fillId="0" borderId="0" xfId="15" applyFont="1"/>
    <xf numFmtId="0" fontId="6" fillId="0" borderId="0" xfId="15" applyFont="1" applyAlignment="1">
      <alignment horizontal="center"/>
    </xf>
    <xf numFmtId="3" fontId="6" fillId="0" borderId="0" xfId="15" applyNumberFormat="1" applyFont="1" applyAlignment="1">
      <alignment horizontal="center"/>
    </xf>
    <xf numFmtId="164" fontId="6" fillId="0" borderId="0" xfId="15" applyNumberFormat="1" applyFont="1" applyFill="1" applyBorder="1" applyAlignment="1">
      <alignment horizontal="center" wrapText="1"/>
    </xf>
    <xf numFmtId="164" fontId="6" fillId="0" borderId="0" xfId="15" applyNumberFormat="1" applyFont="1" applyBorder="1" applyAlignment="1">
      <alignment horizontal="center" wrapText="1"/>
    </xf>
    <xf numFmtId="164" fontId="8" fillId="0" borderId="0" xfId="15" applyNumberFormat="1" applyFont="1" applyBorder="1" applyAlignment="1">
      <alignment wrapText="1"/>
    </xf>
    <xf numFmtId="0" fontId="22" fillId="0" borderId="0" xfId="338" applyFont="1" applyBorder="1" applyAlignment="1">
      <alignment horizontal="justify" vertical="center"/>
    </xf>
    <xf numFmtId="0" fontId="22" fillId="0" borderId="0" xfId="338" applyFont="1" applyBorder="1" applyAlignment="1">
      <alignment horizontal="justify" vertical="top" wrapText="1"/>
    </xf>
    <xf numFmtId="0" fontId="22" fillId="0" borderId="23" xfId="1" applyFont="1" applyBorder="1" applyAlignment="1">
      <alignment horizontal="justify" vertical="center" wrapText="1"/>
    </xf>
    <xf numFmtId="0" fontId="22" fillId="0" borderId="69" xfId="1" applyFont="1" applyBorder="1" applyAlignment="1">
      <alignment horizontal="justify" vertical="center" wrapText="1"/>
    </xf>
    <xf numFmtId="0" fontId="20" fillId="0" borderId="99" xfId="1" applyFont="1" applyBorder="1" applyAlignment="1">
      <alignment horizontal="justify" vertical="center" wrapText="1"/>
    </xf>
    <xf numFmtId="0" fontId="22" fillId="0" borderId="23" xfId="338" applyFont="1" applyBorder="1" applyAlignment="1">
      <alignment horizontal="justify" vertical="center" wrapText="1"/>
    </xf>
    <xf numFmtId="0" fontId="20" fillId="0" borderId="0" xfId="1" applyFont="1" applyBorder="1" applyAlignment="1">
      <alignment horizontal="justify" vertical="top" wrapText="1"/>
    </xf>
    <xf numFmtId="0" fontId="20" fillId="0" borderId="0" xfId="1" applyFont="1" applyBorder="1" applyAlignment="1">
      <alignment horizontal="justify" wrapText="1"/>
    </xf>
    <xf numFmtId="0" fontId="112" fillId="0" borderId="0" xfId="0" applyFont="1" applyAlignment="1">
      <alignment horizontal="center"/>
    </xf>
    <xf numFmtId="0" fontId="111" fillId="0" borderId="0" xfId="61" applyFont="1" applyAlignment="1">
      <alignment horizontal="center"/>
    </xf>
    <xf numFmtId="3" fontId="6" fillId="0" borderId="105" xfId="16" quotePrefix="1" applyNumberFormat="1" applyFont="1" applyFill="1" applyBorder="1" applyAlignment="1">
      <alignment horizontal="left" vertical="center" wrapText="1"/>
    </xf>
    <xf numFmtId="3" fontId="6" fillId="0" borderId="104" xfId="25" applyNumberFormat="1" applyFont="1" applyFill="1" applyBorder="1" applyAlignment="1">
      <alignment vertical="center"/>
    </xf>
    <xf numFmtId="3" fontId="6" fillId="0" borderId="10" xfId="8" applyNumberFormat="1" applyFont="1" applyFill="1" applyBorder="1" applyAlignment="1">
      <alignment vertical="center"/>
    </xf>
    <xf numFmtId="3" fontId="6" fillId="0" borderId="27" xfId="8" applyNumberFormat="1" applyFont="1" applyFill="1" applyBorder="1" applyAlignment="1">
      <alignment vertical="center"/>
    </xf>
    <xf numFmtId="0" fontId="6" fillId="0" borderId="25" xfId="0" applyFont="1" applyFill="1" applyBorder="1" applyAlignment="1">
      <alignment vertical="center"/>
    </xf>
    <xf numFmtId="164" fontId="8" fillId="0" borderId="24" xfId="0" applyNumberFormat="1" applyFont="1" applyFill="1" applyBorder="1" applyAlignment="1">
      <alignment horizontal="center" vertical="center" wrapText="1"/>
    </xf>
    <xf numFmtId="164" fontId="8" fillId="0" borderId="44" xfId="0" applyNumberFormat="1" applyFont="1" applyFill="1" applyBorder="1" applyAlignment="1">
      <alignment horizontal="center" vertical="center" wrapText="1"/>
    </xf>
    <xf numFmtId="0" fontId="9" fillId="0" borderId="25" xfId="1" applyFont="1" applyFill="1" applyBorder="1" applyAlignment="1">
      <alignment vertical="center" wrapText="1"/>
    </xf>
    <xf numFmtId="164" fontId="8" fillId="0" borderId="26" xfId="0" applyNumberFormat="1" applyFont="1" applyFill="1" applyBorder="1" applyAlignment="1">
      <alignment horizontal="center" vertical="center" wrapText="1"/>
    </xf>
    <xf numFmtId="164" fontId="8" fillId="0" borderId="27" xfId="0" applyNumberFormat="1" applyFont="1" applyFill="1" applyBorder="1" applyAlignment="1">
      <alignment horizontal="center" vertical="center" wrapText="1"/>
    </xf>
    <xf numFmtId="0" fontId="6" fillId="0" borderId="26" xfId="0" applyFont="1" applyFill="1" applyBorder="1" applyAlignment="1">
      <alignment horizontal="right" vertical="center" wrapText="1"/>
    </xf>
    <xf numFmtId="0" fontId="6" fillId="0" borderId="0" xfId="8" applyFont="1" applyFill="1" applyBorder="1" applyAlignment="1"/>
    <xf numFmtId="0" fontId="6" fillId="41" borderId="8" xfId="0" applyFont="1" applyFill="1" applyBorder="1" applyAlignment="1">
      <alignment vertical="center" wrapText="1"/>
    </xf>
    <xf numFmtId="0" fontId="6" fillId="41" borderId="26" xfId="0" applyFont="1" applyFill="1" applyBorder="1" applyAlignment="1">
      <alignment horizontal="right" vertical="center" wrapText="1"/>
    </xf>
    <xf numFmtId="0" fontId="6" fillId="41" borderId="27" xfId="0" applyFont="1" applyFill="1" applyBorder="1" applyAlignment="1">
      <alignment vertical="center" wrapText="1"/>
    </xf>
    <xf numFmtId="0" fontId="15" fillId="41" borderId="28" xfId="0" applyFont="1" applyFill="1" applyBorder="1" applyAlignment="1">
      <alignment wrapText="1"/>
    </xf>
    <xf numFmtId="164" fontId="8" fillId="41" borderId="27" xfId="0" applyNumberFormat="1" applyFont="1" applyFill="1" applyBorder="1" applyAlignment="1">
      <alignment horizontal="center" vertical="center" wrapText="1"/>
    </xf>
    <xf numFmtId="0" fontId="16" fillId="0" borderId="8" xfId="15" applyFont="1" applyBorder="1" applyAlignment="1">
      <alignment wrapText="1"/>
    </xf>
    <xf numFmtId="0" fontId="16" fillId="0" borderId="28" xfId="0" applyFont="1" applyBorder="1" applyAlignment="1">
      <alignment horizontal="left" wrapText="1"/>
    </xf>
    <xf numFmtId="164" fontId="6" fillId="0" borderId="26" xfId="0" applyNumberFormat="1" applyFont="1" applyFill="1" applyBorder="1" applyAlignment="1">
      <alignment horizontal="right" vertical="center" wrapText="1"/>
    </xf>
    <xf numFmtId="164" fontId="6" fillId="0" borderId="27" xfId="0" applyNumberFormat="1" applyFont="1" applyFill="1" applyBorder="1" applyAlignment="1">
      <alignment horizontal="right" vertical="center" wrapText="1"/>
    </xf>
    <xf numFmtId="164" fontId="8" fillId="0" borderId="26" xfId="0" applyNumberFormat="1" applyFont="1" applyFill="1" applyBorder="1" applyAlignment="1">
      <alignment horizontal="right" vertical="center" wrapText="1"/>
    </xf>
    <xf numFmtId="164" fontId="8" fillId="0" borderId="27" xfId="0" applyNumberFormat="1" applyFont="1" applyFill="1" applyBorder="1" applyAlignment="1">
      <alignment horizontal="right" vertical="center" wrapText="1"/>
    </xf>
    <xf numFmtId="0" fontId="15" fillId="0" borderId="28" xfId="0" applyFont="1" applyBorder="1" applyAlignment="1">
      <alignment horizontal="left" wrapText="1"/>
    </xf>
    <xf numFmtId="3" fontId="6" fillId="0" borderId="0" xfId="8" applyNumberFormat="1" applyFont="1" applyFill="1" applyAlignment="1">
      <alignment horizontal="center"/>
    </xf>
    <xf numFmtId="0" fontId="8" fillId="0" borderId="25" xfId="0" applyFont="1" applyBorder="1" applyAlignment="1">
      <alignment vertical="center" wrapText="1"/>
    </xf>
    <xf numFmtId="164" fontId="8" fillId="0" borderId="24" xfId="0" applyNumberFormat="1" applyFont="1" applyBorder="1" applyAlignment="1">
      <alignment horizontal="center" vertical="center" wrapText="1"/>
    </xf>
    <xf numFmtId="164" fontId="8" fillId="0" borderId="44" xfId="0" applyNumberFormat="1" applyFont="1" applyBorder="1" applyAlignment="1">
      <alignment horizontal="center" vertical="center" wrapText="1"/>
    </xf>
    <xf numFmtId="0" fontId="6" fillId="0" borderId="0" xfId="1" applyFont="1" applyFill="1" applyAlignment="1">
      <alignment horizontal="center" vertical="top" wrapText="1"/>
    </xf>
    <xf numFmtId="0" fontId="6" fillId="0" borderId="0" xfId="8" applyFont="1" applyFill="1" applyAlignment="1">
      <alignment horizontal="center"/>
    </xf>
    <xf numFmtId="0" fontId="11" fillId="0" borderId="84" xfId="0" applyFont="1" applyBorder="1" applyAlignment="1">
      <alignment vertical="center" wrapText="1"/>
    </xf>
    <xf numFmtId="164" fontId="8" fillId="0" borderId="72" xfId="0" applyNumberFormat="1" applyFont="1" applyBorder="1" applyAlignment="1">
      <alignment horizontal="center" vertical="center" wrapText="1"/>
    </xf>
    <xf numFmtId="164" fontId="8" fillId="0" borderId="73" xfId="0" applyNumberFormat="1" applyFont="1" applyBorder="1" applyAlignment="1">
      <alignment horizontal="center" vertical="center" wrapText="1"/>
    </xf>
    <xf numFmtId="164" fontId="6" fillId="41" borderId="28" xfId="8" applyNumberFormat="1" applyFont="1" applyFill="1" applyBorder="1" applyAlignment="1">
      <alignment horizontal="left" wrapText="1"/>
    </xf>
    <xf numFmtId="164" fontId="6" fillId="41" borderId="26" xfId="8" applyNumberFormat="1" applyFont="1" applyFill="1" applyBorder="1" applyAlignment="1">
      <alignment horizontal="left" wrapText="1"/>
    </xf>
    <xf numFmtId="164" fontId="6" fillId="41" borderId="27" xfId="8" applyNumberFormat="1" applyFont="1" applyFill="1" applyBorder="1" applyAlignment="1">
      <alignment horizontal="left" wrapText="1"/>
    </xf>
    <xf numFmtId="0" fontId="6" fillId="5" borderId="28" xfId="0" applyFont="1" applyFill="1" applyBorder="1" applyAlignment="1">
      <alignment vertical="center" wrapText="1"/>
    </xf>
    <xf numFmtId="164" fontId="6" fillId="0" borderId="26" xfId="8" applyNumberFormat="1" applyFont="1" applyFill="1" applyBorder="1" applyAlignment="1">
      <alignment horizontal="right" wrapText="1"/>
    </xf>
    <xf numFmtId="164" fontId="6" fillId="0" borderId="27" xfId="8" applyNumberFormat="1" applyFont="1" applyFill="1" applyBorder="1" applyAlignment="1">
      <alignment horizontal="right" wrapText="1"/>
    </xf>
    <xf numFmtId="0" fontId="11" fillId="5" borderId="28" xfId="0" applyFont="1" applyFill="1" applyBorder="1" applyAlignment="1">
      <alignment vertical="center" wrapText="1"/>
    </xf>
    <xf numFmtId="164" fontId="7" fillId="0" borderId="26" xfId="8" applyNumberFormat="1" applyFont="1" applyFill="1" applyBorder="1" applyAlignment="1">
      <alignment horizontal="right" wrapText="1"/>
    </xf>
    <xf numFmtId="164" fontId="7" fillId="0" borderId="27" xfId="8" applyNumberFormat="1" applyFont="1" applyFill="1" applyBorder="1" applyAlignment="1">
      <alignment horizontal="right" wrapText="1"/>
    </xf>
    <xf numFmtId="0" fontId="15" fillId="0" borderId="28" xfId="0" applyFont="1" applyFill="1" applyBorder="1" applyAlignment="1">
      <alignment wrapText="1"/>
    </xf>
    <xf numFmtId="3" fontId="6" fillId="0" borderId="27" xfId="0" applyNumberFormat="1" applyFont="1" applyBorder="1" applyAlignment="1">
      <alignment horizontal="right"/>
    </xf>
    <xf numFmtId="0" fontId="16" fillId="0" borderId="28" xfId="0" applyFont="1" applyFill="1" applyBorder="1" applyAlignment="1">
      <alignment wrapText="1"/>
    </xf>
    <xf numFmtId="165" fontId="16" fillId="0" borderId="0" xfId="0" applyNumberFormat="1" applyFont="1" applyAlignment="1">
      <alignment wrapText="1"/>
    </xf>
    <xf numFmtId="3" fontId="29" fillId="5" borderId="27" xfId="0" applyNumberFormat="1" applyFont="1" applyFill="1" applyBorder="1" applyAlignment="1">
      <alignment horizontal="right"/>
    </xf>
    <xf numFmtId="3" fontId="8" fillId="0" borderId="27" xfId="0" applyNumberFormat="1" applyFont="1" applyBorder="1" applyAlignment="1">
      <alignment horizontal="right"/>
    </xf>
    <xf numFmtId="0" fontId="6" fillId="0" borderId="5" xfId="15" applyFont="1" applyBorder="1" applyAlignment="1">
      <alignment wrapText="1"/>
    </xf>
    <xf numFmtId="0" fontId="6" fillId="0" borderId="24" xfId="105" applyFont="1" applyFill="1" applyBorder="1" applyAlignment="1"/>
    <xf numFmtId="0" fontId="9" fillId="0" borderId="25" xfId="0" applyFont="1" applyBorder="1" applyAlignment="1">
      <alignment vertical="center"/>
    </xf>
    <xf numFmtId="0" fontId="6" fillId="0" borderId="24" xfId="0" applyFont="1" applyBorder="1" applyAlignment="1">
      <alignment vertical="center"/>
    </xf>
    <xf numFmtId="0" fontId="8" fillId="0" borderId="44" xfId="0" applyFont="1" applyBorder="1" applyAlignment="1">
      <alignment vertical="center" wrapText="1"/>
    </xf>
    <xf numFmtId="164" fontId="8" fillId="0" borderId="8" xfId="23" applyNumberFormat="1" applyFont="1" applyFill="1" applyBorder="1" applyAlignment="1">
      <alignment wrapText="1"/>
    </xf>
    <xf numFmtId="164" fontId="8" fillId="0" borderId="26" xfId="23" applyNumberFormat="1" applyFont="1" applyFill="1" applyBorder="1" applyAlignment="1">
      <alignment horizontal="right" wrapText="1"/>
    </xf>
    <xf numFmtId="0" fontId="8" fillId="0" borderId="28" xfId="0" applyFont="1" applyBorder="1" applyAlignment="1">
      <alignment vertical="center" wrapText="1"/>
    </xf>
    <xf numFmtId="0" fontId="6" fillId="0" borderId="26" xfId="0" applyFont="1" applyBorder="1" applyAlignment="1">
      <alignment vertical="center"/>
    </xf>
    <xf numFmtId="0" fontId="32" fillId="41" borderId="8" xfId="15" applyFont="1" applyFill="1" applyBorder="1" applyAlignment="1">
      <alignment vertical="center" wrapText="1"/>
    </xf>
    <xf numFmtId="3" fontId="14" fillId="41" borderId="26" xfId="4" applyNumberFormat="1" applyFont="1" applyFill="1" applyBorder="1">
      <alignment horizontal="left" wrapText="1" indent="1" shrinkToFit="1"/>
    </xf>
    <xf numFmtId="0" fontId="32" fillId="41" borderId="28" xfId="0" applyFont="1" applyFill="1" applyBorder="1" applyAlignment="1">
      <alignment vertical="center" wrapText="1"/>
    </xf>
    <xf numFmtId="0" fontId="11" fillId="41" borderId="26" xfId="0" applyFont="1" applyFill="1" applyBorder="1" applyAlignment="1">
      <alignment horizontal="right" vertical="center" wrapText="1"/>
    </xf>
    <xf numFmtId="0" fontId="11" fillId="41" borderId="27" xfId="0" applyFont="1" applyFill="1" applyBorder="1" applyAlignment="1">
      <alignment vertical="center" wrapText="1"/>
    </xf>
    <xf numFmtId="0" fontId="113" fillId="41" borderId="8" xfId="15" applyFont="1" applyFill="1" applyBorder="1" applyAlignment="1">
      <alignment vertical="center" wrapText="1"/>
    </xf>
    <xf numFmtId="0" fontId="6" fillId="41" borderId="28" xfId="0" applyFont="1" applyFill="1" applyBorder="1" applyAlignment="1">
      <alignment vertical="center" wrapText="1"/>
    </xf>
    <xf numFmtId="0" fontId="8" fillId="41" borderId="27" xfId="0" applyFont="1" applyFill="1" applyBorder="1" applyAlignment="1">
      <alignment vertical="center" wrapText="1"/>
    </xf>
    <xf numFmtId="0" fontId="114" fillId="0" borderId="8" xfId="15" applyFont="1" applyBorder="1" applyAlignment="1">
      <alignment vertical="center" wrapText="1"/>
    </xf>
    <xf numFmtId="3" fontId="14" fillId="0" borderId="27" xfId="96" applyNumberFormat="1" applyFont="1" applyFill="1" applyBorder="1" applyAlignment="1">
      <alignment wrapText="1" shrinkToFit="1"/>
    </xf>
    <xf numFmtId="0" fontId="12" fillId="5" borderId="8" xfId="104" applyNumberFormat="1" applyBorder="1" applyAlignment="1">
      <alignment wrapText="1"/>
    </xf>
    <xf numFmtId="0" fontId="8" fillId="0" borderId="26" xfId="0" applyFont="1" applyBorder="1"/>
    <xf numFmtId="0" fontId="6" fillId="0" borderId="0" xfId="0" applyFont="1" applyBorder="1"/>
    <xf numFmtId="3" fontId="12" fillId="0" borderId="26" xfId="96" applyNumberFormat="1" applyFill="1" applyBorder="1" applyAlignment="1">
      <alignment horizontal="right" wrapText="1" indent="1" shrinkToFit="1"/>
    </xf>
    <xf numFmtId="3" fontId="12" fillId="0" borderId="27" xfId="96" applyNumberFormat="1" applyFill="1" applyBorder="1" applyAlignment="1">
      <alignment wrapText="1" shrinkToFit="1"/>
    </xf>
    <xf numFmtId="0" fontId="12" fillId="0" borderId="8" xfId="96" applyNumberFormat="1" applyFill="1" applyBorder="1" applyAlignment="1">
      <alignment horizontal="left" wrapText="1" indent="3" shrinkToFit="1"/>
    </xf>
    <xf numFmtId="3" fontId="8" fillId="0" borderId="0" xfId="0" applyNumberFormat="1" applyFont="1"/>
    <xf numFmtId="0" fontId="6" fillId="0" borderId="8" xfId="0" applyFont="1" applyFill="1" applyBorder="1" applyAlignment="1">
      <alignment vertical="center" wrapText="1"/>
    </xf>
    <xf numFmtId="164" fontId="8" fillId="0" borderId="8" xfId="8" quotePrefix="1" applyNumberFormat="1" applyFont="1" applyFill="1" applyBorder="1" applyAlignment="1">
      <alignment horizontal="left" vertical="center" wrapText="1"/>
    </xf>
    <xf numFmtId="164" fontId="6" fillId="41" borderId="8" xfId="23" applyNumberFormat="1" applyFont="1" applyFill="1" applyBorder="1" applyAlignment="1">
      <alignment wrapText="1"/>
    </xf>
    <xf numFmtId="164" fontId="8" fillId="41" borderId="26" xfId="23" applyNumberFormat="1" applyFont="1" applyFill="1" applyBorder="1" applyAlignment="1">
      <alignment horizontal="right" wrapText="1"/>
    </xf>
    <xf numFmtId="164" fontId="6" fillId="0" borderId="8" xfId="8" applyNumberFormat="1" applyFont="1" applyFill="1" applyBorder="1" applyAlignment="1">
      <alignment wrapText="1"/>
    </xf>
    <xf numFmtId="0" fontId="8" fillId="0" borderId="107" xfId="0" applyFont="1" applyBorder="1"/>
    <xf numFmtId="0" fontId="8" fillId="0" borderId="8" xfId="0" applyFont="1" applyBorder="1"/>
    <xf numFmtId="0" fontId="15" fillId="41" borderId="8" xfId="15" applyFont="1" applyFill="1" applyBorder="1" applyAlignment="1">
      <alignment wrapText="1"/>
    </xf>
    <xf numFmtId="3" fontId="12" fillId="41" borderId="26" xfId="4" applyNumberFormat="1" applyFill="1" applyBorder="1" applyAlignment="1">
      <alignment wrapText="1" shrinkToFit="1"/>
    </xf>
    <xf numFmtId="164" fontId="7" fillId="0" borderId="29" xfId="8" applyNumberFormat="1" applyFont="1" applyFill="1" applyBorder="1" applyAlignment="1">
      <alignment horizontal="right" wrapText="1"/>
    </xf>
    <xf numFmtId="164" fontId="8" fillId="0" borderId="44" xfId="23" applyNumberFormat="1" applyFont="1" applyFill="1" applyBorder="1" applyAlignment="1">
      <alignment wrapText="1"/>
    </xf>
    <xf numFmtId="164" fontId="8" fillId="0" borderId="27" xfId="23" applyNumberFormat="1" applyFont="1" applyFill="1" applyBorder="1" applyAlignment="1">
      <alignment wrapText="1"/>
    </xf>
    <xf numFmtId="0" fontId="8" fillId="41" borderId="27" xfId="15" applyFont="1" applyFill="1" applyBorder="1" applyAlignment="1">
      <alignment vertical="center" wrapText="1"/>
    </xf>
    <xf numFmtId="164" fontId="8" fillId="0" borderId="26" xfId="204" applyNumberFormat="1" applyFont="1" applyBorder="1" applyAlignment="1">
      <alignment horizontal="right"/>
    </xf>
    <xf numFmtId="164" fontId="7" fillId="0" borderId="27" xfId="23" applyNumberFormat="1" applyFont="1" applyFill="1" applyBorder="1" applyAlignment="1">
      <alignment horizontal="right" wrapText="1"/>
    </xf>
    <xf numFmtId="164" fontId="8" fillId="0" borderId="27" xfId="0" applyNumberFormat="1" applyFont="1" applyFill="1" applyBorder="1" applyAlignment="1">
      <alignment horizontal="right" wrapText="1"/>
    </xf>
    <xf numFmtId="0" fontId="8" fillId="0" borderId="27" xfId="0" applyFont="1" applyBorder="1"/>
    <xf numFmtId="0" fontId="6" fillId="0" borderId="27" xfId="0" applyFont="1" applyFill="1" applyBorder="1" applyAlignment="1">
      <alignment vertical="center" wrapText="1"/>
    </xf>
    <xf numFmtId="164" fontId="8" fillId="41" borderId="27" xfId="23" applyNumberFormat="1" applyFont="1" applyFill="1" applyBorder="1" applyAlignment="1">
      <alignment wrapText="1"/>
    </xf>
    <xf numFmtId="3" fontId="8" fillId="0" borderId="27" xfId="15" applyNumberFormat="1" applyFont="1" applyFill="1" applyBorder="1" applyAlignment="1">
      <alignment horizontal="right"/>
    </xf>
    <xf numFmtId="3" fontId="8" fillId="41" borderId="27" xfId="15" applyNumberFormat="1" applyFont="1" applyFill="1" applyBorder="1" applyAlignment="1">
      <alignment horizontal="right"/>
    </xf>
    <xf numFmtId="164" fontId="7" fillId="0" borderId="46" xfId="8" applyNumberFormat="1" applyFont="1" applyFill="1" applyBorder="1" applyAlignment="1">
      <alignment horizontal="right" wrapText="1"/>
    </xf>
    <xf numFmtId="164" fontId="7" fillId="0" borderId="47" xfId="8" applyNumberFormat="1" applyFont="1" applyFill="1" applyBorder="1" applyAlignment="1">
      <alignment horizontal="right" wrapText="1"/>
    </xf>
    <xf numFmtId="164" fontId="8" fillId="0" borderId="28" xfId="204" applyNumberFormat="1" applyFont="1" applyFill="1" applyBorder="1" applyAlignment="1">
      <alignment vertical="center" wrapText="1"/>
    </xf>
    <xf numFmtId="164" fontId="9" fillId="2" borderId="28" xfId="204" applyNumberFormat="1" applyFont="1" applyFill="1" applyBorder="1" applyAlignment="1">
      <alignment vertical="center" wrapText="1"/>
    </xf>
    <xf numFmtId="0" fontId="6" fillId="0" borderId="28" xfId="0" applyFont="1" applyBorder="1" applyAlignment="1">
      <alignment horizontal="left" vertical="center" wrapText="1" indent="1"/>
    </xf>
    <xf numFmtId="0" fontId="8" fillId="0" borderId="28" xfId="0" applyFont="1" applyBorder="1" applyAlignment="1">
      <alignment horizontal="left" vertical="center" wrapText="1" indent="3"/>
    </xf>
    <xf numFmtId="164" fontId="8" fillId="0" borderId="27" xfId="204" applyNumberFormat="1" applyFont="1" applyBorder="1" applyAlignment="1">
      <alignment vertical="center"/>
    </xf>
    <xf numFmtId="0" fontId="8" fillId="0" borderId="45" xfId="0" applyFont="1" applyBorder="1" applyAlignment="1">
      <alignment horizontal="justify" vertical="center" wrapText="1"/>
    </xf>
    <xf numFmtId="164" fontId="8" fillId="0" borderId="29" xfId="204" applyNumberFormat="1" applyFont="1" applyBorder="1" applyAlignment="1">
      <alignment horizontal="right" vertical="center"/>
    </xf>
    <xf numFmtId="164" fontId="8" fillId="0" borderId="46" xfId="204" applyNumberFormat="1" applyFont="1" applyBorder="1" applyAlignment="1">
      <alignment vertical="center"/>
    </xf>
    <xf numFmtId="164" fontId="9" fillId="0" borderId="44" xfId="204" applyNumberFormat="1" applyFont="1" applyFill="1" applyBorder="1" applyAlignment="1">
      <alignment vertical="center" wrapText="1"/>
    </xf>
    <xf numFmtId="164" fontId="6" fillId="0" borderId="27" xfId="204" applyNumberFormat="1" applyFont="1" applyBorder="1" applyAlignment="1">
      <alignment vertical="center"/>
    </xf>
    <xf numFmtId="0" fontId="8" fillId="0" borderId="28" xfId="0" applyFont="1" applyBorder="1" applyAlignment="1">
      <alignment horizontal="left" vertical="center" wrapText="1" indent="5"/>
    </xf>
    <xf numFmtId="0" fontId="8" fillId="0" borderId="45" xfId="0" applyFont="1" applyBorder="1" applyAlignment="1">
      <alignment horizontal="left" vertical="center" wrapText="1" indent="3"/>
    </xf>
    <xf numFmtId="3" fontId="8" fillId="0" borderId="29" xfId="0" applyNumberFormat="1" applyFont="1" applyFill="1" applyBorder="1" applyAlignment="1">
      <alignment vertical="center"/>
    </xf>
    <xf numFmtId="164" fontId="9" fillId="0" borderId="28" xfId="204" applyNumberFormat="1" applyFont="1" applyFill="1" applyBorder="1" applyAlignment="1">
      <alignment vertical="center" wrapText="1"/>
    </xf>
    <xf numFmtId="0" fontId="8" fillId="0" borderId="28" xfId="0" applyFont="1" applyBorder="1" applyAlignment="1">
      <alignment horizontal="left" vertical="center" wrapText="1" indent="6"/>
    </xf>
    <xf numFmtId="164" fontId="6" fillId="0" borderId="28" xfId="204" applyNumberFormat="1" applyFont="1" applyFill="1" applyBorder="1" applyAlignment="1">
      <alignment vertical="center" wrapText="1"/>
    </xf>
    <xf numFmtId="164" fontId="6" fillId="0" borderId="26" xfId="204" applyNumberFormat="1" applyFont="1" applyFill="1" applyBorder="1" applyAlignment="1">
      <alignment horizontal="right" vertical="center" wrapText="1"/>
    </xf>
    <xf numFmtId="164" fontId="6" fillId="0" borderId="27" xfId="204" applyNumberFormat="1" applyFont="1" applyFill="1" applyBorder="1" applyAlignment="1">
      <alignment vertical="center" wrapText="1"/>
    </xf>
    <xf numFmtId="0" fontId="9" fillId="0" borderId="24" xfId="1" applyFont="1" applyFill="1" applyBorder="1" applyAlignment="1">
      <alignment horizontal="center" vertical="center"/>
    </xf>
    <xf numFmtId="164" fontId="11" fillId="0" borderId="44" xfId="204" applyNumberFormat="1" applyFont="1" applyFill="1" applyBorder="1" applyAlignment="1">
      <alignment horizontal="center" vertical="center" wrapText="1"/>
    </xf>
    <xf numFmtId="164" fontId="8" fillId="0" borderId="26" xfId="204" applyNumberFormat="1" applyFont="1" applyFill="1" applyBorder="1" applyAlignment="1">
      <alignment horizontal="center" vertical="center" wrapText="1"/>
    </xf>
    <xf numFmtId="164" fontId="8" fillId="0" borderId="27" xfId="204" applyNumberFormat="1" applyFont="1" applyFill="1" applyBorder="1" applyAlignment="1">
      <alignment horizontal="center" vertical="center" wrapText="1"/>
    </xf>
    <xf numFmtId="164" fontId="8" fillId="2" borderId="26" xfId="204" applyNumberFormat="1" applyFont="1" applyFill="1" applyBorder="1" applyAlignment="1">
      <alignment horizontal="center" vertical="center" wrapText="1"/>
    </xf>
    <xf numFmtId="164" fontId="8" fillId="2" borderId="27" xfId="204" applyNumberFormat="1" applyFont="1" applyFill="1" applyBorder="1" applyAlignment="1">
      <alignment horizontal="center" vertical="center" wrapText="1"/>
    </xf>
    <xf numFmtId="164" fontId="6" fillId="0" borderId="28" xfId="204" applyNumberFormat="1" applyFont="1" applyFill="1" applyBorder="1" applyAlignment="1">
      <alignment horizontal="right" vertical="center" wrapText="1"/>
    </xf>
    <xf numFmtId="164" fontId="6" fillId="0" borderId="27" xfId="204" applyNumberFormat="1" applyFont="1" applyBorder="1" applyAlignment="1">
      <alignment horizontal="right" vertical="center"/>
    </xf>
    <xf numFmtId="164" fontId="8" fillId="0" borderId="27" xfId="204" applyNumberFormat="1" applyFont="1" applyBorder="1" applyAlignment="1">
      <alignment horizontal="right" vertical="center"/>
    </xf>
    <xf numFmtId="0" fontId="8" fillId="0" borderId="28" xfId="0" applyFont="1" applyBorder="1" applyAlignment="1">
      <alignment horizontal="justify" vertical="center"/>
    </xf>
    <xf numFmtId="164" fontId="8" fillId="0" borderId="46" xfId="204" applyNumberFormat="1" applyFont="1" applyBorder="1" applyAlignment="1">
      <alignment horizontal="right" vertical="center"/>
    </xf>
    <xf numFmtId="164" fontId="9" fillId="2" borderId="28" xfId="204" applyNumberFormat="1" applyFont="1" applyFill="1" applyBorder="1" applyAlignment="1">
      <alignment horizontal="justify" vertical="center" wrapText="1"/>
    </xf>
    <xf numFmtId="164" fontId="11" fillId="0" borderId="44" xfId="204" applyNumberFormat="1" applyFont="1" applyFill="1" applyBorder="1" applyAlignment="1">
      <alignment wrapText="1"/>
    </xf>
    <xf numFmtId="164" fontId="8" fillId="0" borderId="28" xfId="204" applyNumberFormat="1" applyFont="1" applyFill="1" applyBorder="1" applyAlignment="1">
      <alignment wrapText="1"/>
    </xf>
    <xf numFmtId="164" fontId="8" fillId="0" borderId="26" xfId="204" applyNumberFormat="1" applyFont="1" applyFill="1" applyBorder="1" applyAlignment="1">
      <alignment horizontal="right" wrapText="1"/>
    </xf>
    <xf numFmtId="164" fontId="8" fillId="0" borderId="27" xfId="204" applyNumberFormat="1" applyFont="1" applyFill="1" applyBorder="1" applyAlignment="1">
      <alignment wrapText="1"/>
    </xf>
    <xf numFmtId="164" fontId="9" fillId="2" borderId="28" xfId="204" applyNumberFormat="1" applyFont="1" applyFill="1" applyBorder="1" applyAlignment="1">
      <alignment horizontal="justify" wrapText="1"/>
    </xf>
    <xf numFmtId="164" fontId="8" fillId="2" borderId="26" xfId="204" applyNumberFormat="1" applyFont="1" applyFill="1" applyBorder="1" applyAlignment="1">
      <alignment horizontal="right" wrapText="1"/>
    </xf>
    <xf numFmtId="164" fontId="8" fillId="2" borderId="27" xfId="204" applyNumberFormat="1" applyFont="1" applyFill="1" applyBorder="1" applyAlignment="1">
      <alignment wrapText="1"/>
    </xf>
    <xf numFmtId="164" fontId="6" fillId="2" borderId="26" xfId="204" applyNumberFormat="1" applyFont="1" applyFill="1" applyBorder="1" applyAlignment="1">
      <alignment horizontal="center" vertical="center" wrapText="1"/>
    </xf>
    <xf numFmtId="164" fontId="6" fillId="0" borderId="26" xfId="204" applyNumberFormat="1" applyFont="1" applyBorder="1" applyAlignment="1">
      <alignment horizontal="right"/>
    </xf>
    <xf numFmtId="164" fontId="6" fillId="0" borderId="27" xfId="204" applyNumberFormat="1" applyFont="1" applyBorder="1"/>
    <xf numFmtId="0" fontId="8" fillId="0" borderId="28" xfId="0" applyFont="1" applyBorder="1" applyAlignment="1">
      <alignment horizontal="justify" wrapText="1"/>
    </xf>
    <xf numFmtId="164" fontId="8" fillId="0" borderId="27" xfId="204" applyNumberFormat="1" applyFont="1" applyBorder="1"/>
    <xf numFmtId="164" fontId="8" fillId="0" borderId="29" xfId="204" applyNumberFormat="1" applyFont="1" applyBorder="1" applyAlignment="1">
      <alignment horizontal="right"/>
    </xf>
    <xf numFmtId="164" fontId="8" fillId="0" borderId="46" xfId="204" applyNumberFormat="1" applyFont="1" applyBorder="1"/>
    <xf numFmtId="164" fontId="8" fillId="0" borderId="26" xfId="204" applyNumberFormat="1" applyFont="1" applyBorder="1" applyAlignment="1">
      <alignment vertical="center"/>
    </xf>
    <xf numFmtId="0" fontId="8" fillId="0" borderId="28" xfId="0" applyFont="1" applyBorder="1" applyAlignment="1">
      <alignment horizontal="left" vertical="center" wrapText="1"/>
    </xf>
    <xf numFmtId="164" fontId="8" fillId="0" borderId="26" xfId="204" applyNumberFormat="1" applyFont="1" applyBorder="1" applyAlignment="1">
      <alignment horizontal="center" vertical="center"/>
    </xf>
    <xf numFmtId="164" fontId="8" fillId="0" borderId="27" xfId="204" applyNumberFormat="1" applyFont="1" applyBorder="1" applyAlignment="1">
      <alignment horizontal="center" vertical="center"/>
    </xf>
    <xf numFmtId="164" fontId="6" fillId="0" borderId="26" xfId="204" applyNumberFormat="1" applyFont="1" applyBorder="1" applyAlignment="1">
      <alignment horizontal="center" vertical="center"/>
    </xf>
    <xf numFmtId="164" fontId="6" fillId="0" borderId="27" xfId="204" applyNumberFormat="1" applyFont="1" applyBorder="1" applyAlignment="1">
      <alignment horizontal="center" vertical="center"/>
    </xf>
    <xf numFmtId="164" fontId="8" fillId="0" borderId="29" xfId="204" applyNumberFormat="1" applyFont="1" applyBorder="1" applyAlignment="1">
      <alignment horizontal="center" vertical="center"/>
    </xf>
    <xf numFmtId="164" fontId="8" fillId="0" borderId="46" xfId="204" applyNumberFormat="1" applyFont="1" applyBorder="1" applyAlignment="1">
      <alignment horizontal="center" vertical="center"/>
    </xf>
    <xf numFmtId="0" fontId="6" fillId="0" borderId="28" xfId="0" applyFont="1" applyBorder="1" applyAlignment="1">
      <alignment vertical="center" wrapText="1"/>
    </xf>
    <xf numFmtId="0" fontId="9" fillId="0" borderId="25" xfId="1" applyFont="1" applyFill="1" applyBorder="1" applyAlignment="1">
      <alignment horizontal="justify" vertical="center" wrapText="1"/>
    </xf>
    <xf numFmtId="0" fontId="6" fillId="0" borderId="24" xfId="1" applyFont="1" applyFill="1" applyBorder="1" applyAlignment="1">
      <alignment horizontal="center" vertical="center"/>
    </xf>
    <xf numFmtId="164" fontId="8" fillId="0" borderId="44" xfId="204" applyNumberFormat="1" applyFont="1" applyFill="1" applyBorder="1" applyAlignment="1">
      <alignment horizontal="center" vertical="center" wrapText="1"/>
    </xf>
    <xf numFmtId="164" fontId="8" fillId="0" borderId="28" xfId="204" applyNumberFormat="1" applyFont="1" applyFill="1" applyBorder="1" applyAlignment="1">
      <alignment horizontal="justify" vertical="center" wrapText="1"/>
    </xf>
    <xf numFmtId="164" fontId="11" fillId="2" borderId="28" xfId="204" applyNumberFormat="1" applyFont="1" applyFill="1" applyBorder="1" applyAlignment="1">
      <alignment horizontal="justify" vertical="center" wrapText="1"/>
    </xf>
    <xf numFmtId="164" fontId="8" fillId="0" borderId="27" xfId="204" applyNumberFormat="1" applyFont="1" applyFill="1" applyBorder="1" applyAlignment="1">
      <alignment horizontal="right" vertical="center" wrapText="1"/>
    </xf>
    <xf numFmtId="0" fontId="8" fillId="0" borderId="30" xfId="0" applyFont="1" applyBorder="1" applyAlignment="1">
      <alignment horizontal="left" vertical="center" wrapText="1"/>
    </xf>
    <xf numFmtId="164" fontId="8" fillId="0" borderId="48" xfId="204" applyNumberFormat="1" applyFont="1" applyBorder="1" applyAlignment="1">
      <alignment horizontal="center" vertical="center"/>
    </xf>
    <xf numFmtId="164" fontId="8" fillId="0" borderId="49" xfId="204" applyNumberFormat="1" applyFont="1" applyBorder="1" applyAlignment="1">
      <alignment horizontal="center" vertical="center"/>
    </xf>
    <xf numFmtId="0" fontId="8" fillId="0" borderId="25" xfId="0" applyFont="1" applyBorder="1" applyAlignment="1">
      <alignment horizontal="left" vertical="center" wrapText="1"/>
    </xf>
    <xf numFmtId="164" fontId="8" fillId="0" borderId="24" xfId="204" applyNumberFormat="1" applyFont="1" applyBorder="1" applyAlignment="1">
      <alignment horizontal="center" vertical="center"/>
    </xf>
    <xf numFmtId="164" fontId="8" fillId="0" borderId="44" xfId="204" applyNumberFormat="1" applyFont="1" applyBorder="1" applyAlignment="1">
      <alignment horizontal="center" vertical="center"/>
    </xf>
    <xf numFmtId="0" fontId="8" fillId="0" borderId="30" xfId="0" applyFont="1" applyBorder="1" applyAlignment="1">
      <alignment horizontal="justify" vertical="center" wrapText="1"/>
    </xf>
    <xf numFmtId="164" fontId="8" fillId="0" borderId="49" xfId="204" applyNumberFormat="1" applyFont="1" applyBorder="1" applyAlignment="1">
      <alignment horizontal="right" vertical="center"/>
    </xf>
    <xf numFmtId="164" fontId="8" fillId="0" borderId="25" xfId="204" applyNumberFormat="1" applyFont="1" applyFill="1" applyBorder="1" applyAlignment="1">
      <alignment vertical="center" wrapText="1"/>
    </xf>
    <xf numFmtId="164" fontId="8" fillId="0" borderId="24" xfId="204" applyNumberFormat="1" applyFont="1" applyFill="1" applyBorder="1" applyAlignment="1">
      <alignment horizontal="center" vertical="center" wrapText="1"/>
    </xf>
    <xf numFmtId="164" fontId="6" fillId="2" borderId="27" xfId="204" applyNumberFormat="1" applyFont="1" applyFill="1" applyBorder="1" applyAlignment="1">
      <alignment horizontal="center" vertical="center" wrapText="1"/>
    </xf>
    <xf numFmtId="164" fontId="6" fillId="0" borderId="28" xfId="204" applyNumberFormat="1" applyFont="1" applyFill="1" applyBorder="1" applyAlignment="1">
      <alignment horizontal="justify" vertical="center" wrapText="1"/>
    </xf>
    <xf numFmtId="164" fontId="6" fillId="0" borderId="26" xfId="204" applyNumberFormat="1" applyFont="1" applyFill="1" applyBorder="1" applyAlignment="1">
      <alignment horizontal="center" vertical="center" wrapText="1"/>
    </xf>
    <xf numFmtId="164" fontId="6" fillId="0" borderId="27" xfId="204" applyNumberFormat="1" applyFont="1" applyFill="1" applyBorder="1" applyAlignment="1">
      <alignment horizontal="right" vertical="center" wrapText="1"/>
    </xf>
    <xf numFmtId="0" fontId="8" fillId="0" borderId="45" xfId="0" applyFont="1" applyBorder="1" applyAlignment="1">
      <alignment horizontal="left" vertical="center" wrapText="1"/>
    </xf>
    <xf numFmtId="3" fontId="6" fillId="0" borderId="28" xfId="16" quotePrefix="1" applyNumberFormat="1" applyFont="1" applyFill="1" applyBorder="1" applyAlignment="1">
      <alignment horizontal="left" vertical="center" wrapText="1"/>
    </xf>
    <xf numFmtId="3" fontId="6" fillId="0" borderId="26" xfId="25" applyNumberFormat="1" applyFont="1" applyFill="1" applyBorder="1" applyAlignment="1">
      <alignment vertical="center"/>
    </xf>
    <xf numFmtId="164" fontId="8" fillId="0" borderId="26" xfId="204" applyNumberFormat="1" applyFont="1" applyFill="1" applyBorder="1" applyAlignment="1">
      <alignment vertical="center" wrapText="1"/>
    </xf>
    <xf numFmtId="164" fontId="6" fillId="0" borderId="26" xfId="204" applyNumberFormat="1" applyFont="1" applyBorder="1" applyAlignment="1">
      <alignment vertical="center"/>
    </xf>
    <xf numFmtId="164" fontId="8" fillId="0" borderId="48" xfId="204" applyNumberFormat="1" applyFont="1" applyBorder="1" applyAlignment="1">
      <alignment vertical="center"/>
    </xf>
    <xf numFmtId="164" fontId="8" fillId="0" borderId="49" xfId="204" applyNumberFormat="1" applyFont="1" applyBorder="1" applyAlignment="1">
      <alignment vertical="center"/>
    </xf>
    <xf numFmtId="164" fontId="6" fillId="2" borderId="26" xfId="204" applyNumberFormat="1" applyFont="1" applyFill="1" applyBorder="1" applyAlignment="1">
      <alignment horizontal="justify" vertical="center" wrapText="1"/>
    </xf>
    <xf numFmtId="164" fontId="6" fillId="2" borderId="27" xfId="204" applyNumberFormat="1" applyFont="1" applyFill="1" applyBorder="1" applyAlignment="1">
      <alignment horizontal="justify" vertical="center" wrapText="1"/>
    </xf>
    <xf numFmtId="0" fontId="9" fillId="0" borderId="25" xfId="0" applyFont="1" applyBorder="1" applyAlignment="1">
      <alignment horizontal="justify" vertical="center" wrapText="1"/>
    </xf>
    <xf numFmtId="3" fontId="6" fillId="0" borderId="26" xfId="0" applyNumberFormat="1" applyFont="1" applyFill="1" applyBorder="1" applyAlignment="1">
      <alignment horizontal="right" vertical="center"/>
    </xf>
    <xf numFmtId="3" fontId="8" fillId="0" borderId="26" xfId="0" applyNumberFormat="1" applyFont="1" applyFill="1" applyBorder="1" applyAlignment="1">
      <alignment horizontal="right" vertical="center"/>
    </xf>
    <xf numFmtId="3" fontId="8" fillId="0" borderId="26" xfId="0" applyNumberFormat="1" applyFont="1" applyFill="1" applyBorder="1" applyAlignment="1">
      <alignment horizontal="center" vertical="center"/>
    </xf>
    <xf numFmtId="0" fontId="6" fillId="0" borderId="45" xfId="0" applyFont="1" applyBorder="1" applyAlignment="1">
      <alignment horizontal="justify" vertical="center" wrapText="1"/>
    </xf>
    <xf numFmtId="3" fontId="8" fillId="0" borderId="29" xfId="0" applyNumberFormat="1" applyFont="1" applyFill="1" applyBorder="1" applyAlignment="1">
      <alignment horizontal="center" vertical="center"/>
    </xf>
    <xf numFmtId="0" fontId="9" fillId="0" borderId="25" xfId="30" applyFont="1" applyBorder="1" applyAlignment="1">
      <alignment wrapText="1"/>
    </xf>
    <xf numFmtId="0" fontId="9" fillId="0" borderId="24" xfId="105" applyFont="1" applyBorder="1" applyAlignment="1">
      <alignment vertical="center"/>
    </xf>
    <xf numFmtId="164" fontId="11" fillId="0" borderId="44" xfId="8" applyNumberFormat="1" applyFont="1" applyBorder="1" applyAlignment="1">
      <alignment wrapText="1"/>
    </xf>
    <xf numFmtId="164" fontId="8" fillId="0" borderId="28" xfId="8" applyNumberFormat="1" applyFont="1" applyBorder="1" applyAlignment="1">
      <alignment wrapText="1"/>
    </xf>
    <xf numFmtId="164" fontId="8" fillId="0" borderId="26" xfId="8" applyNumberFormat="1" applyFont="1" applyBorder="1" applyAlignment="1">
      <alignment horizontal="right" wrapText="1"/>
    </xf>
    <xf numFmtId="164" fontId="8" fillId="0" borderId="27" xfId="8" applyNumberFormat="1" applyFont="1" applyBorder="1" applyAlignment="1">
      <alignment wrapText="1"/>
    </xf>
    <xf numFmtId="164" fontId="9" fillId="2" borderId="28" xfId="8" applyNumberFormat="1" applyFont="1" applyFill="1" applyBorder="1" applyAlignment="1">
      <alignment vertical="top" wrapText="1"/>
    </xf>
    <xf numFmtId="164" fontId="8" fillId="2" borderId="26" xfId="8" applyNumberFormat="1" applyFont="1" applyFill="1" applyBorder="1" applyAlignment="1">
      <alignment horizontal="right" wrapText="1"/>
    </xf>
    <xf numFmtId="164" fontId="8" fillId="2" borderId="27" xfId="8" applyNumberFormat="1" applyFont="1" applyFill="1" applyBorder="1" applyAlignment="1">
      <alignment wrapText="1"/>
    </xf>
    <xf numFmtId="0" fontId="6" fillId="0" borderId="28" xfId="5" applyFont="1" applyBorder="1" applyAlignment="1">
      <alignment horizontal="left" vertical="top" wrapText="1" indent="3"/>
    </xf>
    <xf numFmtId="3" fontId="6" fillId="0" borderId="72" xfId="172" applyNumberFormat="1" applyFont="1" applyBorder="1" applyAlignment="1">
      <alignment horizontal="right"/>
    </xf>
    <xf numFmtId="3" fontId="6" fillId="0" borderId="73" xfId="172" applyNumberFormat="1" applyFont="1" applyBorder="1" applyAlignment="1">
      <alignment horizontal="right"/>
    </xf>
    <xf numFmtId="0" fontId="8" fillId="0" borderId="28" xfId="5" applyFont="1" applyBorder="1" applyAlignment="1">
      <alignment horizontal="left" vertical="top" wrapText="1" indent="4"/>
    </xf>
    <xf numFmtId="3" fontId="8" fillId="0" borderId="26" xfId="172" applyNumberFormat="1" applyFont="1" applyBorder="1" applyAlignment="1">
      <alignment horizontal="right"/>
    </xf>
    <xf numFmtId="3" fontId="8" fillId="0" borderId="73" xfId="172" applyNumberFormat="1" applyFont="1" applyBorder="1" applyAlignment="1">
      <alignment horizontal="right"/>
    </xf>
    <xf numFmtId="0" fontId="8" fillId="0" borderId="28" xfId="5" applyFont="1" applyBorder="1" applyAlignment="1">
      <alignment horizontal="left" vertical="top" wrapText="1" indent="6"/>
    </xf>
    <xf numFmtId="3" fontId="6" fillId="0" borderId="26" xfId="172" applyNumberFormat="1" applyFont="1" applyBorder="1" applyAlignment="1">
      <alignment horizontal="right"/>
    </xf>
    <xf numFmtId="0" fontId="12" fillId="0" borderId="28" xfId="4" applyNumberFormat="1" applyBorder="1" applyAlignment="1">
      <alignment horizontal="left" wrapText="1" indent="4"/>
    </xf>
    <xf numFmtId="0" fontId="8" fillId="0" borderId="28" xfId="5" applyFont="1" applyBorder="1" applyAlignment="1">
      <alignment horizontal="left" vertical="top" wrapText="1" indent="7"/>
    </xf>
    <xf numFmtId="164" fontId="8" fillId="0" borderId="28" xfId="0" applyNumberFormat="1" applyFont="1" applyBorder="1" applyAlignment="1">
      <alignment wrapText="1"/>
    </xf>
    <xf numFmtId="164" fontId="8" fillId="0" borderId="26" xfId="0" applyNumberFormat="1" applyFont="1" applyBorder="1"/>
    <xf numFmtId="164" fontId="8" fillId="0" borderId="27" xfId="0" applyNumberFormat="1" applyFont="1" applyBorder="1"/>
    <xf numFmtId="3" fontId="8" fillId="0" borderId="27" xfId="172" applyNumberFormat="1" applyFont="1" applyBorder="1" applyAlignment="1">
      <alignment horizontal="right"/>
    </xf>
    <xf numFmtId="0" fontId="8" fillId="0" borderId="45" xfId="5" applyFont="1" applyBorder="1" applyAlignment="1">
      <alignment horizontal="left" vertical="top" wrapText="1" indent="7"/>
    </xf>
    <xf numFmtId="3" fontId="8" fillId="0" borderId="29" xfId="172" applyNumberFormat="1" applyFont="1" applyBorder="1" applyAlignment="1">
      <alignment horizontal="right"/>
    </xf>
    <xf numFmtId="3" fontId="8" fillId="0" borderId="46" xfId="172" applyNumberFormat="1" applyFont="1" applyBorder="1" applyAlignment="1">
      <alignment horizontal="right"/>
    </xf>
    <xf numFmtId="164" fontId="9" fillId="2" borderId="28" xfId="8" applyNumberFormat="1" applyFont="1" applyFill="1" applyBorder="1" applyAlignment="1">
      <alignment wrapText="1"/>
    </xf>
    <xf numFmtId="165" fontId="15" fillId="0" borderId="26" xfId="201" applyNumberFormat="1" applyFont="1" applyBorder="1" applyAlignment="1">
      <alignment wrapText="1"/>
    </xf>
    <xf numFmtId="165" fontId="16" fillId="0" borderId="26" xfId="201" applyNumberFormat="1" applyFont="1" applyBorder="1" applyAlignment="1">
      <alignment wrapText="1"/>
    </xf>
    <xf numFmtId="0" fontId="6" fillId="0" borderId="28" xfId="5" applyFont="1" applyBorder="1" applyAlignment="1">
      <alignment horizontal="left" vertical="top" wrapText="1" indent="6"/>
    </xf>
    <xf numFmtId="0" fontId="8" fillId="0" borderId="28" xfId="5" applyFont="1" applyBorder="1" applyAlignment="1">
      <alignment horizontal="left" vertical="top" wrapText="1" indent="3"/>
    </xf>
    <xf numFmtId="0" fontId="16" fillId="0" borderId="28" xfId="105" applyFont="1" applyBorder="1" applyAlignment="1">
      <alignment horizontal="left" wrapText="1" indent="3"/>
    </xf>
    <xf numFmtId="0" fontId="16" fillId="0" borderId="28" xfId="105" applyFont="1" applyBorder="1" applyAlignment="1">
      <alignment horizontal="left" wrapText="1" indent="4"/>
    </xf>
    <xf numFmtId="0" fontId="16" fillId="0" borderId="28" xfId="105" applyFont="1" applyBorder="1" applyAlignment="1">
      <alignment horizontal="left" wrapText="1" indent="2"/>
    </xf>
    <xf numFmtId="0" fontId="16" fillId="0" borderId="45" xfId="105" applyFont="1" applyBorder="1" applyAlignment="1">
      <alignment horizontal="left" wrapText="1" indent="3"/>
    </xf>
    <xf numFmtId="165" fontId="16" fillId="0" borderId="29" xfId="201" applyNumberFormat="1" applyFont="1" applyBorder="1" applyAlignment="1">
      <alignment wrapText="1"/>
    </xf>
    <xf numFmtId="0" fontId="9" fillId="0" borderId="25" xfId="30" applyFont="1" applyBorder="1" applyAlignment="1">
      <alignment vertical="top" wrapText="1"/>
    </xf>
    <xf numFmtId="164" fontId="8" fillId="0" borderId="72" xfId="8" applyNumberFormat="1" applyFont="1" applyBorder="1" applyAlignment="1">
      <alignment horizontal="right" wrapText="1"/>
    </xf>
    <xf numFmtId="164" fontId="8" fillId="0" borderId="73" xfId="8" applyNumberFormat="1" applyFont="1" applyBorder="1" applyAlignment="1">
      <alignment wrapText="1"/>
    </xf>
    <xf numFmtId="164" fontId="6" fillId="0" borderId="28" xfId="8" applyNumberFormat="1" applyFont="1" applyBorder="1" applyAlignment="1">
      <alignment wrapText="1"/>
    </xf>
    <xf numFmtId="0" fontId="14" fillId="0" borderId="28" xfId="4" applyNumberFormat="1" applyFont="1" applyBorder="1" applyAlignment="1">
      <alignment horizontal="left" wrapText="1" indent="4"/>
    </xf>
    <xf numFmtId="0" fontId="12" fillId="0" borderId="28" xfId="4" applyNumberFormat="1" applyBorder="1" applyAlignment="1">
      <alignment horizontal="left" wrapText="1" indent="5"/>
    </xf>
    <xf numFmtId="0" fontId="12" fillId="0" borderId="28" xfId="4" applyNumberFormat="1" applyBorder="1" applyAlignment="1">
      <alignment horizontal="left" wrapText="1" indent="6"/>
    </xf>
    <xf numFmtId="0" fontId="12" fillId="0" borderId="28" xfId="4" applyNumberFormat="1" applyBorder="1" applyAlignment="1">
      <alignment horizontal="left" wrapText="1" indent="7"/>
    </xf>
    <xf numFmtId="0" fontId="12" fillId="0" borderId="28" xfId="4" applyNumberFormat="1" applyBorder="1" applyAlignment="1">
      <alignment horizontal="left" wrapText="1" indent="3"/>
    </xf>
    <xf numFmtId="0" fontId="14" fillId="0" borderId="28" xfId="4" applyNumberFormat="1" applyFont="1" applyBorder="1" applyAlignment="1">
      <alignment horizontal="left" wrapText="1" indent="2"/>
    </xf>
    <xf numFmtId="3" fontId="6" fillId="0" borderId="27" xfId="172" applyNumberFormat="1" applyFont="1" applyBorder="1" applyAlignment="1">
      <alignment horizontal="right"/>
    </xf>
    <xf numFmtId="3" fontId="8" fillId="0" borderId="48" xfId="172" applyNumberFormat="1" applyFont="1" applyBorder="1" applyAlignment="1">
      <alignment horizontal="right"/>
    </xf>
    <xf numFmtId="3" fontId="8" fillId="0" borderId="49" xfId="172" applyNumberFormat="1" applyFont="1" applyBorder="1" applyAlignment="1">
      <alignment horizontal="right"/>
    </xf>
    <xf numFmtId="0" fontId="8" fillId="0" borderId="28" xfId="30" applyFont="1" applyBorder="1" applyAlignment="1">
      <alignment horizontal="left" vertical="top" wrapText="1" indent="3"/>
    </xf>
    <xf numFmtId="0" fontId="12" fillId="0" borderId="28" xfId="200" applyNumberFormat="1" applyFill="1" applyBorder="1" applyAlignment="1">
      <alignment horizontal="left" wrapText="1" indent="3"/>
    </xf>
    <xf numFmtId="0" fontId="12" fillId="0" borderId="28" xfId="200" applyNumberFormat="1" applyFill="1" applyBorder="1" applyAlignment="1">
      <alignment horizontal="left" wrapText="1" indent="4"/>
    </xf>
    <xf numFmtId="0" fontId="8" fillId="0" borderId="45" xfId="5" applyFont="1" applyBorder="1" applyAlignment="1">
      <alignment horizontal="left" vertical="top" wrapText="1" indent="4"/>
    </xf>
    <xf numFmtId="164" fontId="11" fillId="0" borderId="28" xfId="8" applyNumberFormat="1" applyFont="1" applyBorder="1" applyAlignment="1">
      <alignment wrapText="1"/>
    </xf>
    <xf numFmtId="3" fontId="14" fillId="0" borderId="26" xfId="200" applyNumberFormat="1" applyFont="1" applyFill="1" applyBorder="1" applyAlignment="1">
      <alignment horizontal="right" wrapText="1"/>
    </xf>
    <xf numFmtId="3" fontId="12" fillId="0" borderId="26" xfId="200" applyNumberFormat="1" applyFill="1" applyBorder="1" applyAlignment="1">
      <alignment horizontal="right" wrapText="1"/>
    </xf>
    <xf numFmtId="3" fontId="6" fillId="0" borderId="49" xfId="172" applyNumberFormat="1" applyFont="1" applyBorder="1" applyAlignment="1">
      <alignment horizontal="right"/>
    </xf>
    <xf numFmtId="3" fontId="12" fillId="0" borderId="29" xfId="200" applyNumberFormat="1" applyFill="1" applyBorder="1" applyAlignment="1">
      <alignment horizontal="right" wrapText="1"/>
    </xf>
    <xf numFmtId="3" fontId="6" fillId="0" borderId="46" xfId="172" applyNumberFormat="1" applyFont="1" applyBorder="1" applyAlignment="1">
      <alignment horizontal="right"/>
    </xf>
    <xf numFmtId="3" fontId="10" fillId="0" borderId="27" xfId="172" applyNumberFormat="1" applyFont="1" applyBorder="1" applyAlignment="1">
      <alignment horizontal="right"/>
    </xf>
    <xf numFmtId="0" fontId="8" fillId="0" borderId="28" xfId="5" quotePrefix="1" applyFont="1" applyBorder="1" applyAlignment="1">
      <alignment horizontal="left" vertical="top" wrapText="1" indent="7"/>
    </xf>
    <xf numFmtId="164" fontId="8" fillId="0" borderId="25" xfId="8" applyNumberFormat="1" applyFont="1" applyBorder="1" applyAlignment="1">
      <alignment wrapText="1"/>
    </xf>
    <xf numFmtId="164" fontId="8" fillId="0" borderId="24" xfId="8" applyNumberFormat="1" applyFont="1" applyBorder="1" applyAlignment="1">
      <alignment horizontal="right" wrapText="1"/>
    </xf>
    <xf numFmtId="164" fontId="8" fillId="0" borderId="44" xfId="8" applyNumberFormat="1" applyFont="1" applyBorder="1" applyAlignment="1">
      <alignment wrapText="1"/>
    </xf>
    <xf numFmtId="164" fontId="8" fillId="2" borderId="26" xfId="8" applyNumberFormat="1" applyFont="1" applyFill="1" applyBorder="1" applyAlignment="1">
      <alignment horizontal="right" vertical="top" wrapText="1"/>
    </xf>
    <xf numFmtId="164" fontId="8" fillId="2" borderId="27" xfId="8" applyNumberFormat="1" applyFont="1" applyFill="1" applyBorder="1" applyAlignment="1">
      <alignment vertical="top" wrapText="1"/>
    </xf>
    <xf numFmtId="164" fontId="9" fillId="2" borderId="110" xfId="8" applyNumberFormat="1" applyFont="1" applyFill="1" applyBorder="1" applyAlignment="1">
      <alignment vertical="top" wrapText="1"/>
    </xf>
    <xf numFmtId="0" fontId="84" fillId="0" borderId="110" xfId="0" applyFont="1" applyBorder="1" applyAlignment="1">
      <alignment wrapText="1"/>
    </xf>
    <xf numFmtId="0" fontId="16" fillId="0" borderId="107" xfId="0" applyFont="1" applyBorder="1" applyAlignment="1">
      <alignment horizontal="left" wrapText="1" indent="3"/>
    </xf>
    <xf numFmtId="0" fontId="16" fillId="0" borderId="74" xfId="0" applyFont="1" applyBorder="1" applyAlignment="1">
      <alignment horizontal="left" wrapText="1" indent="3"/>
    </xf>
    <xf numFmtId="164" fontId="8" fillId="0" borderId="24" xfId="8" applyNumberFormat="1" applyFont="1" applyBorder="1" applyAlignment="1">
      <alignment wrapText="1"/>
    </xf>
    <xf numFmtId="164" fontId="8" fillId="2" borderId="27" xfId="8" applyNumberFormat="1" applyFont="1" applyFill="1" applyBorder="1" applyAlignment="1">
      <alignment horizontal="right" wrapText="1"/>
    </xf>
    <xf numFmtId="0" fontId="6" fillId="0" borderId="28" xfId="15" applyFont="1" applyBorder="1" applyAlignment="1">
      <alignment horizontal="left" vertical="top" wrapText="1"/>
    </xf>
    <xf numFmtId="164" fontId="6" fillId="0" borderId="26" xfId="8" applyNumberFormat="1" applyFont="1" applyBorder="1" applyAlignment="1">
      <alignment horizontal="right"/>
    </xf>
    <xf numFmtId="164" fontId="6" fillId="0" borderId="27" xfId="8" applyNumberFormat="1" applyFont="1" applyBorder="1" applyAlignment="1">
      <alignment horizontal="right"/>
    </xf>
    <xf numFmtId="0" fontId="8" fillId="0" borderId="28" xfId="15" applyFont="1" applyBorder="1" applyAlignment="1">
      <alignment horizontal="justify" vertical="top" wrapText="1"/>
    </xf>
    <xf numFmtId="164" fontId="8" fillId="0" borderId="26" xfId="8" applyNumberFormat="1" applyFont="1" applyBorder="1" applyAlignment="1">
      <alignment horizontal="right"/>
    </xf>
    <xf numFmtId="164" fontId="8" fillId="0" borderId="27" xfId="8" applyNumberFormat="1" applyFont="1" applyBorder="1" applyAlignment="1">
      <alignment horizontal="right"/>
    </xf>
    <xf numFmtId="0" fontId="6" fillId="0" borderId="28" xfId="15" applyFont="1" applyBorder="1" applyAlignment="1">
      <alignment horizontal="justify" vertical="top" wrapText="1"/>
    </xf>
    <xf numFmtId="0" fontId="8" fillId="0" borderId="45" xfId="15" applyFont="1" applyBorder="1" applyAlignment="1">
      <alignment horizontal="justify" vertical="top" wrapText="1"/>
    </xf>
    <xf numFmtId="164" fontId="8" fillId="0" borderId="29" xfId="8" applyNumberFormat="1" applyFont="1" applyBorder="1" applyAlignment="1">
      <alignment horizontal="right"/>
    </xf>
    <xf numFmtId="164" fontId="8" fillId="0" borderId="46" xfId="8" applyNumberFormat="1" applyFont="1" applyBorder="1" applyAlignment="1">
      <alignment horizontal="right"/>
    </xf>
    <xf numFmtId="3" fontId="10" fillId="0" borderId="73" xfId="172" applyNumberFormat="1" applyFont="1" applyBorder="1" applyAlignment="1">
      <alignment horizontal="right"/>
    </xf>
    <xf numFmtId="164" fontId="8" fillId="0" borderId="28" xfId="61" applyNumberFormat="1" applyFont="1" applyBorder="1" applyAlignment="1">
      <alignment wrapText="1"/>
    </xf>
    <xf numFmtId="164" fontId="8" fillId="0" borderId="26" xfId="61" applyNumberFormat="1" applyFont="1" applyBorder="1"/>
    <xf numFmtId="164" fontId="8" fillId="0" borderId="27" xfId="61" applyNumberFormat="1" applyFont="1" applyBorder="1"/>
    <xf numFmtId="0" fontId="8" fillId="0" borderId="30" xfId="5" applyFont="1" applyBorder="1" applyAlignment="1">
      <alignment horizontal="left" vertical="top" wrapText="1" indent="4"/>
    </xf>
    <xf numFmtId="3" fontId="6" fillId="0" borderId="48" xfId="172" applyNumberFormat="1" applyFont="1" applyBorder="1" applyAlignment="1">
      <alignment horizontal="right"/>
    </xf>
    <xf numFmtId="3" fontId="6" fillId="0" borderId="29" xfId="172" applyNumberFormat="1" applyFont="1" applyBorder="1" applyAlignment="1">
      <alignment horizontal="right"/>
    </xf>
    <xf numFmtId="0" fontId="6" fillId="0" borderId="28" xfId="30" applyFont="1" applyBorder="1" applyAlignment="1">
      <alignment horizontal="left" vertical="top" wrapText="1" indent="3"/>
    </xf>
    <xf numFmtId="164" fontId="9" fillId="2" borderId="28" xfId="204" applyNumberFormat="1" applyFont="1" applyFill="1" applyBorder="1" applyAlignment="1">
      <alignment vertical="top" wrapText="1"/>
    </xf>
    <xf numFmtId="0" fontId="6" fillId="0" borderId="28" xfId="5" applyFont="1" applyFill="1" applyBorder="1" applyAlignment="1">
      <alignment horizontal="left" vertical="top" wrapText="1" indent="3"/>
    </xf>
    <xf numFmtId="3" fontId="6" fillId="0" borderId="73" xfId="20" applyNumberFormat="1" applyFont="1" applyFill="1" applyBorder="1" applyAlignment="1">
      <alignment horizontal="right"/>
    </xf>
    <xf numFmtId="0" fontId="8" fillId="0" borderId="28" xfId="5" applyFont="1" applyFill="1" applyBorder="1" applyAlignment="1">
      <alignment horizontal="left" vertical="top" wrapText="1" indent="4"/>
    </xf>
    <xf numFmtId="3" fontId="8" fillId="0" borderId="73" xfId="20" applyNumberFormat="1" applyFont="1" applyFill="1" applyBorder="1" applyAlignment="1">
      <alignment horizontal="right"/>
    </xf>
    <xf numFmtId="0" fontId="8" fillId="0" borderId="28" xfId="5" applyFont="1" applyFill="1" applyBorder="1" applyAlignment="1">
      <alignment horizontal="left" vertical="top" wrapText="1" indent="6"/>
    </xf>
    <xf numFmtId="0" fontId="8" fillId="0" borderId="45" xfId="5" applyFont="1" applyFill="1" applyBorder="1" applyAlignment="1">
      <alignment horizontal="left" vertical="top" wrapText="1" indent="7"/>
    </xf>
    <xf numFmtId="3" fontId="8" fillId="0" borderId="111" xfId="20" applyNumberFormat="1" applyFont="1" applyFill="1" applyBorder="1" applyAlignment="1">
      <alignment horizontal="right"/>
    </xf>
    <xf numFmtId="0" fontId="9" fillId="0" borderId="25" xfId="19" applyFont="1" applyBorder="1" applyAlignment="1">
      <alignment wrapText="1"/>
    </xf>
    <xf numFmtId="164" fontId="9" fillId="2" borderId="28" xfId="204" applyNumberFormat="1" applyFont="1" applyFill="1" applyBorder="1" applyAlignment="1">
      <alignment wrapText="1"/>
    </xf>
    <xf numFmtId="3" fontId="6" fillId="0" borderId="72" xfId="20" applyNumberFormat="1" applyFont="1" applyFill="1" applyBorder="1" applyAlignment="1">
      <alignment horizontal="right"/>
    </xf>
    <xf numFmtId="3" fontId="8" fillId="0" borderId="72" xfId="20" applyNumberFormat="1" applyFont="1" applyFill="1" applyBorder="1" applyAlignment="1">
      <alignment horizontal="right"/>
    </xf>
    <xf numFmtId="3" fontId="8" fillId="0" borderId="39" xfId="20" applyNumberFormat="1" applyFont="1" applyFill="1" applyBorder="1" applyAlignment="1">
      <alignment horizontal="right"/>
    </xf>
    <xf numFmtId="3" fontId="8" fillId="0" borderId="40" xfId="20" applyNumberFormat="1" applyFont="1" applyFill="1" applyBorder="1" applyAlignment="1">
      <alignment horizontal="right"/>
    </xf>
    <xf numFmtId="164" fontId="8" fillId="0" borderId="72" xfId="204" applyNumberFormat="1" applyFont="1" applyFill="1" applyBorder="1" applyAlignment="1">
      <alignment horizontal="right" wrapText="1"/>
    </xf>
    <xf numFmtId="164" fontId="8" fillId="0" borderId="73" xfId="204" applyNumberFormat="1" applyFont="1" applyFill="1" applyBorder="1" applyAlignment="1">
      <alignment wrapText="1"/>
    </xf>
    <xf numFmtId="164" fontId="6" fillId="0" borderId="28" xfId="204" applyNumberFormat="1" applyFont="1" applyFill="1" applyBorder="1" applyAlignment="1">
      <alignment wrapText="1"/>
    </xf>
    <xf numFmtId="3" fontId="6" fillId="0" borderId="72" xfId="20" applyNumberFormat="1" applyFont="1" applyBorder="1" applyAlignment="1">
      <alignment horizontal="right"/>
    </xf>
    <xf numFmtId="3" fontId="6" fillId="0" borderId="26" xfId="20" applyNumberFormat="1" applyFont="1" applyFill="1" applyBorder="1" applyAlignment="1">
      <alignment horizontal="right"/>
    </xf>
    <xf numFmtId="3" fontId="8" fillId="0" borderId="26" xfId="20" applyNumberFormat="1" applyFont="1" applyFill="1" applyBorder="1" applyAlignment="1">
      <alignment horizontal="right"/>
    </xf>
    <xf numFmtId="0" fontId="8" fillId="0" borderId="28" xfId="5" applyFont="1" applyFill="1" applyBorder="1" applyAlignment="1">
      <alignment horizontal="left" vertical="top" wrapText="1" indent="7"/>
    </xf>
    <xf numFmtId="3" fontId="6" fillId="0" borderId="27" xfId="20" applyNumberFormat="1" applyFont="1" applyFill="1" applyBorder="1" applyAlignment="1">
      <alignment horizontal="right"/>
    </xf>
    <xf numFmtId="0" fontId="8" fillId="0" borderId="45" xfId="5" applyFont="1" applyFill="1" applyBorder="1" applyAlignment="1">
      <alignment horizontal="left" vertical="top" wrapText="1" indent="4"/>
    </xf>
    <xf numFmtId="3" fontId="8" fillId="0" borderId="29" xfId="20" applyNumberFormat="1" applyFont="1" applyFill="1" applyBorder="1" applyAlignment="1">
      <alignment horizontal="right"/>
    </xf>
    <xf numFmtId="3" fontId="8" fillId="0" borderId="46" xfId="20" applyNumberFormat="1" applyFont="1" applyFill="1" applyBorder="1" applyAlignment="1">
      <alignment horizontal="right"/>
    </xf>
    <xf numFmtId="164" fontId="11" fillId="0" borderId="28" xfId="204" applyNumberFormat="1" applyFont="1" applyFill="1" applyBorder="1" applyAlignment="1">
      <alignment wrapText="1"/>
    </xf>
    <xf numFmtId="3" fontId="8" fillId="0" borderId="27" xfId="20" applyNumberFormat="1" applyFont="1" applyFill="1" applyBorder="1" applyAlignment="1">
      <alignment horizontal="right"/>
    </xf>
    <xf numFmtId="0" fontId="8" fillId="0" borderId="28" xfId="5" applyFont="1" applyFill="1" applyBorder="1" applyAlignment="1">
      <alignment horizontal="left" vertical="top" wrapText="1" indent="3"/>
    </xf>
    <xf numFmtId="0" fontId="8" fillId="0" borderId="28" xfId="5" applyFont="1" applyFill="1" applyBorder="1" applyAlignment="1">
      <alignment horizontal="left" vertical="top" wrapText="1" indent="5"/>
    </xf>
    <xf numFmtId="3" fontId="8" fillId="0" borderId="26" xfId="20" applyNumberFormat="1" applyFont="1" applyFill="1" applyBorder="1" applyAlignment="1">
      <alignment horizontal="right" vertical="top"/>
    </xf>
    <xf numFmtId="0" fontId="8" fillId="0" borderId="84" xfId="5" applyFont="1" applyFill="1" applyBorder="1" applyAlignment="1">
      <alignment horizontal="left" vertical="top" wrapText="1" indent="6"/>
    </xf>
    <xf numFmtId="0" fontId="8" fillId="0" borderId="84" xfId="5" applyFont="1" applyFill="1" applyBorder="1" applyAlignment="1">
      <alignment horizontal="left" vertical="top" wrapText="1" indent="7"/>
    </xf>
    <xf numFmtId="0" fontId="8" fillId="0" borderId="28" xfId="5" applyFont="1" applyFill="1" applyBorder="1" applyAlignment="1">
      <alignment horizontal="left" vertical="top" wrapText="1" indent="8"/>
    </xf>
    <xf numFmtId="0" fontId="8" fillId="0" borderId="28" xfId="5" applyFont="1" applyFill="1" applyBorder="1" applyAlignment="1">
      <alignment horizontal="left" vertical="top" wrapText="1" indent="9"/>
    </xf>
    <xf numFmtId="0" fontId="8" fillId="0" borderId="28" xfId="19" applyFont="1" applyFill="1" applyBorder="1" applyAlignment="1">
      <alignment horizontal="left" vertical="top" wrapText="1" indent="3"/>
    </xf>
    <xf numFmtId="3" fontId="13" fillId="0" borderId="27" xfId="20" applyNumberFormat="1" applyFont="1" applyFill="1" applyBorder="1" applyAlignment="1">
      <alignment horizontal="right"/>
    </xf>
    <xf numFmtId="3" fontId="11" fillId="0" borderId="25" xfId="1" applyNumberFormat="1" applyFont="1" applyFill="1" applyBorder="1" applyAlignment="1">
      <alignment vertical="center" wrapText="1"/>
    </xf>
    <xf numFmtId="3" fontId="9" fillId="0" borderId="24" xfId="1" applyNumberFormat="1" applyFont="1" applyFill="1" applyBorder="1" applyAlignment="1">
      <alignment vertical="center"/>
    </xf>
    <xf numFmtId="3" fontId="11" fillId="0" borderId="44" xfId="204" applyNumberFormat="1" applyFont="1" applyFill="1" applyBorder="1" applyAlignment="1">
      <alignment vertical="center" wrapText="1"/>
    </xf>
    <xf numFmtId="3" fontId="8" fillId="0" borderId="28" xfId="1" applyNumberFormat="1" applyFont="1" applyFill="1" applyBorder="1" applyAlignment="1">
      <alignment vertical="center" wrapText="1"/>
    </xf>
    <xf numFmtId="3" fontId="6" fillId="0" borderId="26" xfId="1" applyNumberFormat="1" applyFont="1" applyFill="1" applyBorder="1" applyAlignment="1">
      <alignment vertical="center"/>
    </xf>
    <xf numFmtId="3" fontId="8" fillId="0" borderId="27" xfId="204" applyNumberFormat="1" applyFont="1" applyFill="1" applyBorder="1" applyAlignment="1">
      <alignment vertical="center" wrapText="1"/>
    </xf>
    <xf numFmtId="3" fontId="15" fillId="2" borderId="28" xfId="0" applyNumberFormat="1" applyFont="1" applyFill="1" applyBorder="1" applyAlignment="1">
      <alignment vertical="center" wrapText="1"/>
    </xf>
    <xf numFmtId="3" fontId="16" fillId="2" borderId="26" xfId="0" applyNumberFormat="1" applyFont="1" applyFill="1" applyBorder="1" applyAlignment="1">
      <alignment vertical="center" wrapText="1"/>
    </xf>
    <xf numFmtId="3" fontId="8" fillId="2" borderId="27" xfId="204" applyNumberFormat="1" applyFont="1" applyFill="1" applyBorder="1" applyAlignment="1">
      <alignment vertical="center" wrapText="1"/>
    </xf>
    <xf numFmtId="3" fontId="6" fillId="0" borderId="28" xfId="0" applyNumberFormat="1" applyFont="1" applyFill="1" applyBorder="1" applyAlignment="1">
      <alignment horizontal="left" vertical="center" wrapText="1"/>
    </xf>
    <xf numFmtId="3" fontId="6" fillId="0" borderId="26" xfId="204" applyNumberFormat="1" applyFont="1" applyFill="1" applyBorder="1" applyAlignment="1">
      <alignment horizontal="right" vertical="center"/>
    </xf>
    <xf numFmtId="3" fontId="6" fillId="0" borderId="27" xfId="204" applyNumberFormat="1" applyFont="1" applyFill="1" applyBorder="1" applyAlignment="1">
      <alignment vertical="center"/>
    </xf>
    <xf numFmtId="3" fontId="8" fillId="0" borderId="28" xfId="0" applyNumberFormat="1" applyFont="1" applyFill="1" applyBorder="1" applyAlignment="1">
      <alignment horizontal="justify" vertical="center" wrapText="1"/>
    </xf>
    <xf numFmtId="3" fontId="8" fillId="0" borderId="26" xfId="204" applyNumberFormat="1" applyFont="1" applyFill="1" applyBorder="1" applyAlignment="1">
      <alignment horizontal="right" vertical="center"/>
    </xf>
    <xf numFmtId="3" fontId="8" fillId="0" borderId="27" xfId="204" applyNumberFormat="1" applyFont="1" applyFill="1" applyBorder="1" applyAlignment="1">
      <alignment vertical="center"/>
    </xf>
    <xf numFmtId="3" fontId="6" fillId="0" borderId="28" xfId="0" applyNumberFormat="1" applyFont="1" applyFill="1" applyBorder="1" applyAlignment="1">
      <alignment horizontal="justify" vertical="center" wrapText="1"/>
    </xf>
    <xf numFmtId="3" fontId="8" fillId="0" borderId="28" xfId="16" applyNumberFormat="1" applyFont="1" applyFill="1" applyBorder="1" applyAlignment="1">
      <alignment horizontal="left" vertical="center" wrapText="1"/>
    </xf>
    <xf numFmtId="3" fontId="11" fillId="0" borderId="28" xfId="1" applyNumberFormat="1" applyFont="1" applyFill="1" applyBorder="1" applyAlignment="1">
      <alignment vertical="center" wrapText="1"/>
    </xf>
    <xf numFmtId="3" fontId="9" fillId="0" borderId="26" xfId="1" applyNumberFormat="1" applyFont="1" applyFill="1" applyBorder="1" applyAlignment="1">
      <alignment vertical="center"/>
    </xf>
    <xf numFmtId="3" fontId="11" fillId="0" borderId="27" xfId="204" applyNumberFormat="1" applyFont="1" applyFill="1" applyBorder="1" applyAlignment="1">
      <alignment vertical="center" wrapText="1"/>
    </xf>
    <xf numFmtId="3" fontId="16" fillId="0" borderId="26" xfId="0" applyNumberFormat="1" applyFont="1" applyFill="1" applyBorder="1" applyAlignment="1">
      <alignment vertical="center" wrapText="1"/>
    </xf>
    <xf numFmtId="3" fontId="6" fillId="0" borderId="28" xfId="16" applyNumberFormat="1" applyFont="1" applyFill="1" applyBorder="1" applyAlignment="1">
      <alignment horizontal="right" vertical="center" wrapText="1"/>
    </xf>
    <xf numFmtId="3" fontId="8" fillId="0" borderId="28" xfId="16" applyNumberFormat="1" applyFont="1" applyFill="1" applyBorder="1" applyAlignment="1">
      <alignment horizontal="center" vertical="center" wrapText="1"/>
    </xf>
    <xf numFmtId="3" fontId="9" fillId="0" borderId="28" xfId="16" applyNumberFormat="1" applyFont="1" applyFill="1" applyBorder="1" applyAlignment="1">
      <alignment horizontal="left" wrapText="1"/>
    </xf>
    <xf numFmtId="3" fontId="8" fillId="0" borderId="45" xfId="0" applyNumberFormat="1" applyFont="1" applyFill="1" applyBorder="1" applyAlignment="1">
      <alignment horizontal="justify" vertical="center" wrapText="1"/>
    </xf>
    <xf numFmtId="3" fontId="8" fillId="0" borderId="29" xfId="204" applyNumberFormat="1" applyFont="1" applyFill="1" applyBorder="1" applyAlignment="1">
      <alignment horizontal="right" vertical="center"/>
    </xf>
    <xf numFmtId="3" fontId="8" fillId="0" borderId="46" xfId="204" applyNumberFormat="1" applyFont="1" applyFill="1" applyBorder="1" applyAlignment="1">
      <alignment vertical="center"/>
    </xf>
    <xf numFmtId="3" fontId="8" fillId="0" borderId="28" xfId="16" quotePrefix="1" applyNumberFormat="1" applyFont="1" applyFill="1" applyBorder="1" applyAlignment="1">
      <alignment horizontal="left" vertical="center" wrapText="1"/>
    </xf>
    <xf numFmtId="3" fontId="8" fillId="0" borderId="26" xfId="25" applyNumberFormat="1" applyFont="1" applyFill="1" applyBorder="1" applyAlignment="1">
      <alignment vertical="center"/>
    </xf>
    <xf numFmtId="3" fontId="8" fillId="2" borderId="28" xfId="16" applyNumberFormat="1" applyFont="1" applyFill="1" applyBorder="1" applyAlignment="1">
      <alignment horizontal="left" vertical="center" wrapText="1"/>
    </xf>
    <xf numFmtId="3" fontId="8" fillId="2" borderId="26" xfId="204" applyNumberFormat="1" applyFont="1" applyFill="1" applyBorder="1" applyAlignment="1">
      <alignment horizontal="right" vertical="center"/>
    </xf>
    <xf numFmtId="3" fontId="8" fillId="2" borderId="27" xfId="204" applyNumberFormat="1" applyFont="1" applyFill="1" applyBorder="1" applyAlignment="1">
      <alignment vertical="center"/>
    </xf>
    <xf numFmtId="3" fontId="8" fillId="0" borderId="45" xfId="16" applyNumberFormat="1" applyFont="1" applyFill="1" applyBorder="1" applyAlignment="1">
      <alignment horizontal="left" vertical="center" wrapText="1"/>
    </xf>
    <xf numFmtId="3" fontId="8" fillId="0" borderId="28" xfId="204" applyNumberFormat="1" applyFont="1" applyFill="1" applyBorder="1" applyAlignment="1">
      <alignment vertical="center" wrapText="1"/>
    </xf>
    <xf numFmtId="3" fontId="8" fillId="0" borderId="26" xfId="204" applyNumberFormat="1" applyFont="1" applyFill="1" applyBorder="1" applyAlignment="1">
      <alignment horizontal="right" vertical="center" wrapText="1"/>
    </xf>
    <xf numFmtId="3" fontId="11" fillId="0" borderId="28" xfId="204" applyNumberFormat="1" applyFont="1" applyFill="1" applyBorder="1" applyAlignment="1">
      <alignment vertical="center" wrapText="1"/>
    </xf>
    <xf numFmtId="3" fontId="11" fillId="0" borderId="26" xfId="204" applyNumberFormat="1" applyFont="1" applyFill="1" applyBorder="1" applyAlignment="1">
      <alignment horizontal="right" vertical="center" wrapText="1"/>
    </xf>
    <xf numFmtId="3" fontId="8" fillId="0" borderId="28" xfId="204" applyNumberFormat="1" applyFont="1" applyFill="1" applyBorder="1" applyAlignment="1">
      <alignment horizontal="center" vertical="center" wrapText="1"/>
    </xf>
    <xf numFmtId="3" fontId="8" fillId="0" borderId="28" xfId="0" applyNumberFormat="1" applyFont="1" applyBorder="1" applyAlignment="1">
      <alignment vertical="center"/>
    </xf>
    <xf numFmtId="3" fontId="8" fillId="0" borderId="26" xfId="0" applyNumberFormat="1" applyFont="1" applyBorder="1" applyAlignment="1">
      <alignment vertical="center"/>
    </xf>
    <xf numFmtId="3" fontId="8" fillId="0" borderId="27" xfId="0" applyNumberFormat="1" applyFont="1" applyBorder="1" applyAlignment="1">
      <alignment vertical="center"/>
    </xf>
    <xf numFmtId="3" fontId="8" fillId="0" borderId="29" xfId="25" applyNumberFormat="1" applyFont="1" applyFill="1" applyBorder="1" applyAlignment="1">
      <alignment vertical="center"/>
    </xf>
    <xf numFmtId="3" fontId="11" fillId="0" borderId="25" xfId="105" applyNumberFormat="1" applyFont="1" applyFill="1" applyBorder="1" applyAlignment="1">
      <alignment vertical="center" wrapText="1"/>
    </xf>
    <xf numFmtId="3" fontId="9" fillId="0" borderId="24" xfId="105" applyNumberFormat="1" applyFont="1" applyFill="1" applyBorder="1" applyAlignment="1">
      <alignment vertical="center"/>
    </xf>
    <xf numFmtId="3" fontId="8" fillId="0" borderId="28" xfId="105" applyNumberFormat="1" applyFont="1" applyFill="1" applyBorder="1" applyAlignment="1">
      <alignment vertical="center" wrapText="1"/>
    </xf>
    <xf numFmtId="3" fontId="6" fillId="0" borderId="26" xfId="105" applyNumberFormat="1" applyFont="1" applyFill="1" applyBorder="1" applyAlignment="1">
      <alignment vertical="center"/>
    </xf>
    <xf numFmtId="3" fontId="9" fillId="0" borderId="26" xfId="105" applyNumberFormat="1" applyFont="1" applyFill="1" applyBorder="1" applyAlignment="1">
      <alignment vertical="center"/>
    </xf>
    <xf numFmtId="0" fontId="9" fillId="0" borderId="25" xfId="30" applyFont="1" applyFill="1" applyBorder="1" applyAlignment="1">
      <alignment wrapText="1"/>
    </xf>
    <xf numFmtId="164" fontId="11" fillId="0" borderId="44" xfId="8" applyNumberFormat="1" applyFont="1" applyFill="1" applyBorder="1" applyAlignment="1">
      <alignment wrapText="1"/>
    </xf>
    <xf numFmtId="164" fontId="9" fillId="2" borderId="28" xfId="8" applyNumberFormat="1" applyFont="1" applyFill="1" applyBorder="1" applyAlignment="1">
      <alignment vertical="center" wrapText="1"/>
    </xf>
    <xf numFmtId="164" fontId="8" fillId="2" borderId="26" xfId="8" applyNumberFormat="1" applyFont="1" applyFill="1" applyBorder="1" applyAlignment="1">
      <alignment horizontal="right" vertical="center" wrapText="1"/>
    </xf>
    <xf numFmtId="164" fontId="8" fillId="2" borderId="27" xfId="8" applyNumberFormat="1" applyFont="1" applyFill="1" applyBorder="1" applyAlignment="1">
      <alignment vertical="center" wrapText="1"/>
    </xf>
    <xf numFmtId="3" fontId="6" fillId="0" borderId="72" xfId="172" applyNumberFormat="1" applyFont="1" applyFill="1" applyBorder="1" applyAlignment="1">
      <alignment horizontal="right"/>
    </xf>
    <xf numFmtId="3" fontId="8" fillId="0" borderId="26" xfId="172" applyNumberFormat="1" applyFont="1" applyFill="1" applyBorder="1" applyAlignment="1">
      <alignment horizontal="right"/>
    </xf>
    <xf numFmtId="3" fontId="6" fillId="0" borderId="26" xfId="172" applyNumberFormat="1" applyFont="1" applyFill="1" applyBorder="1" applyAlignment="1">
      <alignment horizontal="right"/>
    </xf>
    <xf numFmtId="0" fontId="8" fillId="0" borderId="28" xfId="4" applyNumberFormat="1" applyFont="1" applyFill="1" applyBorder="1" applyAlignment="1">
      <alignment horizontal="left" wrapText="1" indent="4"/>
    </xf>
    <xf numFmtId="164" fontId="8" fillId="0" borderId="28" xfId="0" applyNumberFormat="1" applyFont="1" applyFill="1" applyBorder="1" applyAlignment="1">
      <alignment wrapText="1"/>
    </xf>
    <xf numFmtId="164" fontId="8" fillId="0" borderId="26" xfId="0" applyNumberFormat="1" applyFont="1" applyFill="1" applyBorder="1"/>
    <xf numFmtId="164" fontId="8" fillId="0" borderId="27" xfId="0" applyNumberFormat="1" applyFont="1" applyFill="1" applyBorder="1"/>
    <xf numFmtId="164" fontId="8" fillId="0" borderId="27" xfId="0" applyNumberFormat="1" applyFont="1" applyFill="1" applyBorder="1" applyAlignment="1">
      <alignment wrapText="1"/>
    </xf>
    <xf numFmtId="164" fontId="8" fillId="0" borderId="45" xfId="0" applyNumberFormat="1" applyFont="1" applyFill="1" applyBorder="1" applyAlignment="1">
      <alignment wrapText="1"/>
    </xf>
    <xf numFmtId="164" fontId="8" fillId="0" borderId="29" xfId="0" applyNumberFormat="1" applyFont="1" applyFill="1" applyBorder="1"/>
    <xf numFmtId="164" fontId="8" fillId="0" borderId="46" xfId="0" applyNumberFormat="1" applyFont="1" applyFill="1" applyBorder="1"/>
    <xf numFmtId="0" fontId="9" fillId="0" borderId="25" xfId="19" applyFont="1" applyFill="1" applyBorder="1" applyAlignment="1">
      <alignment wrapText="1"/>
    </xf>
    <xf numFmtId="165" fontId="15" fillId="0" borderId="26" xfId="105" applyNumberFormat="1" applyFont="1" applyFill="1" applyBorder="1" applyAlignment="1">
      <alignment wrapText="1"/>
    </xf>
    <xf numFmtId="0" fontId="16" fillId="0" borderId="28" xfId="105" applyFont="1" applyFill="1" applyBorder="1" applyAlignment="1">
      <alignment horizontal="left" wrapText="1" indent="2"/>
    </xf>
    <xf numFmtId="165" fontId="16" fillId="0" borderId="26" xfId="105" applyNumberFormat="1" applyFont="1" applyFill="1" applyBorder="1" applyAlignment="1">
      <alignment wrapText="1"/>
    </xf>
    <xf numFmtId="0" fontId="16" fillId="0" borderId="28" xfId="105" applyFont="1" applyFill="1" applyBorder="1" applyAlignment="1">
      <alignment horizontal="left" wrapText="1" indent="3"/>
    </xf>
    <xf numFmtId="0" fontId="16" fillId="0" borderId="28" xfId="105" applyFont="1" applyFill="1" applyBorder="1" applyAlignment="1">
      <alignment horizontal="left" wrapText="1" indent="4"/>
    </xf>
    <xf numFmtId="0" fontId="16" fillId="0" borderId="28" xfId="105" applyFont="1" applyFill="1" applyBorder="1" applyAlignment="1">
      <alignment horizontal="left" wrapText="1" indent="5"/>
    </xf>
    <xf numFmtId="0" fontId="16" fillId="0" borderId="28" xfId="105" applyFont="1" applyFill="1" applyBorder="1" applyAlignment="1">
      <alignment horizontal="left" wrapText="1" indent="6"/>
    </xf>
    <xf numFmtId="165" fontId="16" fillId="0" borderId="29" xfId="105" applyNumberFormat="1" applyFont="1" applyFill="1" applyBorder="1" applyAlignment="1">
      <alignment wrapText="1"/>
    </xf>
    <xf numFmtId="0" fontId="9" fillId="0" borderId="25" xfId="30" applyFont="1" applyFill="1" applyBorder="1" applyAlignment="1">
      <alignment vertical="top" wrapText="1"/>
    </xf>
    <xf numFmtId="164" fontId="8" fillId="0" borderId="72" xfId="8" applyNumberFormat="1" applyFont="1" applyFill="1" applyBorder="1" applyAlignment="1">
      <alignment horizontal="right" wrapText="1"/>
    </xf>
    <xf numFmtId="164" fontId="8" fillId="0" borderId="73" xfId="8" applyNumberFormat="1" applyFont="1" applyFill="1" applyBorder="1" applyAlignment="1">
      <alignment wrapText="1"/>
    </xf>
    <xf numFmtId="3" fontId="6" fillId="0" borderId="29" xfId="20" applyNumberFormat="1" applyFont="1" applyFill="1" applyBorder="1" applyAlignment="1">
      <alignment horizontal="right"/>
    </xf>
    <xf numFmtId="3" fontId="6" fillId="0" borderId="46" xfId="20" applyNumberFormat="1" applyFont="1" applyFill="1" applyBorder="1" applyAlignment="1">
      <alignment horizontal="right"/>
    </xf>
    <xf numFmtId="3" fontId="6" fillId="0" borderId="26" xfId="200" applyNumberFormat="1" applyFont="1" applyFill="1" applyBorder="1" applyAlignment="1">
      <alignment horizontal="right" wrapText="1"/>
    </xf>
    <xf numFmtId="3" fontId="8" fillId="0" borderId="26" xfId="200" applyNumberFormat="1" applyFont="1" applyFill="1" applyBorder="1" applyAlignment="1">
      <alignment horizontal="right" wrapText="1"/>
    </xf>
    <xf numFmtId="0" fontId="8" fillId="0" borderId="28" xfId="4" applyNumberFormat="1" applyFont="1" applyFill="1" applyBorder="1" applyAlignment="1">
      <alignment horizontal="left" wrapText="1" indent="5"/>
    </xf>
    <xf numFmtId="0" fontId="8" fillId="0" borderId="28" xfId="4" applyNumberFormat="1" applyFont="1" applyFill="1" applyBorder="1" applyAlignment="1">
      <alignment horizontal="left" wrapText="1" indent="6"/>
    </xf>
    <xf numFmtId="0" fontId="8" fillId="0" borderId="28" xfId="4" applyNumberFormat="1" applyFont="1" applyFill="1" applyBorder="1" applyAlignment="1">
      <alignment horizontal="left" wrapText="1" indent="7"/>
    </xf>
    <xf numFmtId="0" fontId="8" fillId="0" borderId="28" xfId="4" applyNumberFormat="1" applyFont="1" applyFill="1" applyBorder="1" applyAlignment="1">
      <alignment horizontal="left" wrapText="1" indent="3"/>
    </xf>
    <xf numFmtId="0" fontId="6" fillId="0" borderId="28" xfId="4" applyNumberFormat="1" applyFont="1" applyFill="1" applyBorder="1" applyAlignment="1">
      <alignment horizontal="left" wrapText="1" indent="2"/>
    </xf>
    <xf numFmtId="0" fontId="8" fillId="0" borderId="45" xfId="4" applyNumberFormat="1" applyFont="1" applyFill="1" applyBorder="1" applyAlignment="1">
      <alignment horizontal="left" wrapText="1" indent="4"/>
    </xf>
    <xf numFmtId="3" fontId="8" fillId="0" borderId="29" xfId="200" applyNumberFormat="1" applyFont="1" applyFill="1" applyBorder="1" applyAlignment="1">
      <alignment horizontal="right" wrapText="1"/>
    </xf>
    <xf numFmtId="3" fontId="8" fillId="0" borderId="29" xfId="172" applyNumberFormat="1" applyFont="1" applyFill="1" applyBorder="1" applyAlignment="1">
      <alignment horizontal="right"/>
    </xf>
    <xf numFmtId="0" fontId="8" fillId="0" borderId="110" xfId="4" applyNumberFormat="1" applyFont="1" applyFill="1" applyBorder="1" applyAlignment="1">
      <alignment horizontal="left" wrapText="1" indent="4"/>
    </xf>
    <xf numFmtId="0" fontId="9" fillId="0" borderId="25" xfId="19" applyFont="1" applyFill="1" applyBorder="1" applyAlignment="1">
      <alignment vertical="top" wrapText="1"/>
    </xf>
    <xf numFmtId="0" fontId="9" fillId="0" borderId="24" xfId="105" applyFont="1" applyFill="1" applyBorder="1" applyAlignment="1">
      <alignment vertical="center"/>
    </xf>
    <xf numFmtId="3" fontId="6" fillId="0" borderId="73" xfId="172" applyNumberFormat="1" applyFont="1" applyFill="1" applyBorder="1" applyAlignment="1">
      <alignment horizontal="right"/>
    </xf>
    <xf numFmtId="3" fontId="8" fillId="0" borderId="73" xfId="172" applyNumberFormat="1" applyFont="1" applyFill="1" applyBorder="1" applyAlignment="1">
      <alignment horizontal="right"/>
    </xf>
    <xf numFmtId="3" fontId="8" fillId="0" borderId="40" xfId="172" applyNumberFormat="1" applyFont="1" applyFill="1" applyBorder="1" applyAlignment="1">
      <alignment horizontal="right"/>
    </xf>
    <xf numFmtId="164" fontId="6" fillId="0" borderId="28" xfId="8" applyNumberFormat="1" applyFont="1" applyFill="1" applyBorder="1" applyAlignment="1">
      <alignment horizontal="left" wrapText="1"/>
    </xf>
    <xf numFmtId="0" fontId="8" fillId="0" borderId="28" xfId="4" applyNumberFormat="1" applyFont="1" applyFill="1" applyBorder="1" applyAlignment="1">
      <alignment horizontal="left" wrapText="1" indent="2"/>
    </xf>
    <xf numFmtId="3" fontId="6" fillId="0" borderId="27" xfId="172" applyNumberFormat="1" applyFont="1" applyFill="1" applyBorder="1" applyAlignment="1">
      <alignment horizontal="right"/>
    </xf>
    <xf numFmtId="0" fontId="6" fillId="0" borderId="28" xfId="4" applyNumberFormat="1" applyFont="1" applyFill="1" applyBorder="1" applyAlignment="1">
      <alignment horizontal="left" wrapText="1" indent="3"/>
    </xf>
    <xf numFmtId="3" fontId="8" fillId="0" borderId="27" xfId="172" applyNumberFormat="1" applyFont="1" applyFill="1" applyBorder="1" applyAlignment="1">
      <alignment horizontal="right"/>
    </xf>
    <xf numFmtId="0" fontId="6" fillId="0" borderId="28" xfId="5" applyFont="1" applyFill="1" applyBorder="1" applyAlignment="1">
      <alignment horizontal="left" vertical="top" wrapText="1" indent="4"/>
    </xf>
    <xf numFmtId="0" fontId="8" fillId="0" borderId="30" xfId="4" applyNumberFormat="1" applyFont="1" applyFill="1" applyBorder="1" applyAlignment="1">
      <alignment horizontal="left" wrapText="1" indent="5"/>
    </xf>
    <xf numFmtId="0" fontId="6" fillId="0" borderId="30" xfId="4" applyNumberFormat="1" applyFont="1" applyFill="1" applyBorder="1" applyAlignment="1">
      <alignment wrapText="1"/>
    </xf>
    <xf numFmtId="0" fontId="6" fillId="0" borderId="84" xfId="5" applyFont="1" applyFill="1" applyBorder="1" applyAlignment="1">
      <alignment horizontal="left" vertical="top" wrapText="1" indent="4"/>
    </xf>
    <xf numFmtId="3" fontId="6" fillId="0" borderId="104" xfId="6" applyNumberFormat="1" applyFont="1" applyFill="1" applyBorder="1" applyAlignment="1">
      <alignment horizontal="right" vertical="center"/>
    </xf>
    <xf numFmtId="3" fontId="8" fillId="0" borderId="104" xfId="6" applyNumberFormat="1" applyFont="1" applyFill="1" applyBorder="1" applyAlignment="1">
      <alignment horizontal="right" vertical="center"/>
    </xf>
    <xf numFmtId="3" fontId="8" fillId="0" borderId="112" xfId="6" applyNumberFormat="1" applyFont="1" applyFill="1" applyBorder="1" applyAlignment="1">
      <alignment horizontal="right" vertical="center"/>
    </xf>
    <xf numFmtId="3" fontId="8" fillId="0" borderId="46" xfId="172" applyNumberFormat="1" applyFont="1" applyFill="1" applyBorder="1" applyAlignment="1">
      <alignment horizontal="right"/>
    </xf>
    <xf numFmtId="0" fontId="6" fillId="0" borderId="0" xfId="8" applyFont="1" applyAlignment="1">
      <alignment horizontal="center" vertical="top"/>
    </xf>
    <xf numFmtId="3" fontId="116" fillId="0" borderId="0" xfId="11" applyNumberFormat="1" applyFont="1"/>
    <xf numFmtId="0" fontId="116" fillId="0" borderId="0" xfId="15" applyFont="1" applyAlignment="1">
      <alignment horizontal="right"/>
    </xf>
    <xf numFmtId="3" fontId="8" fillId="0" borderId="0" xfId="11" applyNumberFormat="1" applyFont="1" applyAlignment="1">
      <alignment wrapText="1"/>
    </xf>
    <xf numFmtId="3" fontId="117" fillId="0" borderId="0" xfId="12" applyNumberFormat="1" applyFont="1" applyAlignment="1">
      <alignment wrapText="1"/>
    </xf>
    <xf numFmtId="3" fontId="8" fillId="0" borderId="0" xfId="11" applyNumberFormat="1" applyFont="1"/>
    <xf numFmtId="0" fontId="10" fillId="0" borderId="0" xfId="15" applyFont="1" applyFill="1" applyAlignment="1">
      <alignment horizontal="center" vertical="top"/>
    </xf>
    <xf numFmtId="3" fontId="6" fillId="0" borderId="0" xfId="6" applyNumberFormat="1" applyFont="1" applyAlignment="1">
      <alignment horizontal="right" wrapText="1"/>
    </xf>
    <xf numFmtId="3" fontId="7" fillId="0" borderId="0" xfId="6" applyNumberFormat="1" applyFont="1" applyFill="1" applyAlignment="1">
      <alignment horizontal="right" wrapText="1"/>
    </xf>
    <xf numFmtId="0" fontId="6" fillId="0" borderId="0" xfId="15" applyFont="1" applyAlignment="1">
      <alignment horizontal="center" vertical="top" wrapText="1"/>
    </xf>
    <xf numFmtId="3" fontId="8" fillId="41" borderId="0" xfId="6" applyNumberFormat="1" applyFont="1" applyFill="1" applyAlignment="1">
      <alignment horizontal="right" wrapText="1"/>
    </xf>
    <xf numFmtId="3" fontId="8" fillId="0" borderId="0" xfId="6" applyNumberFormat="1" applyFont="1" applyFill="1" applyBorder="1" applyAlignment="1">
      <alignment horizontal="right" wrapText="1"/>
    </xf>
    <xf numFmtId="3" fontId="6" fillId="0" borderId="0" xfId="15" applyNumberFormat="1" applyFont="1" applyAlignment="1">
      <alignment horizontal="center" vertical="top" wrapText="1"/>
    </xf>
    <xf numFmtId="0" fontId="9" fillId="0" borderId="6" xfId="30" applyFont="1" applyBorder="1" applyAlignment="1">
      <alignment wrapText="1"/>
    </xf>
    <xf numFmtId="0" fontId="9" fillId="0" borderId="6" xfId="1" applyFont="1" applyFill="1" applyBorder="1" applyAlignment="1">
      <alignment vertical="center"/>
    </xf>
    <xf numFmtId="164" fontId="11" fillId="0" borderId="6" xfId="204" applyNumberFormat="1" applyFont="1" applyFill="1" applyBorder="1" applyAlignment="1">
      <alignment wrapText="1"/>
    </xf>
    <xf numFmtId="0" fontId="9" fillId="0" borderId="6" xfId="19" applyFont="1" applyBorder="1" applyAlignment="1">
      <alignment wrapText="1"/>
    </xf>
    <xf numFmtId="164" fontId="8" fillId="0" borderId="113" xfId="204" applyNumberFormat="1" applyFont="1" applyFill="1" applyBorder="1" applyAlignment="1">
      <alignment wrapText="1"/>
    </xf>
    <xf numFmtId="164" fontId="8" fillId="0" borderId="113" xfId="204" applyNumberFormat="1" applyFont="1" applyFill="1" applyBorder="1" applyAlignment="1">
      <alignment horizontal="right" wrapText="1"/>
    </xf>
    <xf numFmtId="164" fontId="9" fillId="2" borderId="113" xfId="204" applyNumberFormat="1" applyFont="1" applyFill="1" applyBorder="1" applyAlignment="1">
      <alignment vertical="top" wrapText="1"/>
    </xf>
    <xf numFmtId="164" fontId="8" fillId="2" borderId="113" xfId="204" applyNumberFormat="1" applyFont="1" applyFill="1" applyBorder="1" applyAlignment="1">
      <alignment horizontal="right" wrapText="1"/>
    </xf>
    <xf numFmtId="164" fontId="8" fillId="2" borderId="113" xfId="204" applyNumberFormat="1" applyFont="1" applyFill="1" applyBorder="1" applyAlignment="1">
      <alignment wrapText="1"/>
    </xf>
    <xf numFmtId="164" fontId="9" fillId="2" borderId="113" xfId="204" applyNumberFormat="1" applyFont="1" applyFill="1" applyBorder="1" applyAlignment="1">
      <alignment wrapText="1"/>
    </xf>
    <xf numFmtId="0" fontId="6" fillId="0" borderId="113" xfId="5" applyFont="1" applyFill="1" applyBorder="1" applyAlignment="1">
      <alignment horizontal="left" vertical="top" wrapText="1" indent="3"/>
    </xf>
    <xf numFmtId="3" fontId="6" fillId="0" borderId="114" xfId="172" applyNumberFormat="1" applyFont="1" applyBorder="1" applyAlignment="1">
      <alignment horizontal="right"/>
    </xf>
    <xf numFmtId="3" fontId="6" fillId="0" borderId="114" xfId="20" applyNumberFormat="1" applyFont="1" applyFill="1" applyBorder="1" applyAlignment="1">
      <alignment horizontal="right"/>
    </xf>
    <xf numFmtId="165" fontId="15" fillId="0" borderId="113" xfId="105" applyNumberFormat="1" applyFont="1" applyBorder="1" applyAlignment="1">
      <alignment wrapText="1"/>
    </xf>
    <xf numFmtId="0" fontId="8" fillId="0" borderId="113" xfId="5" applyFont="1" applyFill="1" applyBorder="1" applyAlignment="1">
      <alignment horizontal="left" vertical="top" wrapText="1" indent="4"/>
    </xf>
    <xf numFmtId="3" fontId="8" fillId="0" borderId="113" xfId="172" applyNumberFormat="1" applyFont="1" applyBorder="1" applyAlignment="1">
      <alignment horizontal="right"/>
    </xf>
    <xf numFmtId="3" fontId="8" fillId="0" borderId="114" xfId="20" applyNumberFormat="1" applyFont="1" applyFill="1" applyBorder="1" applyAlignment="1">
      <alignment horizontal="right"/>
    </xf>
    <xf numFmtId="165" fontId="16" fillId="0" borderId="113" xfId="105" applyNumberFormat="1" applyFont="1" applyBorder="1" applyAlignment="1">
      <alignment wrapText="1"/>
    </xf>
    <xf numFmtId="0" fontId="8" fillId="0" borderId="113" xfId="5" applyFont="1" applyFill="1" applyBorder="1" applyAlignment="1">
      <alignment horizontal="left" vertical="top" wrapText="1" indent="6"/>
    </xf>
    <xf numFmtId="0" fontId="8" fillId="0" borderId="113" xfId="5" applyFont="1" applyFill="1" applyBorder="1" applyAlignment="1">
      <alignment horizontal="left" vertical="top" wrapText="1" indent="3"/>
    </xf>
    <xf numFmtId="3" fontId="6" fillId="0" borderId="113" xfId="172" applyNumberFormat="1" applyFont="1" applyBorder="1" applyAlignment="1">
      <alignment horizontal="right"/>
    </xf>
    <xf numFmtId="0" fontId="8" fillId="0" borderId="113" xfId="5" applyFont="1" applyFill="1" applyBorder="1" applyAlignment="1">
      <alignment horizontal="left" vertical="top" wrapText="1" indent="5"/>
    </xf>
    <xf numFmtId="0" fontId="12" fillId="0" borderId="113" xfId="4" applyNumberFormat="1" applyBorder="1" applyAlignment="1">
      <alignment horizontal="left" wrapText="1" indent="4"/>
    </xf>
    <xf numFmtId="0" fontId="8" fillId="0" borderId="113" xfId="5" applyFont="1" applyFill="1" applyBorder="1" applyAlignment="1">
      <alignment horizontal="left" vertical="top" wrapText="1" indent="7"/>
    </xf>
    <xf numFmtId="164" fontId="8" fillId="0" borderId="113" xfId="0" applyNumberFormat="1" applyFont="1" applyBorder="1" applyAlignment="1">
      <alignment wrapText="1"/>
    </xf>
    <xf numFmtId="164" fontId="8" fillId="0" borderId="113" xfId="0" applyNumberFormat="1" applyFont="1" applyBorder="1"/>
    <xf numFmtId="0" fontId="8" fillId="0" borderId="114" xfId="5" applyFont="1" applyFill="1" applyBorder="1" applyAlignment="1">
      <alignment horizontal="left" vertical="top" wrapText="1" indent="4"/>
    </xf>
    <xf numFmtId="3" fontId="8" fillId="0" borderId="114" xfId="172" applyNumberFormat="1" applyFont="1" applyBorder="1" applyAlignment="1">
      <alignment horizontal="right"/>
    </xf>
    <xf numFmtId="0" fontId="16" fillId="0" borderId="113" xfId="105" applyFont="1" applyBorder="1" applyAlignment="1">
      <alignment horizontal="left" wrapText="1" indent="3"/>
    </xf>
    <xf numFmtId="0" fontId="16" fillId="0" borderId="113" xfId="105" applyFont="1" applyBorder="1" applyAlignment="1">
      <alignment horizontal="left" wrapText="1" indent="4"/>
    </xf>
    <xf numFmtId="0" fontId="16" fillId="0" borderId="113" xfId="105" applyFont="1" applyBorder="1" applyAlignment="1">
      <alignment horizontal="left" wrapText="1" indent="5"/>
    </xf>
    <xf numFmtId="0" fontId="16" fillId="0" borderId="113" xfId="105" applyFont="1" applyBorder="1" applyAlignment="1">
      <alignment horizontal="left" wrapText="1" indent="2"/>
    </xf>
    <xf numFmtId="0" fontId="16" fillId="0" borderId="113" xfId="105" applyFont="1" applyBorder="1" applyAlignment="1">
      <alignment horizontal="left" wrapText="1" indent="1"/>
    </xf>
    <xf numFmtId="0" fontId="16" fillId="0" borderId="115" xfId="105" applyFont="1" applyBorder="1" applyAlignment="1">
      <alignment horizontal="left" wrapText="1" indent="3"/>
    </xf>
    <xf numFmtId="165" fontId="16" fillId="0" borderId="115" xfId="105" applyNumberFormat="1" applyFont="1" applyBorder="1" applyAlignment="1">
      <alignment wrapText="1"/>
    </xf>
    <xf numFmtId="0" fontId="9" fillId="0" borderId="6" xfId="30" applyFont="1" applyBorder="1" applyAlignment="1">
      <alignment vertical="top" wrapText="1"/>
    </xf>
    <xf numFmtId="164" fontId="8" fillId="0" borderId="114" xfId="204" applyNumberFormat="1" applyFont="1" applyFill="1" applyBorder="1" applyAlignment="1">
      <alignment horizontal="right" wrapText="1"/>
    </xf>
    <xf numFmtId="164" fontId="8" fillId="0" borderId="114" xfId="204" applyNumberFormat="1" applyFont="1" applyFill="1" applyBorder="1" applyAlignment="1">
      <alignment wrapText="1"/>
    </xf>
    <xf numFmtId="164" fontId="11" fillId="0" borderId="113" xfId="204" applyNumberFormat="1" applyFont="1" applyFill="1" applyBorder="1" applyAlignment="1">
      <alignment wrapText="1"/>
    </xf>
    <xf numFmtId="164" fontId="6" fillId="0" borderId="113" xfId="204" applyNumberFormat="1" applyFont="1" applyFill="1" applyBorder="1" applyAlignment="1">
      <alignment wrapText="1"/>
    </xf>
    <xf numFmtId="3" fontId="6" fillId="0" borderId="114" xfId="20" applyNumberFormat="1" applyFont="1" applyBorder="1" applyAlignment="1">
      <alignment horizontal="right"/>
    </xf>
    <xf numFmtId="3" fontId="6" fillId="0" borderId="113" xfId="20" applyNumberFormat="1" applyFont="1" applyFill="1" applyBorder="1" applyAlignment="1">
      <alignment horizontal="right"/>
    </xf>
    <xf numFmtId="3" fontId="8" fillId="0" borderId="113" xfId="20" applyNumberFormat="1" applyFont="1" applyFill="1" applyBorder="1" applyAlignment="1">
      <alignment horizontal="right"/>
    </xf>
    <xf numFmtId="3" fontId="8" fillId="0" borderId="113" xfId="20" applyNumberFormat="1" applyFont="1" applyFill="1" applyBorder="1" applyAlignment="1">
      <alignment horizontal="right" vertical="top"/>
    </xf>
    <xf numFmtId="0" fontId="8" fillId="0" borderId="114" xfId="5" applyFont="1" applyFill="1" applyBorder="1" applyAlignment="1">
      <alignment horizontal="left" vertical="top" wrapText="1" indent="6"/>
    </xf>
    <xf numFmtId="0" fontId="8" fillId="0" borderId="114" xfId="5" applyFont="1" applyFill="1" applyBorder="1" applyAlignment="1">
      <alignment horizontal="left" vertical="top" wrapText="1" indent="7"/>
    </xf>
    <xf numFmtId="0" fontId="8" fillId="0" borderId="113" xfId="5" applyFont="1" applyFill="1" applyBorder="1" applyAlignment="1">
      <alignment horizontal="left" vertical="top" wrapText="1" indent="8"/>
    </xf>
    <xf numFmtId="0" fontId="8" fillId="0" borderId="113" xfId="5" applyFont="1" applyFill="1" applyBorder="1" applyAlignment="1">
      <alignment horizontal="left" vertical="top" wrapText="1" indent="9"/>
    </xf>
    <xf numFmtId="0" fontId="8" fillId="0" borderId="113" xfId="19" applyFont="1" applyFill="1" applyBorder="1" applyAlignment="1">
      <alignment horizontal="left" vertical="top" wrapText="1" indent="3"/>
    </xf>
    <xf numFmtId="3" fontId="13" fillId="0" borderId="113" xfId="20" applyNumberFormat="1" applyFont="1" applyFill="1" applyBorder="1" applyAlignment="1">
      <alignment horizontal="right"/>
    </xf>
    <xf numFmtId="0" fontId="109" fillId="0" borderId="0" xfId="0" applyFont="1" applyFill="1"/>
    <xf numFmtId="0" fontId="6" fillId="0" borderId="26" xfId="199" quotePrefix="1" applyFont="1" applyFill="1" applyBorder="1" applyAlignment="1">
      <alignment horizontal="left" vertical="center" wrapText="1" indent="1"/>
    </xf>
    <xf numFmtId="0" fontId="8" fillId="0" borderId="26" xfId="199" quotePrefix="1" applyFont="1" applyFill="1" applyBorder="1" applyAlignment="1">
      <alignment horizontal="left" vertical="center" wrapText="1" indent="2"/>
    </xf>
    <xf numFmtId="164" fontId="109" fillId="0" borderId="0" xfId="0" applyNumberFormat="1" applyFont="1"/>
    <xf numFmtId="0" fontId="8" fillId="0" borderId="26" xfId="199" quotePrefix="1" applyFont="1" applyFill="1" applyBorder="1" applyAlignment="1">
      <alignment horizontal="left" vertical="center" wrapText="1" indent="3"/>
    </xf>
    <xf numFmtId="0" fontId="8" fillId="0" borderId="26" xfId="199" quotePrefix="1" applyFont="1" applyFill="1" applyBorder="1" applyAlignment="1">
      <alignment horizontal="left" vertical="center" wrapText="1" indent="4"/>
    </xf>
    <xf numFmtId="0" fontId="8" fillId="0" borderId="29" xfId="199" quotePrefix="1" applyFont="1" applyFill="1" applyBorder="1" applyAlignment="1">
      <alignment horizontal="left" vertical="center" wrapText="1" indent="3"/>
    </xf>
    <xf numFmtId="164" fontId="8" fillId="0" borderId="29" xfId="204" applyNumberFormat="1" applyFont="1" applyBorder="1" applyAlignment="1">
      <alignment vertical="center"/>
    </xf>
    <xf numFmtId="3" fontId="8" fillId="0" borderId="26" xfId="24" applyNumberFormat="1" applyFont="1" applyFill="1" applyBorder="1">
      <alignment vertical="center"/>
    </xf>
    <xf numFmtId="3" fontId="8" fillId="0" borderId="27" xfId="24" applyNumberFormat="1" applyFont="1" applyFill="1" applyBorder="1">
      <alignment vertical="center"/>
    </xf>
    <xf numFmtId="3" fontId="8" fillId="0" borderId="29" xfId="24" applyNumberFormat="1" applyFont="1" applyFill="1" applyBorder="1">
      <alignment vertical="center"/>
    </xf>
    <xf numFmtId="0" fontId="16" fillId="0" borderId="0" xfId="0" applyFont="1" applyFill="1" applyBorder="1" applyAlignment="1">
      <alignment wrapText="1"/>
    </xf>
    <xf numFmtId="3" fontId="8" fillId="0" borderId="0" xfId="1" applyNumberFormat="1" applyFont="1" applyFill="1" applyBorder="1" applyAlignment="1">
      <alignment vertical="top"/>
    </xf>
    <xf numFmtId="3" fontId="8" fillId="0" borderId="0" xfId="0" applyNumberFormat="1" applyFont="1" applyFill="1" applyBorder="1" applyAlignment="1">
      <alignment horizontal="right"/>
    </xf>
    <xf numFmtId="3" fontId="6" fillId="0" borderId="0" xfId="204" applyNumberFormat="1" applyFont="1" applyFill="1" applyBorder="1" applyAlignment="1">
      <alignment horizontal="left" vertical="center" wrapText="1"/>
    </xf>
    <xf numFmtId="0" fontId="33" fillId="0" borderId="0" xfId="0" applyFont="1" applyBorder="1" applyAlignment="1">
      <alignment horizontal="left" vertical="center" wrapText="1"/>
    </xf>
    <xf numFmtId="0" fontId="35" fillId="0" borderId="0" xfId="0" applyFont="1"/>
    <xf numFmtId="0" fontId="35" fillId="0" borderId="0" xfId="0" applyFont="1" applyAlignment="1">
      <alignment horizontal="center"/>
    </xf>
    <xf numFmtId="164" fontId="35" fillId="2" borderId="8" xfId="204" applyNumberFormat="1" applyFont="1" applyFill="1" applyBorder="1" applyAlignment="1">
      <alignment vertical="top" wrapText="1"/>
    </xf>
    <xf numFmtId="0" fontId="16" fillId="0" borderId="28" xfId="0" applyFont="1" applyBorder="1" applyAlignment="1">
      <alignment horizontal="left" wrapText="1" indent="4"/>
    </xf>
    <xf numFmtId="0" fontId="29" fillId="0" borderId="28" xfId="5" applyFont="1" applyBorder="1" applyAlignment="1">
      <alignment horizontal="left" vertical="top" wrapText="1" indent="6"/>
    </xf>
    <xf numFmtId="0" fontId="29" fillId="0" borderId="28" xfId="5" applyFont="1" applyBorder="1" applyAlignment="1">
      <alignment horizontal="left" vertical="top" wrapText="1" indent="7"/>
    </xf>
    <xf numFmtId="0" fontId="29" fillId="5" borderId="28" xfId="5" applyFont="1" applyFill="1" applyBorder="1" applyAlignment="1">
      <alignment horizontal="left" vertical="top" wrapText="1" indent="6"/>
    </xf>
    <xf numFmtId="0" fontId="16" fillId="0" borderId="45" xfId="0" applyFont="1" applyBorder="1" applyAlignment="1">
      <alignment horizontal="left" wrapText="1" indent="4"/>
    </xf>
    <xf numFmtId="0" fontId="29" fillId="0" borderId="45" xfId="5" applyFont="1" applyBorder="1" applyAlignment="1">
      <alignment horizontal="left" vertical="top" wrapText="1" indent="8"/>
    </xf>
    <xf numFmtId="3" fontId="29" fillId="0" borderId="107" xfId="20" applyNumberFormat="1" applyFont="1" applyBorder="1" applyAlignment="1">
      <alignment horizontal="right" vertical="top"/>
    </xf>
    <xf numFmtId="3" fontId="29" fillId="0" borderId="87" xfId="20" applyNumberFormat="1" applyFont="1" applyBorder="1" applyAlignment="1">
      <alignment horizontal="right" vertical="top"/>
    </xf>
    <xf numFmtId="3" fontId="11" fillId="0" borderId="6" xfId="105" applyNumberFormat="1" applyFont="1" applyFill="1" applyBorder="1" applyAlignment="1">
      <alignment vertical="center" wrapText="1"/>
    </xf>
    <xf numFmtId="3" fontId="9" fillId="0" borderId="6" xfId="105" applyNumberFormat="1" applyFont="1" applyFill="1" applyBorder="1" applyAlignment="1">
      <alignment vertical="center"/>
    </xf>
    <xf numFmtId="3" fontId="11" fillId="0" borderId="6" xfId="204" applyNumberFormat="1" applyFont="1" applyFill="1" applyBorder="1" applyAlignment="1">
      <alignment vertical="center" wrapText="1"/>
    </xf>
    <xf numFmtId="3" fontId="11" fillId="0" borderId="6" xfId="1" applyNumberFormat="1" applyFont="1" applyFill="1" applyBorder="1" applyAlignment="1">
      <alignment vertical="center" wrapText="1"/>
    </xf>
    <xf numFmtId="3" fontId="9" fillId="0" borderId="6" xfId="1" applyNumberFormat="1" applyFont="1" applyFill="1" applyBorder="1" applyAlignment="1">
      <alignment vertical="center"/>
    </xf>
    <xf numFmtId="3" fontId="8" fillId="0" borderId="113" xfId="105" applyNumberFormat="1" applyFont="1" applyFill="1" applyBorder="1" applyAlignment="1">
      <alignment vertical="center" wrapText="1"/>
    </xf>
    <xf numFmtId="3" fontId="6" fillId="0" borderId="113" xfId="105" applyNumberFormat="1" applyFont="1" applyFill="1" applyBorder="1" applyAlignment="1">
      <alignment vertical="center"/>
    </xf>
    <xf numFmtId="3" fontId="8" fillId="0" borderId="113" xfId="204" applyNumberFormat="1" applyFont="1" applyFill="1" applyBorder="1" applyAlignment="1">
      <alignment vertical="center" wrapText="1"/>
    </xf>
    <xf numFmtId="3" fontId="8" fillId="0" borderId="113" xfId="1" applyNumberFormat="1" applyFont="1" applyFill="1" applyBorder="1" applyAlignment="1">
      <alignment vertical="center" wrapText="1"/>
    </xf>
    <xf numFmtId="3" fontId="6" fillId="0" borderId="113" xfId="1" applyNumberFormat="1" applyFont="1" applyFill="1" applyBorder="1" applyAlignment="1">
      <alignment vertical="center"/>
    </xf>
    <xf numFmtId="3" fontId="11" fillId="0" borderId="113" xfId="204" applyNumberFormat="1" applyFont="1" applyFill="1" applyBorder="1" applyAlignment="1">
      <alignment vertical="center" wrapText="1"/>
    </xf>
    <xf numFmtId="3" fontId="15" fillId="2" borderId="113" xfId="0" applyNumberFormat="1" applyFont="1" applyFill="1" applyBorder="1" applyAlignment="1">
      <alignment vertical="center" wrapText="1"/>
    </xf>
    <xf numFmtId="3" fontId="16" fillId="2" borderId="113" xfId="0" applyNumberFormat="1" applyFont="1" applyFill="1" applyBorder="1" applyAlignment="1">
      <alignment vertical="center" wrapText="1"/>
    </xf>
    <xf numFmtId="3" fontId="8" fillId="2" borderId="113" xfId="204" applyNumberFormat="1" applyFont="1" applyFill="1" applyBorder="1" applyAlignment="1">
      <alignment vertical="center" wrapText="1"/>
    </xf>
    <xf numFmtId="3" fontId="6" fillId="0" borderId="113" xfId="0" applyNumberFormat="1" applyFont="1" applyFill="1" applyBorder="1" applyAlignment="1">
      <alignment horizontal="left" vertical="center" wrapText="1"/>
    </xf>
    <xf numFmtId="3" fontId="6" fillId="0" borderId="113" xfId="204" applyNumberFormat="1" applyFont="1" applyFill="1" applyBorder="1" applyAlignment="1">
      <alignment horizontal="right" vertical="center"/>
    </xf>
    <xf numFmtId="3" fontId="6" fillId="0" borderId="113" xfId="204" applyNumberFormat="1" applyFont="1" applyFill="1" applyBorder="1" applyAlignment="1">
      <alignment vertical="center"/>
    </xf>
    <xf numFmtId="3" fontId="8" fillId="0" borderId="113" xfId="0" applyNumberFormat="1" applyFont="1" applyFill="1" applyBorder="1" applyAlignment="1">
      <alignment horizontal="justify" vertical="center" wrapText="1"/>
    </xf>
    <xf numFmtId="3" fontId="8" fillId="0" borderId="113" xfId="204" applyNumberFormat="1" applyFont="1" applyFill="1" applyBorder="1" applyAlignment="1">
      <alignment horizontal="right" vertical="center"/>
    </xf>
    <xf numFmtId="3" fontId="8" fillId="0" borderId="113" xfId="204" applyNumberFormat="1" applyFont="1" applyFill="1" applyBorder="1" applyAlignment="1">
      <alignment vertical="center"/>
    </xf>
    <xf numFmtId="0" fontId="8" fillId="0" borderId="113" xfId="5" applyFont="1" applyFill="1" applyBorder="1" applyAlignment="1">
      <alignment vertical="top" wrapText="1"/>
    </xf>
    <xf numFmtId="3" fontId="6" fillId="0" borderId="113" xfId="0" applyNumberFormat="1" applyFont="1" applyFill="1" applyBorder="1" applyAlignment="1">
      <alignment horizontal="justify" vertical="center" wrapText="1"/>
    </xf>
    <xf numFmtId="3" fontId="8" fillId="0" borderId="113" xfId="0" applyNumberFormat="1" applyFont="1" applyBorder="1" applyAlignment="1">
      <alignment vertical="center"/>
    </xf>
    <xf numFmtId="3" fontId="6" fillId="0" borderId="113" xfId="0" applyNumberFormat="1" applyFont="1" applyBorder="1" applyAlignment="1">
      <alignment vertical="center"/>
    </xf>
    <xf numFmtId="3" fontId="8" fillId="0" borderId="113" xfId="16" applyNumberFormat="1" applyFont="1" applyFill="1" applyBorder="1" applyAlignment="1">
      <alignment horizontal="left" vertical="center" wrapText="1"/>
    </xf>
    <xf numFmtId="3" fontId="8" fillId="0" borderId="115" xfId="16" applyNumberFormat="1" applyFont="1" applyFill="1" applyBorder="1" applyAlignment="1">
      <alignment horizontal="left" vertical="center" wrapText="1"/>
    </xf>
    <xf numFmtId="3" fontId="8" fillId="0" borderId="115" xfId="204" applyNumberFormat="1" applyFont="1" applyFill="1" applyBorder="1" applyAlignment="1">
      <alignment horizontal="right" vertical="center"/>
    </xf>
    <xf numFmtId="3" fontId="8" fillId="0" borderId="115" xfId="204" applyNumberFormat="1" applyFont="1" applyFill="1" applyBorder="1" applyAlignment="1">
      <alignment vertical="center"/>
    </xf>
    <xf numFmtId="3" fontId="8" fillId="0" borderId="113" xfId="204" applyNumberFormat="1" applyFont="1" applyFill="1" applyBorder="1" applyAlignment="1">
      <alignment horizontal="right" vertical="center" wrapText="1"/>
    </xf>
    <xf numFmtId="3" fontId="11" fillId="0" borderId="113" xfId="204" applyNumberFormat="1" applyFont="1" applyFill="1" applyBorder="1" applyAlignment="1">
      <alignment horizontal="right" vertical="center" wrapText="1"/>
    </xf>
    <xf numFmtId="3" fontId="8" fillId="0" borderId="113" xfId="204" applyNumberFormat="1" applyFont="1" applyFill="1" applyBorder="1" applyAlignment="1">
      <alignment horizontal="center" vertical="center" wrapText="1"/>
    </xf>
    <xf numFmtId="3" fontId="14" fillId="0" borderId="113" xfId="4" applyNumberFormat="1" applyFont="1" applyBorder="1" applyAlignment="1">
      <alignment wrapText="1"/>
    </xf>
    <xf numFmtId="3" fontId="12" fillId="0" borderId="113" xfId="4" applyNumberFormat="1" applyBorder="1" applyAlignment="1">
      <alignment wrapText="1"/>
    </xf>
    <xf numFmtId="0" fontId="15" fillId="0" borderId="0" xfId="0" applyFont="1" applyAlignment="1">
      <alignment vertical="center" wrapText="1"/>
    </xf>
    <xf numFmtId="0" fontId="118" fillId="0" borderId="0" xfId="0" applyFont="1" applyAlignment="1">
      <alignment vertical="center" wrapText="1"/>
    </xf>
    <xf numFmtId="0" fontId="14" fillId="0" borderId="0" xfId="4" applyNumberFormat="1" applyFont="1" applyAlignment="1">
      <alignment horizontal="left" wrapText="1" indent="2"/>
    </xf>
    <xf numFmtId="3" fontId="14" fillId="0" borderId="21" xfId="4" applyNumberFormat="1" applyFont="1" applyBorder="1" applyAlignment="1">
      <alignment horizontal="right" wrapText="1" indent="1"/>
    </xf>
    <xf numFmtId="3" fontId="6" fillId="0" borderId="10" xfId="204" applyNumberFormat="1" applyFont="1" applyFill="1" applyBorder="1" applyAlignment="1">
      <alignment vertical="center"/>
    </xf>
    <xf numFmtId="3" fontId="8" fillId="0" borderId="8" xfId="204" applyNumberFormat="1" applyFont="1" applyFill="1" applyBorder="1" applyAlignment="1">
      <alignment vertical="center"/>
    </xf>
    <xf numFmtId="0" fontId="12" fillId="0" borderId="114" xfId="4" applyNumberFormat="1" applyBorder="1" applyAlignment="1">
      <alignment horizontal="left" wrapText="1" indent="3"/>
    </xf>
    <xf numFmtId="3" fontId="12" fillId="0" borderId="114" xfId="4" applyNumberFormat="1" applyBorder="1" applyAlignment="1">
      <alignment horizontal="right" wrapText="1" indent="1"/>
    </xf>
    <xf numFmtId="3" fontId="8" fillId="0" borderId="10" xfId="204" applyNumberFormat="1" applyFont="1" applyFill="1" applyBorder="1" applyAlignment="1">
      <alignment vertical="center"/>
    </xf>
    <xf numFmtId="0" fontId="12" fillId="0" borderId="113" xfId="4" applyNumberFormat="1" applyBorder="1" applyAlignment="1">
      <alignment horizontal="left" wrapText="1" indent="3"/>
    </xf>
    <xf numFmtId="3" fontId="12" fillId="0" borderId="113" xfId="4" applyNumberFormat="1" applyBorder="1" applyAlignment="1">
      <alignment horizontal="right" wrapText="1" indent="1"/>
    </xf>
    <xf numFmtId="3" fontId="6" fillId="0" borderId="8" xfId="204" applyNumberFormat="1" applyFont="1" applyFill="1" applyBorder="1" applyAlignment="1">
      <alignment vertical="center"/>
    </xf>
    <xf numFmtId="0" fontId="12" fillId="0" borderId="113" xfId="4" applyNumberFormat="1" applyBorder="1" applyAlignment="1">
      <alignment horizontal="left" wrapText="1" indent="5"/>
    </xf>
    <xf numFmtId="0" fontId="12" fillId="0" borderId="113" xfId="4" applyNumberFormat="1" applyBorder="1" applyAlignment="1">
      <alignment horizontal="left" wrapText="1" indent="6"/>
    </xf>
    <xf numFmtId="0" fontId="12" fillId="0" borderId="113" xfId="4" applyNumberFormat="1" applyBorder="1" applyAlignment="1">
      <alignment horizontal="left" wrapText="1" indent="7"/>
    </xf>
    <xf numFmtId="0" fontId="14" fillId="0" borderId="113" xfId="4" applyNumberFormat="1" applyFont="1" applyBorder="1" applyAlignment="1">
      <alignment horizontal="left" wrapText="1" indent="2"/>
    </xf>
    <xf numFmtId="3" fontId="14" fillId="0" borderId="113" xfId="4" applyNumberFormat="1" applyFont="1" applyBorder="1" applyAlignment="1">
      <alignment horizontal="right" wrapText="1" indent="1"/>
    </xf>
    <xf numFmtId="0" fontId="12" fillId="0" borderId="21" xfId="4" applyNumberFormat="1" applyBorder="1" applyAlignment="1">
      <alignment horizontal="left" wrapText="1" indent="3"/>
    </xf>
    <xf numFmtId="3" fontId="12" fillId="0" borderId="21" xfId="4" applyNumberFormat="1" applyBorder="1" applyAlignment="1">
      <alignment horizontal="right" wrapText="1" indent="1"/>
    </xf>
    <xf numFmtId="0" fontId="12" fillId="0" borderId="0" xfId="4" applyNumberFormat="1" applyAlignment="1">
      <alignment horizontal="left" wrapText="1" indent="4"/>
    </xf>
    <xf numFmtId="3" fontId="12" fillId="0" borderId="4" xfId="4" applyNumberFormat="1" applyBorder="1" applyAlignment="1">
      <alignment horizontal="right" wrapText="1" indent="1"/>
    </xf>
    <xf numFmtId="0" fontId="118" fillId="0" borderId="114" xfId="0" applyFont="1" applyBorder="1" applyAlignment="1">
      <alignment vertical="center" wrapText="1"/>
    </xf>
    <xf numFmtId="0" fontId="118" fillId="0" borderId="113" xfId="0" applyFont="1" applyBorder="1" applyAlignment="1">
      <alignment vertical="center" wrapText="1"/>
    </xf>
    <xf numFmtId="0" fontId="12" fillId="0" borderId="0" xfId="4" applyNumberFormat="1" applyAlignment="1">
      <alignment horizontal="left" wrapText="1" indent="3"/>
    </xf>
    <xf numFmtId="0" fontId="15" fillId="0" borderId="113" xfId="0" applyFont="1" applyBorder="1" applyAlignment="1">
      <alignment vertical="center" wrapText="1"/>
    </xf>
    <xf numFmtId="0" fontId="118" fillId="0" borderId="21" xfId="0" applyFont="1" applyBorder="1" applyAlignment="1">
      <alignment vertical="center" wrapText="1"/>
    </xf>
    <xf numFmtId="3" fontId="12" fillId="0" borderId="117" xfId="4" applyNumberFormat="1" applyBorder="1" applyAlignment="1">
      <alignment horizontal="right" wrapText="1" indent="1"/>
    </xf>
    <xf numFmtId="0" fontId="12" fillId="0" borderId="0" xfId="4" applyNumberFormat="1" applyAlignment="1">
      <alignment horizontal="left" wrapText="1" indent="5"/>
    </xf>
    <xf numFmtId="0" fontId="12" fillId="0" borderId="0" xfId="4" applyNumberFormat="1" applyAlignment="1">
      <alignment horizontal="left" wrapText="1" indent="6"/>
    </xf>
    <xf numFmtId="0" fontId="12" fillId="0" borderId="0" xfId="4" applyNumberFormat="1" applyAlignment="1">
      <alignment horizontal="left" wrapText="1" indent="7"/>
    </xf>
    <xf numFmtId="3" fontId="14" fillId="0" borderId="117" xfId="4" applyNumberFormat="1" applyFont="1" applyBorder="1" applyAlignment="1">
      <alignment horizontal="right" wrapText="1" indent="1"/>
    </xf>
    <xf numFmtId="3" fontId="11" fillId="0" borderId="116" xfId="204" applyNumberFormat="1" applyFont="1" applyFill="1" applyBorder="1" applyAlignment="1">
      <alignment horizontal="left" vertical="center" wrapText="1"/>
    </xf>
    <xf numFmtId="3" fontId="41" fillId="0" borderId="116" xfId="204" applyNumberFormat="1" applyFont="1" applyFill="1" applyBorder="1" applyAlignment="1">
      <alignment horizontal="left" vertical="center" wrapText="1"/>
    </xf>
    <xf numFmtId="0" fontId="22" fillId="0" borderId="42" xfId="338" applyFont="1" applyFill="1" applyBorder="1" applyAlignment="1">
      <alignment horizontal="justify" vertical="center" wrapText="1"/>
    </xf>
    <xf numFmtId="0" fontId="6" fillId="0" borderId="0" xfId="14" applyFont="1" applyBorder="1" applyAlignment="1">
      <alignment horizontal="center" vertical="center" wrapText="1"/>
    </xf>
    <xf numFmtId="3" fontId="35" fillId="0" borderId="0" xfId="0" applyNumberFormat="1" applyFont="1" applyAlignment="1">
      <alignment horizontal="center" vertical="center"/>
    </xf>
    <xf numFmtId="0" fontId="35" fillId="0" borderId="0" xfId="0" applyFont="1" applyAlignment="1">
      <alignment horizontal="center" vertical="center"/>
    </xf>
    <xf numFmtId="0" fontId="111" fillId="0" borderId="0" xfId="0" applyFont="1" applyAlignment="1">
      <alignment horizontal="center"/>
    </xf>
    <xf numFmtId="0" fontId="20" fillId="0" borderId="0" xfId="338" applyFont="1" applyFill="1" applyAlignment="1">
      <alignment horizontal="center" vertical="center"/>
    </xf>
    <xf numFmtId="0" fontId="8" fillId="0" borderId="0" xfId="338" applyFont="1" applyFill="1"/>
    <xf numFmtId="0" fontId="20" fillId="0" borderId="0" xfId="338" applyFont="1" applyFill="1" applyAlignment="1">
      <alignment horizontal="center" vertical="top"/>
    </xf>
    <xf numFmtId="0" fontId="7" fillId="0" borderId="0" xfId="1" applyFont="1" applyFill="1" applyAlignment="1">
      <alignment horizontal="center" vertical="top"/>
    </xf>
    <xf numFmtId="0" fontId="22" fillId="0" borderId="2" xfId="1" applyFont="1" applyFill="1" applyBorder="1" applyAlignment="1">
      <alignment horizontal="center" vertical="top" wrapText="1"/>
    </xf>
    <xf numFmtId="0" fontId="22" fillId="0" borderId="4" xfId="1" applyFont="1" applyFill="1" applyBorder="1" applyAlignment="1">
      <alignment horizontal="center" vertical="top" wrapText="1"/>
    </xf>
    <xf numFmtId="164" fontId="27" fillId="0" borderId="89" xfId="1" applyNumberFormat="1" applyFont="1" applyFill="1" applyBorder="1" applyAlignment="1">
      <alignment horizontal="left" vertical="center" wrapText="1"/>
    </xf>
    <xf numFmtId="164" fontId="27" fillId="0" borderId="91" xfId="1" applyNumberFormat="1" applyFont="1" applyFill="1" applyBorder="1" applyAlignment="1">
      <alignment horizontal="left" vertical="center" wrapText="1"/>
    </xf>
    <xf numFmtId="164" fontId="20" fillId="0" borderId="0" xfId="2" applyNumberFormat="1" applyFont="1" applyFill="1" applyAlignment="1">
      <alignment horizontal="center" vertical="center" wrapText="1"/>
    </xf>
    <xf numFmtId="164" fontId="20" fillId="0" borderId="0" xfId="1" applyNumberFormat="1" applyFont="1" applyFill="1" applyBorder="1" applyAlignment="1">
      <alignment horizontal="center" vertical="center" wrapText="1"/>
    </xf>
    <xf numFmtId="0" fontId="27" fillId="0" borderId="102" xfId="1" applyFont="1" applyBorder="1" applyAlignment="1">
      <alignment horizontal="left" vertical="center" wrapText="1"/>
    </xf>
    <xf numFmtId="0" fontId="27" fillId="0" borderId="103" xfId="1" applyFont="1" applyBorder="1" applyAlignment="1">
      <alignment horizontal="left" vertical="center" wrapText="1"/>
    </xf>
    <xf numFmtId="0" fontId="11" fillId="0" borderId="17" xfId="204" applyFont="1" applyFill="1" applyBorder="1" applyAlignment="1">
      <alignment horizontal="left" vertical="center" wrapText="1"/>
    </xf>
    <xf numFmtId="0" fontId="11" fillId="0" borderId="18" xfId="204" applyFont="1" applyFill="1" applyBorder="1" applyAlignment="1">
      <alignment horizontal="left" vertical="center" wrapText="1"/>
    </xf>
    <xf numFmtId="0" fontId="11" fillId="0" borderId="19" xfId="204" applyFont="1" applyFill="1" applyBorder="1" applyAlignment="1">
      <alignment horizontal="left" vertical="center" wrapText="1"/>
    </xf>
    <xf numFmtId="0" fontId="8" fillId="0" borderId="90" xfId="1" applyFont="1" applyBorder="1" applyAlignment="1">
      <alignment horizontal="center" vertical="top" wrapText="1"/>
    </xf>
    <xf numFmtId="0" fontId="8" fillId="0" borderId="4" xfId="1" applyFont="1" applyBorder="1" applyAlignment="1">
      <alignment horizontal="center" vertical="top" wrapText="1"/>
    </xf>
    <xf numFmtId="164" fontId="8" fillId="0" borderId="2" xfId="0" applyNumberFormat="1" applyFont="1" applyFill="1" applyBorder="1" applyAlignment="1">
      <alignment horizontal="center" vertical="top" wrapText="1"/>
    </xf>
    <xf numFmtId="0" fontId="5" fillId="0" borderId="4" xfId="0" applyFont="1" applyFill="1" applyBorder="1" applyAlignment="1">
      <alignment horizontal="center" vertical="top" wrapText="1"/>
    </xf>
    <xf numFmtId="0" fontId="8" fillId="0" borderId="99" xfId="1" applyFont="1" applyBorder="1" applyAlignment="1">
      <alignment horizontal="center" vertical="top" wrapText="1"/>
    </xf>
    <xf numFmtId="164" fontId="8" fillId="0" borderId="99" xfId="0" applyNumberFormat="1" applyFont="1" applyFill="1" applyBorder="1" applyAlignment="1">
      <alignment horizontal="center" vertical="top" wrapText="1"/>
    </xf>
    <xf numFmtId="0" fontId="11" fillId="0" borderId="13" xfId="5" quotePrefix="1" applyFont="1" applyFill="1" applyBorder="1" applyAlignment="1">
      <alignment horizontal="left" vertical="top" wrapText="1"/>
    </xf>
    <xf numFmtId="0" fontId="11" fillId="0" borderId="43" xfId="5" applyFont="1" applyFill="1" applyBorder="1" applyAlignment="1">
      <alignment horizontal="left" vertical="top" wrapText="1"/>
    </xf>
    <xf numFmtId="0" fontId="11" fillId="0" borderId="42" xfId="5" applyFont="1" applyFill="1" applyBorder="1" applyAlignment="1">
      <alignment horizontal="left" vertical="top" wrapText="1"/>
    </xf>
    <xf numFmtId="164" fontId="11" fillId="0" borderId="89" xfId="0" quotePrefix="1" applyNumberFormat="1" applyFont="1" applyBorder="1" applyAlignment="1">
      <alignment horizontal="left" vertical="center" wrapText="1"/>
    </xf>
    <xf numFmtId="164" fontId="11" fillId="0" borderId="43" xfId="0" applyNumberFormat="1" applyFont="1" applyBorder="1" applyAlignment="1">
      <alignment horizontal="left" vertical="center" wrapText="1"/>
    </xf>
    <xf numFmtId="164" fontId="11" fillId="0" borderId="91" xfId="0" applyNumberFormat="1" applyFont="1" applyBorder="1" applyAlignment="1">
      <alignment horizontal="left" vertical="center" wrapText="1"/>
    </xf>
    <xf numFmtId="0" fontId="11" fillId="0" borderId="13" xfId="5" quotePrefix="1" applyFont="1" applyFill="1" applyBorder="1" applyAlignment="1">
      <alignment horizontal="left" vertical="center" wrapText="1"/>
    </xf>
    <xf numFmtId="0" fontId="11" fillId="0" borderId="43" xfId="5" applyFont="1" applyFill="1" applyBorder="1" applyAlignment="1">
      <alignment horizontal="left" vertical="center" wrapText="1"/>
    </xf>
    <xf numFmtId="0" fontId="11" fillId="0" borderId="42" xfId="5" applyFont="1" applyFill="1" applyBorder="1" applyAlignment="1">
      <alignment horizontal="left" vertical="center" wrapText="1"/>
    </xf>
    <xf numFmtId="0" fontId="11" fillId="3" borderId="17" xfId="204" applyFont="1" applyFill="1" applyBorder="1" applyAlignment="1">
      <alignment horizontal="justify" vertical="center" wrapText="1"/>
    </xf>
    <xf numFmtId="0" fontId="11" fillId="3" borderId="18" xfId="204" applyFont="1" applyFill="1" applyBorder="1" applyAlignment="1">
      <alignment horizontal="justify" vertical="center" wrapText="1"/>
    </xf>
    <xf numFmtId="0" fontId="11" fillId="3" borderId="19" xfId="204" applyFont="1" applyFill="1" applyBorder="1" applyAlignment="1">
      <alignment horizontal="justify" vertical="center" wrapText="1"/>
    </xf>
    <xf numFmtId="0" fontId="11" fillId="0" borderId="13" xfId="204" applyFont="1" applyFill="1" applyBorder="1" applyAlignment="1">
      <alignment horizontal="justify" vertical="center" wrapText="1"/>
    </xf>
    <xf numFmtId="0" fontId="11" fillId="0" borderId="43" xfId="204" applyFont="1" applyFill="1" applyBorder="1" applyAlignment="1">
      <alignment horizontal="justify" vertical="center" wrapText="1"/>
    </xf>
    <xf numFmtId="0" fontId="11" fillId="0" borderId="42" xfId="204" applyFont="1" applyFill="1" applyBorder="1" applyAlignment="1">
      <alignment horizontal="justify" vertical="center" wrapText="1"/>
    </xf>
    <xf numFmtId="0" fontId="11" fillId="0" borderId="13" xfId="204" applyFont="1" applyFill="1" applyBorder="1" applyAlignment="1">
      <alignment horizontal="left" vertical="center" wrapText="1"/>
    </xf>
    <xf numFmtId="0" fontId="11" fillId="0" borderId="43" xfId="204" applyFont="1" applyFill="1" applyBorder="1" applyAlignment="1">
      <alignment horizontal="left" vertical="center" wrapText="1"/>
    </xf>
    <xf numFmtId="0" fontId="11" fillId="0" borderId="42" xfId="204" applyFont="1" applyFill="1" applyBorder="1" applyAlignment="1">
      <alignment horizontal="left" vertical="center" wrapText="1"/>
    </xf>
    <xf numFmtId="0" fontId="11" fillId="0" borderId="17" xfId="204" applyFont="1" applyFill="1" applyBorder="1" applyAlignment="1">
      <alignment horizontal="justify" vertical="center" wrapText="1"/>
    </xf>
    <xf numFmtId="0" fontId="11" fillId="0" borderId="18" xfId="204" applyFont="1" applyFill="1" applyBorder="1" applyAlignment="1">
      <alignment horizontal="justify" vertical="center" wrapText="1"/>
    </xf>
    <xf numFmtId="0" fontId="11" fillId="0" borderId="19" xfId="204" applyFont="1" applyFill="1" applyBorder="1" applyAlignment="1">
      <alignment horizontal="justify" vertical="center" wrapText="1"/>
    </xf>
    <xf numFmtId="0" fontId="8" fillId="0" borderId="2" xfId="1" applyFont="1" applyBorder="1" applyAlignment="1">
      <alignment horizontal="center" vertical="top" wrapText="1"/>
    </xf>
    <xf numFmtId="0" fontId="11" fillId="0" borderId="69" xfId="8" applyFont="1" applyFill="1" applyBorder="1" applyAlignment="1">
      <alignment horizontal="left" vertical="center" wrapText="1"/>
    </xf>
    <xf numFmtId="0" fontId="11" fillId="0" borderId="70" xfId="8" applyFont="1" applyFill="1" applyBorder="1" applyAlignment="1">
      <alignment horizontal="left" vertical="center" wrapText="1"/>
    </xf>
    <xf numFmtId="0" fontId="11" fillId="0" borderId="71" xfId="8" applyFont="1" applyFill="1" applyBorder="1" applyAlignment="1">
      <alignment horizontal="left" vertical="center" wrapText="1"/>
    </xf>
    <xf numFmtId="0" fontId="11" fillId="0" borderId="13" xfId="8" applyFont="1" applyBorder="1" applyAlignment="1">
      <alignment horizontal="left" vertical="top" wrapText="1"/>
    </xf>
    <xf numFmtId="0" fontId="11" fillId="0" borderId="109" xfId="8" applyFont="1" applyBorder="1" applyAlignment="1">
      <alignment horizontal="left" vertical="top" wrapText="1"/>
    </xf>
    <xf numFmtId="0" fontId="11" fillId="0" borderId="42" xfId="8" applyFont="1" applyBorder="1" applyAlignment="1">
      <alignment horizontal="left" vertical="top" wrapText="1"/>
    </xf>
    <xf numFmtId="0" fontId="11" fillId="0" borderId="13" xfId="8" applyFont="1" applyBorder="1" applyAlignment="1">
      <alignment horizontal="left" vertical="center" wrapText="1"/>
    </xf>
    <xf numFmtId="0" fontId="11" fillId="0" borderId="109" xfId="8" applyFont="1" applyBorder="1" applyAlignment="1">
      <alignment horizontal="left" vertical="center" wrapText="1"/>
    </xf>
    <xf numFmtId="0" fontId="11" fillId="0" borderId="42" xfId="8" applyFont="1" applyBorder="1" applyAlignment="1">
      <alignment horizontal="left" vertical="center" wrapText="1"/>
    </xf>
    <xf numFmtId="0" fontId="6" fillId="0" borderId="99" xfId="1" applyFont="1" applyBorder="1" applyAlignment="1">
      <alignment horizontal="center" vertical="top" wrapText="1"/>
    </xf>
    <xf numFmtId="0" fontId="6" fillId="0" borderId="4" xfId="1" applyFont="1" applyBorder="1" applyAlignment="1">
      <alignment horizontal="center" vertical="top" wrapText="1"/>
    </xf>
    <xf numFmtId="0" fontId="11" fillId="0" borderId="13" xfId="0" applyFont="1" applyFill="1" applyBorder="1" applyAlignment="1">
      <alignment horizontal="justify" vertical="center" wrapText="1"/>
    </xf>
    <xf numFmtId="0" fontId="11" fillId="0" borderId="43" xfId="0" applyFont="1" applyFill="1" applyBorder="1" applyAlignment="1">
      <alignment horizontal="justify" vertical="center" wrapText="1"/>
    </xf>
    <xf numFmtId="0" fontId="11" fillId="0" borderId="42" xfId="0" applyFont="1" applyFill="1" applyBorder="1" applyAlignment="1">
      <alignment horizontal="justify" vertical="center" wrapText="1"/>
    </xf>
    <xf numFmtId="0" fontId="11" fillId="0" borderId="13"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1" fillId="0" borderId="42" xfId="0" applyFont="1" applyFill="1" applyBorder="1" applyAlignment="1">
      <alignment horizontal="left" vertical="center" wrapText="1"/>
    </xf>
    <xf numFmtId="0" fontId="8" fillId="0" borderId="2" xfId="1" applyFont="1" applyFill="1" applyBorder="1" applyAlignment="1">
      <alignment horizontal="center" vertical="top" wrapText="1"/>
    </xf>
    <xf numFmtId="0" fontId="8" fillId="0" borderId="4" xfId="1" applyFont="1" applyFill="1" applyBorder="1" applyAlignment="1">
      <alignment horizontal="center" vertical="top" wrapText="1"/>
    </xf>
    <xf numFmtId="164" fontId="8" fillId="0" borderId="51" xfId="1" applyNumberFormat="1" applyFont="1" applyFill="1" applyBorder="1" applyAlignment="1">
      <alignment horizontal="center" vertical="top" wrapText="1"/>
    </xf>
    <xf numFmtId="0" fontId="5" fillId="0" borderId="4" xfId="1" applyFont="1" applyFill="1" applyBorder="1" applyAlignment="1">
      <alignment horizontal="center" vertical="top" wrapText="1"/>
    </xf>
    <xf numFmtId="0" fontId="17" fillId="0" borderId="69" xfId="0" applyFont="1" applyBorder="1" applyAlignment="1">
      <alignment horizontal="left" vertical="center" wrapText="1"/>
    </xf>
    <xf numFmtId="0" fontId="17" fillId="0" borderId="70" xfId="0" applyFont="1" applyBorder="1" applyAlignment="1">
      <alignment horizontal="left" vertical="center"/>
    </xf>
    <xf numFmtId="0" fontId="17" fillId="0" borderId="71" xfId="0" applyFont="1" applyBorder="1" applyAlignment="1">
      <alignment horizontal="left" vertical="center"/>
    </xf>
    <xf numFmtId="0" fontId="11" fillId="0" borderId="13" xfId="204" applyFont="1" applyBorder="1" applyAlignment="1">
      <alignment horizontal="left" vertical="center" wrapText="1"/>
    </xf>
    <xf numFmtId="0" fontId="11" fillId="0" borderId="43" xfId="204" applyFont="1" applyBorder="1" applyAlignment="1">
      <alignment horizontal="left" vertical="center" wrapText="1"/>
    </xf>
    <xf numFmtId="0" fontId="11" fillId="0" borderId="42" xfId="204" applyFont="1" applyBorder="1" applyAlignment="1">
      <alignment horizontal="left" vertical="center" wrapText="1"/>
    </xf>
    <xf numFmtId="164" fontId="8" fillId="0" borderId="0" xfId="2" applyNumberFormat="1" applyFont="1" applyFill="1" applyBorder="1" applyAlignment="1">
      <alignment wrapText="1"/>
    </xf>
    <xf numFmtId="0" fontId="31" fillId="0" borderId="0" xfId="14" applyBorder="1" applyAlignment="1">
      <alignment wrapText="1"/>
    </xf>
    <xf numFmtId="164" fontId="8" fillId="0" borderId="2" xfId="14" applyNumberFormat="1" applyFont="1" applyFill="1" applyBorder="1" applyAlignment="1">
      <alignment horizontal="center" vertical="top" wrapText="1"/>
    </xf>
    <xf numFmtId="0" fontId="5" fillId="0" borderId="4" xfId="14" applyFont="1" applyFill="1" applyBorder="1" applyAlignment="1">
      <alignment horizontal="center" vertical="top" wrapText="1"/>
    </xf>
    <xf numFmtId="0" fontId="11" fillId="0" borderId="102" xfId="204" applyFont="1" applyBorder="1" applyAlignment="1">
      <alignment horizontal="left" vertical="center" wrapText="1"/>
    </xf>
    <xf numFmtId="0" fontId="11" fillId="0" borderId="109" xfId="204" applyFont="1" applyBorder="1" applyAlignment="1">
      <alignment horizontal="left" vertical="center" wrapText="1"/>
    </xf>
    <xf numFmtId="0" fontId="11" fillId="0" borderId="103" xfId="204" applyFont="1" applyBorder="1" applyAlignment="1">
      <alignment horizontal="left" vertical="center" wrapText="1"/>
    </xf>
    <xf numFmtId="0" fontId="8" fillId="0" borderId="4" xfId="14" applyFont="1" applyFill="1" applyBorder="1" applyAlignment="1">
      <alignment horizontal="center" vertical="top" wrapText="1"/>
    </xf>
    <xf numFmtId="0" fontId="11" fillId="0" borderId="13" xfId="23" applyFont="1" applyBorder="1" applyAlignment="1">
      <alignment horizontal="left" vertical="top" wrapText="1"/>
    </xf>
    <xf numFmtId="0" fontId="11" fillId="0" borderId="43" xfId="23" applyFont="1" applyBorder="1" applyAlignment="1">
      <alignment horizontal="left" vertical="top" wrapText="1"/>
    </xf>
    <xf numFmtId="0" fontId="11" fillId="0" borderId="42" xfId="23" applyFont="1" applyBorder="1" applyAlignment="1">
      <alignment horizontal="left" vertical="top" wrapText="1"/>
    </xf>
    <xf numFmtId="3" fontId="11" fillId="0" borderId="23" xfId="204" applyNumberFormat="1" applyFont="1" applyFill="1" applyBorder="1" applyAlignment="1">
      <alignment horizontal="left" vertical="center" wrapText="1"/>
    </xf>
    <xf numFmtId="3" fontId="41" fillId="0" borderId="23" xfId="204" applyNumberFormat="1" applyFont="1" applyFill="1" applyBorder="1" applyAlignment="1">
      <alignment horizontal="left" vertical="center" wrapText="1"/>
    </xf>
    <xf numFmtId="3" fontId="6" fillId="0" borderId="0" xfId="204" applyNumberFormat="1" applyFont="1" applyFill="1" applyBorder="1" applyAlignment="1">
      <alignment horizontal="left" vertical="center" wrapText="1"/>
    </xf>
    <xf numFmtId="0" fontId="33" fillId="0" borderId="0" xfId="0" applyFont="1" applyFill="1" applyBorder="1" applyAlignment="1">
      <alignment horizontal="left" vertical="center" wrapText="1"/>
    </xf>
    <xf numFmtId="3" fontId="11" fillId="0" borderId="13" xfId="204" applyNumberFormat="1" applyFont="1" applyFill="1" applyBorder="1" applyAlignment="1">
      <alignment horizontal="left" vertical="center" wrapText="1"/>
    </xf>
    <xf numFmtId="3" fontId="41" fillId="0" borderId="43" xfId="204" applyNumberFormat="1" applyFont="1" applyFill="1" applyBorder="1" applyAlignment="1">
      <alignment horizontal="left" vertical="center" wrapText="1"/>
    </xf>
    <xf numFmtId="3" fontId="41" fillId="0" borderId="42" xfId="204" applyNumberFormat="1" applyFont="1" applyFill="1" applyBorder="1" applyAlignment="1">
      <alignment horizontal="left" vertical="center" wrapText="1"/>
    </xf>
    <xf numFmtId="0" fontId="33" fillId="0" borderId="0" xfId="0" applyFont="1" applyBorder="1" applyAlignment="1">
      <alignment horizontal="left" vertical="center" wrapText="1"/>
    </xf>
    <xf numFmtId="3" fontId="11" fillId="0" borderId="102" xfId="204" applyNumberFormat="1" applyFont="1" applyFill="1" applyBorder="1" applyAlignment="1">
      <alignment horizontal="left" vertical="center" wrapText="1"/>
    </xf>
    <xf numFmtId="3" fontId="41" fillId="0" borderId="109" xfId="204" applyNumberFormat="1" applyFont="1" applyFill="1" applyBorder="1" applyAlignment="1">
      <alignment horizontal="left" vertical="center" wrapText="1"/>
    </xf>
    <xf numFmtId="3" fontId="41" fillId="0" borderId="103" xfId="204" applyNumberFormat="1" applyFont="1" applyFill="1" applyBorder="1" applyAlignment="1">
      <alignment horizontal="left" vertical="center" wrapText="1"/>
    </xf>
    <xf numFmtId="3" fontId="41" fillId="0" borderId="100" xfId="204" applyNumberFormat="1" applyFont="1" applyFill="1" applyBorder="1" applyAlignment="1">
      <alignment horizontal="left" vertical="center" wrapText="1"/>
    </xf>
    <xf numFmtId="3" fontId="11" fillId="0" borderId="109" xfId="204" applyNumberFormat="1" applyFont="1" applyFill="1" applyBorder="1" applyAlignment="1">
      <alignment horizontal="left" vertical="center" wrapText="1"/>
    </xf>
    <xf numFmtId="3" fontId="11" fillId="0" borderId="103" xfId="204" applyNumberFormat="1" applyFont="1" applyFill="1" applyBorder="1" applyAlignment="1">
      <alignment horizontal="left" vertical="center" wrapText="1"/>
    </xf>
    <xf numFmtId="0" fontId="11" fillId="0" borderId="38" xfId="8" applyFont="1" applyFill="1" applyBorder="1" applyAlignment="1">
      <alignment horizontal="left" vertical="center" wrapText="1"/>
    </xf>
    <xf numFmtId="0" fontId="11" fillId="0" borderId="39" xfId="8" applyFont="1" applyFill="1" applyBorder="1" applyAlignment="1">
      <alignment horizontal="left" vertical="center" wrapText="1"/>
    </xf>
    <xf numFmtId="0" fontId="11" fillId="0" borderId="40" xfId="8" applyFont="1" applyFill="1" applyBorder="1" applyAlignment="1">
      <alignment horizontal="left" vertical="center" wrapText="1"/>
    </xf>
    <xf numFmtId="0" fontId="11" fillId="0" borderId="13" xfId="8" applyFont="1" applyFill="1" applyBorder="1" applyAlignment="1">
      <alignment horizontal="left" vertical="top" wrapText="1"/>
    </xf>
    <xf numFmtId="0" fontId="11" fillId="0" borderId="43" xfId="8" applyFont="1" applyFill="1" applyBorder="1" applyAlignment="1">
      <alignment horizontal="left" vertical="top" wrapText="1"/>
    </xf>
    <xf numFmtId="0" fontId="11" fillId="0" borderId="42" xfId="8" applyFont="1" applyFill="1" applyBorder="1" applyAlignment="1">
      <alignment horizontal="left" vertical="top" wrapText="1"/>
    </xf>
    <xf numFmtId="0" fontId="8" fillId="0" borderId="0" xfId="1" applyFont="1" applyAlignment="1">
      <alignment horizontal="left" vertical="center" wrapText="1"/>
    </xf>
    <xf numFmtId="1" fontId="20" fillId="0" borderId="0" xfId="11" applyNumberFormat="1" applyFont="1" applyBorder="1" applyAlignment="1">
      <alignment horizontal="center" wrapText="1"/>
    </xf>
    <xf numFmtId="0" fontId="21" fillId="0" borderId="34" xfId="29" applyFont="1" applyBorder="1" applyAlignment="1">
      <alignment horizontal="center" vertical="center" wrapText="1"/>
    </xf>
    <xf numFmtId="3" fontId="22" fillId="0" borderId="79" xfId="11" applyNumberFormat="1" applyFont="1" applyBorder="1" applyAlignment="1">
      <alignment horizontal="center" wrapText="1"/>
    </xf>
    <xf numFmtId="1" fontId="22" fillId="0" borderId="0" xfId="11" applyNumberFormat="1" applyFont="1" applyBorder="1" applyAlignment="1">
      <alignment horizontal="center" wrapText="1"/>
    </xf>
    <xf numFmtId="3" fontId="20" fillId="0" borderId="0" xfId="11" applyNumberFormat="1" applyFont="1" applyBorder="1" applyAlignment="1">
      <alignment horizontal="center" wrapText="1"/>
    </xf>
    <xf numFmtId="164" fontId="7" fillId="0" borderId="0" xfId="27" applyNumberFormat="1" applyFont="1" applyAlignment="1">
      <alignment horizontal="left" wrapText="1"/>
    </xf>
    <xf numFmtId="0" fontId="8" fillId="0" borderId="0" xfId="28" applyFont="1" applyAlignment="1">
      <alignment horizontal="right"/>
    </xf>
    <xf numFmtId="3" fontId="7" fillId="0" borderId="0" xfId="11" applyNumberFormat="1" applyFont="1" applyAlignment="1">
      <alignment horizontal="right"/>
    </xf>
    <xf numFmtId="1" fontId="25" fillId="0" borderId="0" xfId="11" applyNumberFormat="1" applyFont="1" applyAlignment="1">
      <alignment horizontal="center" vertical="center" wrapText="1"/>
    </xf>
    <xf numFmtId="1" fontId="20" fillId="0" borderId="34" xfId="11" applyNumberFormat="1" applyFont="1" applyBorder="1" applyAlignment="1">
      <alignment horizontal="center" vertical="center" wrapText="1"/>
    </xf>
    <xf numFmtId="164" fontId="6" fillId="0" borderId="0" xfId="27" applyNumberFormat="1" applyFont="1" applyAlignment="1">
      <alignment horizontal="left" wrapText="1"/>
    </xf>
    <xf numFmtId="164" fontId="34" fillId="0" borderId="0" xfId="27" applyNumberFormat="1" applyFont="1" applyAlignment="1">
      <alignment horizontal="center" wrapText="1"/>
    </xf>
    <xf numFmtId="0" fontId="7" fillId="0" borderId="13" xfId="27" applyFont="1" applyBorder="1" applyAlignment="1">
      <alignment horizontal="center"/>
    </xf>
    <xf numFmtId="0" fontId="7" fillId="0" borderId="14" xfId="27" applyFont="1" applyBorder="1" applyAlignment="1">
      <alignment horizontal="center"/>
    </xf>
    <xf numFmtId="1" fontId="7" fillId="0" borderId="13" xfId="11" applyNumberFormat="1" applyFont="1" applyBorder="1" applyAlignment="1">
      <alignment horizontal="center"/>
    </xf>
    <xf numFmtId="1" fontId="7" fillId="0" borderId="14" xfId="11" applyNumberFormat="1" applyFont="1" applyBorder="1" applyAlignment="1">
      <alignment horizontal="center"/>
    </xf>
    <xf numFmtId="1" fontId="7" fillId="0" borderId="15" xfId="11" applyNumberFormat="1" applyFont="1" applyBorder="1" applyAlignment="1">
      <alignment horizontal="center"/>
    </xf>
    <xf numFmtId="3" fontId="22" fillId="0" borderId="0" xfId="11" applyNumberFormat="1" applyFont="1" applyBorder="1" applyAlignment="1">
      <alignment horizontal="center" wrapText="1"/>
    </xf>
    <xf numFmtId="0" fontId="20" fillId="0" borderId="80" xfId="29" applyFont="1" applyBorder="1" applyAlignment="1">
      <alignment horizontal="center" vertical="center" wrapText="1"/>
    </xf>
    <xf numFmtId="0" fontId="20" fillId="0" borderId="81" xfId="29" applyFont="1" applyBorder="1" applyAlignment="1">
      <alignment horizontal="center" vertical="center" wrapText="1"/>
    </xf>
    <xf numFmtId="0" fontId="20" fillId="0" borderId="82" xfId="29" applyFont="1" applyBorder="1" applyAlignment="1">
      <alignment horizontal="center" vertical="center" wrapText="1"/>
    </xf>
    <xf numFmtId="3" fontId="20" fillId="0" borderId="34" xfId="11" applyNumberFormat="1" applyFont="1" applyBorder="1" applyAlignment="1">
      <alignment horizontal="center" vertical="center" wrapText="1"/>
    </xf>
    <xf numFmtId="1" fontId="20" fillId="0" borderId="36" xfId="11" applyNumberFormat="1" applyFont="1" applyBorder="1" applyAlignment="1">
      <alignment horizontal="center" vertical="center" wrapText="1"/>
    </xf>
    <xf numFmtId="1" fontId="20" fillId="0" borderId="37" xfId="11" applyNumberFormat="1" applyFont="1" applyBorder="1" applyAlignment="1">
      <alignment horizontal="center" vertical="center" wrapText="1"/>
    </xf>
    <xf numFmtId="0" fontId="20" fillId="0" borderId="34" xfId="29" applyFont="1" applyBorder="1" applyAlignment="1">
      <alignment horizontal="center" vertical="center" wrapText="1"/>
    </xf>
    <xf numFmtId="1" fontId="20" fillId="0" borderId="35" xfId="11" applyNumberFormat="1" applyFont="1" applyBorder="1" applyAlignment="1">
      <alignment horizontal="center" wrapText="1"/>
    </xf>
    <xf numFmtId="0" fontId="7" fillId="0" borderId="43" xfId="27" applyFont="1" applyBorder="1" applyAlignment="1">
      <alignment horizontal="center"/>
    </xf>
    <xf numFmtId="1" fontId="7" fillId="0" borderId="43" xfId="11" applyNumberFormat="1" applyFont="1" applyBorder="1" applyAlignment="1">
      <alignment horizontal="center"/>
    </xf>
    <xf numFmtId="1" fontId="7" fillId="0" borderId="42" xfId="11" applyNumberFormat="1" applyFont="1" applyBorder="1" applyAlignment="1">
      <alignment horizontal="center"/>
    </xf>
    <xf numFmtId="3" fontId="25" fillId="0" borderId="0" xfId="11" applyNumberFormat="1" applyFont="1" applyAlignment="1">
      <alignment horizontal="center" vertical="center" wrapText="1"/>
    </xf>
    <xf numFmtId="1" fontId="20" fillId="0" borderId="35" xfId="11" applyNumberFormat="1" applyFont="1" applyBorder="1" applyAlignment="1">
      <alignment horizontal="center" vertical="center" wrapText="1"/>
    </xf>
    <xf numFmtId="1" fontId="99" fillId="0" borderId="0" xfId="11" applyNumberFormat="1" applyFont="1" applyFill="1" applyAlignment="1">
      <alignment horizontal="center" vertical="center" wrapText="1"/>
    </xf>
    <xf numFmtId="0" fontId="20" fillId="0" borderId="0" xfId="1" applyFont="1" applyBorder="1" applyAlignment="1">
      <alignment horizontal="left" vertical="top" wrapText="1"/>
    </xf>
    <xf numFmtId="0" fontId="22" fillId="0" borderId="2" xfId="1" applyFont="1" applyBorder="1" applyAlignment="1">
      <alignment horizontal="center" vertical="top" wrapText="1"/>
    </xf>
    <xf numFmtId="0" fontId="22" fillId="0" borderId="4" xfId="1" applyFont="1" applyBorder="1" applyAlignment="1">
      <alignment horizontal="center" vertical="top" wrapText="1"/>
    </xf>
    <xf numFmtId="3" fontId="115" fillId="0" borderId="0" xfId="15" applyNumberFormat="1" applyFont="1" applyFill="1" applyAlignment="1">
      <alignment horizontal="left" vertical="center" wrapText="1"/>
    </xf>
    <xf numFmtId="164" fontId="25" fillId="53" borderId="0" xfId="2" applyNumberFormat="1" applyFont="1" applyFill="1" applyAlignment="1">
      <alignment vertical="center" wrapText="1"/>
    </xf>
  </cellXfs>
  <cellStyles count="402">
    <cellStyle name=" 1" xfId="33"/>
    <cellStyle name="1. izcēlums" xfId="287"/>
    <cellStyle name="2. izcēlums" xfId="288"/>
    <cellStyle name="20% - Accent1 2" xfId="240"/>
    <cellStyle name="20% - Accent1 2 2" xfId="309"/>
    <cellStyle name="20% - Accent1 3" xfId="205"/>
    <cellStyle name="20% - Accent2 2" xfId="241"/>
    <cellStyle name="20% - Accent2 2 2" xfId="398"/>
    <cellStyle name="20% - Accent2 3" xfId="206"/>
    <cellStyle name="20% - Accent3 2" xfId="242"/>
    <cellStyle name="20% - Accent3 2 2" xfId="394"/>
    <cellStyle name="20% - Accent3 3" xfId="207"/>
    <cellStyle name="20% - Accent4 2" xfId="243"/>
    <cellStyle name="20% - Accent4 2 2" xfId="341"/>
    <cellStyle name="20% - Accent4 3" xfId="208"/>
    <cellStyle name="20% - Accent5 2" xfId="244"/>
    <cellStyle name="20% - Accent5 2 2" xfId="364"/>
    <cellStyle name="20% - Accent5 3" xfId="209"/>
    <cellStyle name="20% - Accent6 2" xfId="245"/>
    <cellStyle name="20% - Accent6 2 2" xfId="330"/>
    <cellStyle name="20% - Accent6 3" xfId="210"/>
    <cellStyle name="20% no 1. izcēluma" xfId="289"/>
    <cellStyle name="20% no 2. izcēluma" xfId="290"/>
    <cellStyle name="20% no 3. izcēluma" xfId="291"/>
    <cellStyle name="20% no 4. izcēluma" xfId="327"/>
    <cellStyle name="20% no 5. izcēluma" xfId="292"/>
    <cellStyle name="20% no 6. izcēluma" xfId="293"/>
    <cellStyle name="3. izcēlums " xfId="294"/>
    <cellStyle name="4. izcēlums" xfId="295"/>
    <cellStyle name="40% - Accent1 2" xfId="246"/>
    <cellStyle name="40% - Accent1 2 2" xfId="395"/>
    <cellStyle name="40% - Accent1 3" xfId="211"/>
    <cellStyle name="40% - Accent2 2" xfId="247"/>
    <cellStyle name="40% - Accent2 2 2" xfId="328"/>
    <cellStyle name="40% - Accent2 3" xfId="212"/>
    <cellStyle name="40% - Accent3 2" xfId="248"/>
    <cellStyle name="40% - Accent3 2 2" xfId="390"/>
    <cellStyle name="40% - Accent3 3" xfId="213"/>
    <cellStyle name="40% - Accent4 2" xfId="249"/>
    <cellStyle name="40% - Accent4 2 2" xfId="321"/>
    <cellStyle name="40% - Accent4 3" xfId="214"/>
    <cellStyle name="40% - Accent5 2" xfId="250"/>
    <cellStyle name="40% - Accent5 2 2" xfId="329"/>
    <cellStyle name="40% - Accent5 3" xfId="215"/>
    <cellStyle name="40% - Accent6 2" xfId="251"/>
    <cellStyle name="40% - Accent6 2 2" xfId="399"/>
    <cellStyle name="40% - Accent6 3" xfId="216"/>
    <cellStyle name="40% no 1. izcēluma" xfId="296"/>
    <cellStyle name="40% no 2. izcēluma" xfId="297"/>
    <cellStyle name="40% no 3. izcēluma" xfId="298"/>
    <cellStyle name="40% no 4. izcēluma" xfId="299"/>
    <cellStyle name="40% no 5. izcēluma" xfId="300"/>
    <cellStyle name="40% no 6. izcēluma" xfId="301"/>
    <cellStyle name="5. izcēlums" xfId="302"/>
    <cellStyle name="6. izcēlums" xfId="303"/>
    <cellStyle name="60% - Accent1 2" xfId="252"/>
    <cellStyle name="60% - Accent1 2 2" xfId="389"/>
    <cellStyle name="60% - Accent1 3" xfId="217"/>
    <cellStyle name="60% - Accent2 2" xfId="253"/>
    <cellStyle name="60% - Accent2 2 2" xfId="344"/>
    <cellStyle name="60% - Accent2 3" xfId="218"/>
    <cellStyle name="60% - Accent3 2" xfId="254"/>
    <cellStyle name="60% - Accent3 2 2" xfId="393"/>
    <cellStyle name="60% - Accent3 3" xfId="219"/>
    <cellStyle name="60% - Accent4 2" xfId="255"/>
    <cellStyle name="60% - Accent4 2 2" xfId="343"/>
    <cellStyle name="60% - Accent4 3" xfId="220"/>
    <cellStyle name="60% - Accent5 2" xfId="256"/>
    <cellStyle name="60% - Accent5 2 2" xfId="361"/>
    <cellStyle name="60% - Accent5 3" xfId="221"/>
    <cellStyle name="60% - Accent6 2" xfId="257"/>
    <cellStyle name="60% - Accent6 2 2" xfId="322"/>
    <cellStyle name="60% - Accent6 3" xfId="222"/>
    <cellStyle name="60% no 1. izcēluma" xfId="304"/>
    <cellStyle name="60% no 2. izcēluma" xfId="305"/>
    <cellStyle name="60% no 3. izcēluma" xfId="306"/>
    <cellStyle name="60% no 4. izcēluma" xfId="307"/>
    <cellStyle name="60% no 5. izcēluma" xfId="308"/>
    <cellStyle name="60% no 6. izcēluma" xfId="286"/>
    <cellStyle name="Accent1 - 20%" xfId="34"/>
    <cellStyle name="Accent1 - 40%" xfId="35"/>
    <cellStyle name="Accent1 - 60%" xfId="36"/>
    <cellStyle name="Accent1 2" xfId="153"/>
    <cellStyle name="Accent1 3" xfId="260"/>
    <cellStyle name="Accent1 4" xfId="271"/>
    <cellStyle name="Accent1 5" xfId="272"/>
    <cellStyle name="Accent1 6" xfId="283"/>
    <cellStyle name="Accent1 7" xfId="349"/>
    <cellStyle name="Accent1 8" xfId="350"/>
    <cellStyle name="Accent2 - 20%" xfId="37"/>
    <cellStyle name="Accent2 - 40%" xfId="38"/>
    <cellStyle name="Accent2 - 60%" xfId="39"/>
    <cellStyle name="Accent2 2" xfId="152"/>
    <cellStyle name="Accent2 3" xfId="261"/>
    <cellStyle name="Accent2 4" xfId="270"/>
    <cellStyle name="Accent2 5" xfId="273"/>
    <cellStyle name="Accent2 6" xfId="282"/>
    <cellStyle name="Accent2 7" xfId="351"/>
    <cellStyle name="Accent2 8" xfId="352"/>
    <cellStyle name="Accent3 - 20%" xfId="40"/>
    <cellStyle name="Accent3 - 40%" xfId="41"/>
    <cellStyle name="Accent3 - 60%" xfId="42"/>
    <cellStyle name="Accent3 2" xfId="151"/>
    <cellStyle name="Accent3 3" xfId="262"/>
    <cellStyle name="Accent3 4" xfId="269"/>
    <cellStyle name="Accent3 5" xfId="274"/>
    <cellStyle name="Accent3 6" xfId="281"/>
    <cellStyle name="Accent3 7" xfId="353"/>
    <cellStyle name="Accent3 8" xfId="354"/>
    <cellStyle name="Accent4 - 20%" xfId="43"/>
    <cellStyle name="Accent4 - 40%" xfId="44"/>
    <cellStyle name="Accent4 - 60%" xfId="45"/>
    <cellStyle name="Accent4 2" xfId="150"/>
    <cellStyle name="Accent4 3" xfId="263"/>
    <cellStyle name="Accent4 4" xfId="268"/>
    <cellStyle name="Accent4 5" xfId="275"/>
    <cellStyle name="Accent4 6" xfId="280"/>
    <cellStyle name="Accent4 7" xfId="355"/>
    <cellStyle name="Accent4 8" xfId="356"/>
    <cellStyle name="Accent5 - 20%" xfId="46"/>
    <cellStyle name="Accent5 - 40%" xfId="47"/>
    <cellStyle name="Accent5 - 60%" xfId="48"/>
    <cellStyle name="Accent5 2" xfId="112"/>
    <cellStyle name="Accent5 3" xfId="264"/>
    <cellStyle name="Accent5 4" xfId="267"/>
    <cellStyle name="Accent5 5" xfId="276"/>
    <cellStyle name="Accent5 6" xfId="279"/>
    <cellStyle name="Accent5 7" xfId="358"/>
    <cellStyle name="Accent5 8" xfId="359"/>
    <cellStyle name="Accent6 - 20%" xfId="49"/>
    <cellStyle name="Accent6 - 40%" xfId="50"/>
    <cellStyle name="Accent6 - 60%" xfId="51"/>
    <cellStyle name="Accent6 2" xfId="113"/>
    <cellStyle name="Accent6 3" xfId="265"/>
    <cellStyle name="Accent6 4" xfId="266"/>
    <cellStyle name="Accent6 5" xfId="277"/>
    <cellStyle name="Accent6 6" xfId="278"/>
    <cellStyle name="Accent6 7" xfId="362"/>
    <cellStyle name="Accent6 8" xfId="363"/>
    <cellStyle name="Aprēķināšana" xfId="310"/>
    <cellStyle name="Bad 2" xfId="114"/>
    <cellStyle name="Bad 2 2" xfId="392"/>
    <cellStyle name="Bad 3" xfId="223"/>
    <cellStyle name="Brīdinājuma teksts" xfId="311"/>
    <cellStyle name="Calculation 2" xfId="115"/>
    <cellStyle name="Check Cell 2" xfId="116"/>
    <cellStyle name="Check Cell 2 2" xfId="357"/>
    <cellStyle name="Check Cell 3" xfId="224"/>
    <cellStyle name="Comma 2" xfId="387"/>
    <cellStyle name="Emphasis 1" xfId="52"/>
    <cellStyle name="Emphasis 2" xfId="53"/>
    <cellStyle name="Emphasis 3" xfId="54"/>
    <cellStyle name="Excel Built-in Normal" xfId="238"/>
    <cellStyle name="exo" xfId="55"/>
    <cellStyle name="Explanatory Text 2" xfId="258"/>
    <cellStyle name="Explanatory Text 2 2" xfId="331"/>
    <cellStyle name="Explanatory Text 3" xfId="225"/>
    <cellStyle name="Good 2" xfId="149"/>
    <cellStyle name="Good 2 2" xfId="370"/>
    <cellStyle name="Good 3" xfId="226"/>
    <cellStyle name="Heading 1 2" xfId="117"/>
    <cellStyle name="Heading 1 2 2" xfId="360"/>
    <cellStyle name="Heading 1 3" xfId="227"/>
    <cellStyle name="Heading 2 2" xfId="118"/>
    <cellStyle name="Heading 2 2 2" xfId="366"/>
    <cellStyle name="Heading 2 3" xfId="228"/>
    <cellStyle name="Heading 3 2" xfId="119"/>
    <cellStyle name="Heading 3 2 2" xfId="397"/>
    <cellStyle name="Heading 3 2 3" xfId="388"/>
    <cellStyle name="Heading 3 3" xfId="229"/>
    <cellStyle name="Heading 4 2" xfId="120"/>
    <cellStyle name="Heading 4 2 2" xfId="346"/>
    <cellStyle name="Heading 4 3" xfId="230"/>
    <cellStyle name="Hyperlink" xfId="12" builtinId="8"/>
    <cellStyle name="Ievade" xfId="312"/>
    <cellStyle name="Input 2" xfId="121"/>
    <cellStyle name="Izvade" xfId="313"/>
    <cellStyle name="Koefic." xfId="56"/>
    <cellStyle name="Kopsumma" xfId="314"/>
    <cellStyle name="Labs" xfId="315"/>
    <cellStyle name="Linked Cell 2" xfId="126"/>
    <cellStyle name="Linked Cell 2 2" xfId="345"/>
    <cellStyle name="Linked Cell 3" xfId="231"/>
    <cellStyle name="Neitrāls" xfId="316"/>
    <cellStyle name="Neutral 2" xfId="127"/>
    <cellStyle name="Normal" xfId="0" builtinId="0"/>
    <cellStyle name="Normal 10" xfId="22"/>
    <cellStyle name="Normal 11" xfId="338"/>
    <cellStyle name="Normal 11 2" xfId="372"/>
    <cellStyle name="Normal 2" xfId="1"/>
    <cellStyle name="Normal 2 2" xfId="105"/>
    <cellStyle name="Normal 2 3" xfId="161"/>
    <cellStyle name="Normal 2 3 2" xfId="173"/>
    <cellStyle name="Normal 2 4 2" xfId="201"/>
    <cellStyle name="Normal 3" xfId="14"/>
    <cellStyle name="Normal 3 2" xfId="15"/>
    <cellStyle name="Normal 3 2 2" xfId="317"/>
    <cellStyle name="Normal 4" xfId="31"/>
    <cellStyle name="Normal 4 2" xfId="57"/>
    <cellStyle name="Normal 4 3" xfId="198"/>
    <cellStyle name="Normal 5" xfId="58"/>
    <cellStyle name="Normal 5 2" xfId="174"/>
    <cellStyle name="Normal 6" xfId="59"/>
    <cellStyle name="Normal 6 2" xfId="175"/>
    <cellStyle name="Normal 7" xfId="60"/>
    <cellStyle name="Normal 7 2" xfId="176"/>
    <cellStyle name="Normal 8" xfId="61"/>
    <cellStyle name="Normal 8 2" xfId="7"/>
    <cellStyle name="Normal 8 2 2" xfId="396"/>
    <cellStyle name="Normal 9" xfId="203"/>
    <cellStyle name="Normal 9 2" xfId="319"/>
    <cellStyle name="Normal_11-1-Piel" xfId="11"/>
    <cellStyle name="Normal_7.pielikums_SB_24042017" xfId="285"/>
    <cellStyle name="Normal_MD_Pielikumi_2000" xfId="29"/>
    <cellStyle name="Normal_Sheet12_iesniegts FM 2003. 2" xfId="284"/>
    <cellStyle name="Normal_SM_KOPĀ" xfId="202"/>
    <cellStyle name="Nosaukums" xfId="320"/>
    <cellStyle name="Note 2" xfId="128"/>
    <cellStyle name="Note 2 2" xfId="162"/>
    <cellStyle name="Note 2 2 2" xfId="177"/>
    <cellStyle name="Note 2 3" xfId="401"/>
    <cellStyle name="Note 3" xfId="232"/>
    <cellStyle name="Output 2" xfId="129"/>
    <cellStyle name="Parastais 13" xfId="26"/>
    <cellStyle name="Parastais 13 2" xfId="178"/>
    <cellStyle name="Parastais 2" xfId="62"/>
    <cellStyle name="Parastais 3" xfId="28"/>
    <cellStyle name="Parastais 3 2" xfId="106"/>
    <cellStyle name="Parastais 3 2 2" xfId="179"/>
    <cellStyle name="Parastais_3_pielik__Veidl_3" xfId="107"/>
    <cellStyle name="Parastais_FMInf_311007" xfId="27"/>
    <cellStyle name="Parastais_FMLikp01_p05_221205_pap_afp_makp" xfId="5"/>
    <cellStyle name="Parastais_FMpiel03_tehn_pal_131008" xfId="2"/>
    <cellStyle name="Parastais_TM_2007groz 2 lasijums (1)" xfId="204"/>
    <cellStyle name="Parastais_TM_2007groz 2 lasijums (1) 2" xfId="8"/>
    <cellStyle name="Parastais_TM_2007groz 2 lasijums (1) 2 2" xfId="23"/>
    <cellStyle name="Parastais_TM_2007groz 2 lasijums (1) 4" xfId="21"/>
    <cellStyle name="Parasts 2" xfId="19"/>
    <cellStyle name="Parasts 2 2" xfId="30"/>
    <cellStyle name="Parasts 3" xfId="20"/>
    <cellStyle name="Parasts 3 2" xfId="172"/>
    <cellStyle name="Parasts 3 3" xfId="239"/>
    <cellStyle name="Parasts 4" xfId="108"/>
    <cellStyle name="Parasts 5" xfId="111"/>
    <cellStyle name="Parasts 6" xfId="154"/>
    <cellStyle name="Parasts 6 2" xfId="180"/>
    <cellStyle name="Parasts 6 2 2" xfId="339"/>
    <cellStyle name="Parasts 6 3" xfId="391"/>
    <cellStyle name="Parasts 7" xfId="160"/>
    <cellStyle name="Parasts 7 2" xfId="181"/>
    <cellStyle name="Parasts 7 2 2" xfId="340"/>
    <cellStyle name="Parasts 7 3" xfId="367"/>
    <cellStyle name="Paskaidrojošs teksts" xfId="326"/>
    <cellStyle name="Pārbaudes šūna" xfId="323"/>
    <cellStyle name="Percent 2" xfId="63"/>
    <cellStyle name="Percent 2 2" xfId="182"/>
    <cellStyle name="Percent 2 2 2" xfId="384"/>
    <cellStyle name="Percent 2 2 3" xfId="369"/>
    <cellStyle name="Pie??m." xfId="64"/>
    <cellStyle name="Piezīme" xfId="324"/>
    <cellStyle name="Saistītā šūna" xfId="325"/>
    <cellStyle name="SAPBEXaggData" xfId="25"/>
    <cellStyle name="SAPBEXaggData 4" xfId="24"/>
    <cellStyle name="SAPBEXaggData 5" xfId="385"/>
    <cellStyle name="SAPBEXaggDataEmph" xfId="65"/>
    <cellStyle name="SAPBEXaggDataEmph 2" xfId="122"/>
    <cellStyle name="SAPBEXaggItem" xfId="66"/>
    <cellStyle name="SAPBEXaggItem 2" xfId="123"/>
    <cellStyle name="SAPBEXaggItemX" xfId="67"/>
    <cellStyle name="SAPBEXaggItemX 2" xfId="124"/>
    <cellStyle name="SAPBEXchaText" xfId="68"/>
    <cellStyle name="SAPBEXchaText 2" xfId="125"/>
    <cellStyle name="SAPBEXchaText 3" xfId="130"/>
    <cellStyle name="SAPBEXexcBad7" xfId="69"/>
    <cellStyle name="SAPBEXexcBad8" xfId="70"/>
    <cellStyle name="SAPBEXexcBad9" xfId="71"/>
    <cellStyle name="SAPBEXexcCritical4" xfId="72"/>
    <cellStyle name="SAPBEXexcCritical5" xfId="73"/>
    <cellStyle name="SAPBEXexcCritical6" xfId="74"/>
    <cellStyle name="SAPBEXexcGood1" xfId="75"/>
    <cellStyle name="SAPBEXexcGood2" xfId="76"/>
    <cellStyle name="SAPBEXexcGood3" xfId="77"/>
    <cellStyle name="SAPBEXfilterDrill" xfId="78"/>
    <cellStyle name="SAPBEXfilterDrill 2" xfId="109"/>
    <cellStyle name="SAPBEXfilterDrill 2 2" xfId="365"/>
    <cellStyle name="SAPBEXfilterDrill 2 3" xfId="347"/>
    <cellStyle name="SAPBEXfilterDrill 3" xfId="197"/>
    <cellStyle name="SAPBEXfilterDrill 3 2" xfId="348"/>
    <cellStyle name="SAPBEXfilterDrill 3 3" xfId="400"/>
    <cellStyle name="SAPBEXfilterDrill 4" xfId="318"/>
    <cellStyle name="SAPBEXfilterItem" xfId="79"/>
    <cellStyle name="SAPBEXfilterText" xfId="80"/>
    <cellStyle name="SAPBEXfilterText 2" xfId="131"/>
    <cellStyle name="SAPBEXfilterText 2 2" xfId="373"/>
    <cellStyle name="SAPBEXfilterText 3" xfId="163"/>
    <cellStyle name="SAPBEXfilterText 3 2" xfId="183"/>
    <cellStyle name="SAPBEXformats" xfId="81"/>
    <cellStyle name="SAPBEXheaderItem" xfId="82"/>
    <cellStyle name="SAPBEXheaderItem 2" xfId="164"/>
    <cellStyle name="SAPBEXheaderItem 2 2" xfId="184"/>
    <cellStyle name="SAPBEXheaderText" xfId="83"/>
    <cellStyle name="SAPBEXheaderText 2" xfId="132"/>
    <cellStyle name="SAPBEXheaderText 2 2" xfId="374"/>
    <cellStyle name="SAPBEXheaderText 3" xfId="165"/>
    <cellStyle name="SAPBEXheaderText 3 2" xfId="185"/>
    <cellStyle name="SAPBEXHLevel0" xfId="16"/>
    <cellStyle name="SAPBEXHLevel0 2" xfId="133"/>
    <cellStyle name="SAPBEXHLevel0 2 2" xfId="375"/>
    <cellStyle name="SAPBEXHLevel0 4" xfId="199"/>
    <cellStyle name="SAPBEXHLevel0X" xfId="84"/>
    <cellStyle name="SAPBEXHLevel0X 2" xfId="134"/>
    <cellStyle name="SAPBEXHLevel0X 2 2" xfId="233"/>
    <cellStyle name="SAPBEXHLevel0X 2 2 2" xfId="376"/>
    <cellStyle name="SAPBEXHLevel0X 3" xfId="166"/>
    <cellStyle name="SAPBEXHLevel0X 3 2" xfId="187"/>
    <cellStyle name="SAPBEXHLevel0X 4" xfId="186"/>
    <cellStyle name="SAPBEXHLevel1" xfId="17"/>
    <cellStyle name="SAPBEXHLevel1 2" xfId="135"/>
    <cellStyle name="SAPBEXHLevel1 2 2" xfId="377"/>
    <cellStyle name="SAPBEXHLevel1 3" xfId="155"/>
    <cellStyle name="SAPBEXHLevel1X" xfId="85"/>
    <cellStyle name="SAPBEXHLevel1X 2" xfId="136"/>
    <cellStyle name="SAPBEXHLevel1X 2 2" xfId="234"/>
    <cellStyle name="SAPBEXHLevel1X 2 2 2" xfId="378"/>
    <cellStyle name="SAPBEXHLevel1X 3" xfId="167"/>
    <cellStyle name="SAPBEXHLevel1X 3 2" xfId="189"/>
    <cellStyle name="SAPBEXHLevel1X 4" xfId="188"/>
    <cellStyle name="SAPBEXHLevel2" xfId="18"/>
    <cellStyle name="SAPBEXHLevel2 2" xfId="137"/>
    <cellStyle name="SAPBEXHLevel2 2 2" xfId="379"/>
    <cellStyle name="SAPBEXHLevel2 3" xfId="110"/>
    <cellStyle name="SAPBEXHLevel2 3 2" xfId="368"/>
    <cellStyle name="SAPBEXHLevel2 4" xfId="156"/>
    <cellStyle name="SAPBEXHLevel2_FMpiel03_tehn_pal_131008" xfId="386"/>
    <cellStyle name="SAPBEXHLevel2X" xfId="86"/>
    <cellStyle name="SAPBEXHLevel2X 2" xfId="138"/>
    <cellStyle name="SAPBEXHLevel2X 2 2" xfId="235"/>
    <cellStyle name="SAPBEXHLevel2X 2 2 2" xfId="380"/>
    <cellStyle name="SAPBEXHLevel2X 3" xfId="168"/>
    <cellStyle name="SAPBEXHLevel2X 3 2" xfId="191"/>
    <cellStyle name="SAPBEXHLevel2X 4" xfId="190"/>
    <cellStyle name="SAPBEXHLevel3" xfId="13"/>
    <cellStyle name="SAPBEXHLevel3 2" xfId="87"/>
    <cellStyle name="SAPBEXHLevel3 3" xfId="139"/>
    <cellStyle name="SAPBEXHLevel3 3 2" xfId="381"/>
    <cellStyle name="SAPBEXHLevel3 4" xfId="157"/>
    <cellStyle name="SAPBEXHLevel3X" xfId="88"/>
    <cellStyle name="SAPBEXHLevel3X 2" xfId="140"/>
    <cellStyle name="SAPBEXHLevel3X 2 2" xfId="236"/>
    <cellStyle name="SAPBEXHLevel3X 2 2 2" xfId="382"/>
    <cellStyle name="SAPBEXHLevel3X 3" xfId="169"/>
    <cellStyle name="SAPBEXHLevel3X 3 2" xfId="193"/>
    <cellStyle name="SAPBEXHLevel3X 4" xfId="192"/>
    <cellStyle name="SAPBEXinputData" xfId="89"/>
    <cellStyle name="SAPBEXinputData 2" xfId="141"/>
    <cellStyle name="SAPBEXinputData 2 2" xfId="237"/>
    <cellStyle name="SAPBEXinputData 2 2 2" xfId="383"/>
    <cellStyle name="SAPBEXinputData 3" xfId="170"/>
    <cellStyle name="SAPBEXinputData 3 2" xfId="195"/>
    <cellStyle name="SAPBEXinputData 4" xfId="194"/>
    <cellStyle name="SAPBEXresData" xfId="90"/>
    <cellStyle name="SAPBEXresData 2" xfId="142"/>
    <cellStyle name="SAPBEXresDataEmph" xfId="91"/>
    <cellStyle name="SAPBEXresDataEmph 2" xfId="143"/>
    <cellStyle name="SAPBEXresItem" xfId="92"/>
    <cellStyle name="SAPBEXresItem 2" xfId="144"/>
    <cellStyle name="SAPBEXresItemX" xfId="93"/>
    <cellStyle name="SAPBEXresItemX 2" xfId="145"/>
    <cellStyle name="SAPBEXstdData" xfId="6"/>
    <cellStyle name="SAPBEXstdData 2" xfId="3"/>
    <cellStyle name="SAPBEXstdData 2 2" xfId="94"/>
    <cellStyle name="SAPBEXstdData 3" xfId="146"/>
    <cellStyle name="SAPBEXstdData_FM Izdev_samaz_2las_311008_bez vid (2)" xfId="332"/>
    <cellStyle name="SAPBEXstdData_FMpiel03_tehn_pal_131008" xfId="32"/>
    <cellStyle name="SAPBEXstdDataEmph" xfId="95"/>
    <cellStyle name="SAPBEXstdItem" xfId="9"/>
    <cellStyle name="SAPBEXstdItem 2" xfId="4"/>
    <cellStyle name="SAPBEXstdItem 2 2" xfId="96"/>
    <cellStyle name="SAPBEXstdItem 3" xfId="104"/>
    <cellStyle name="SAPBEXstdItem 3 2" xfId="147"/>
    <cellStyle name="SAPBEXstdItem 4" xfId="200"/>
    <cellStyle name="SAPBEXstdItem_FMpiel03_tehn_pal_131008" xfId="97"/>
    <cellStyle name="SAPBEXstdItemX" xfId="98"/>
    <cellStyle name="SAPBEXstdItemX 2" xfId="148"/>
    <cellStyle name="SAPBEXtitle" xfId="99"/>
    <cellStyle name="SAPBEXtitle 2" xfId="171"/>
    <cellStyle name="SAPBEXtitle 2 2" xfId="196"/>
    <cellStyle name="SAPBEXundefined" xfId="100"/>
    <cellStyle name="Sheet Title" xfId="101"/>
    <cellStyle name="Slikts" xfId="333"/>
    <cellStyle name="Stils 1" xfId="10"/>
    <cellStyle name="Style 1" xfId="102"/>
    <cellStyle name="Title 2" xfId="259"/>
    <cellStyle name="Total 2" xfId="158"/>
    <cellStyle name="V?st." xfId="103"/>
    <cellStyle name="Virsraksts 1" xfId="334"/>
    <cellStyle name="Virsraksts 2" xfId="335"/>
    <cellStyle name="Virsraksts 3" xfId="336"/>
    <cellStyle name="Virsraksts 3 2" xfId="371"/>
    <cellStyle name="Virsraksts 3 3" xfId="342"/>
    <cellStyle name="Virsraksts 4" xfId="337"/>
    <cellStyle name="Warning Text 2" xfId="159"/>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NAD\Documents%20and%20Settings\bd-adija\Local%20Settings\Temporary%20Internet%20Files\Content.Outlook\U63RD855\MK_izdev_samaz_2las_2009_31%2010%2008_arES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d-adija/Local%20Settings/Temporary%20Internet%20Files/Content.Outlook/U63RD855/MK_izdev_samaz_2las_2009_31%2010%2008_arES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bd-adija\Local%20Settings\Temporary%20Internet%20Files\Content.Outlook\U63RD855\MK_izdev_samaz_2las_2009_31%2010%2008_arESI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bd-adija/Local%20Settings/Temporary%20Internet%20Files/Content.Outlook/U63RD855/FM%20Izdev_samaz_2las_311008_bez%20vid%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nts%20and%20Settings\bd-adija\Local%20Settings\Temporary%20Internet%20Files\Content.Outlook\U63RD855\MK_izdev_samaz_2las_2009_31%2010%2008_arES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1piel"/>
      <sheetName val="2piel"/>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1piel"/>
      <sheetName val="2piel"/>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1piel"/>
      <sheetName val="2piel"/>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2piel"/>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1piel"/>
      <sheetName val="2piel"/>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mailto:Zane.Adijane@fm.gov.lv;" TargetMode="External"/><Relationship Id="rId1" Type="http://schemas.openxmlformats.org/officeDocument/2006/relationships/hyperlink" Target="mailto:Dace.Sinkovska@fm.gov.lv"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mailto:Zane.Adijane@fm.gov.l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54"/>
  <sheetViews>
    <sheetView tabSelected="1" topLeftCell="A31" zoomScale="70" zoomScaleNormal="70" workbookViewId="0">
      <selection activeCell="C42" sqref="C42"/>
    </sheetView>
  </sheetViews>
  <sheetFormatPr defaultColWidth="8.85546875" defaultRowHeight="15.75"/>
  <cols>
    <col min="1" max="1" width="5.140625" style="748" customWidth="1"/>
    <col min="2" max="2" width="79" style="732" customWidth="1"/>
    <col min="3" max="3" width="79.28515625" style="734" customWidth="1"/>
    <col min="4" max="4" width="17.7109375" style="731" customWidth="1"/>
    <col min="5" max="16384" width="8.85546875" style="753"/>
  </cols>
  <sheetData>
    <row r="1" spans="1:4" ht="23.25" customHeight="1">
      <c r="A1" s="35"/>
      <c r="B1" s="1424" t="s">
        <v>32</v>
      </c>
      <c r="C1" s="1424"/>
    </row>
    <row r="2" spans="1:4" ht="39.75" customHeight="1">
      <c r="A2" s="36"/>
      <c r="B2" s="1425" t="s">
        <v>134</v>
      </c>
      <c r="C2" s="1425"/>
    </row>
    <row r="3" spans="1:4" ht="16.5" thickBot="1">
      <c r="A3" s="36"/>
      <c r="B3" s="37"/>
      <c r="C3" s="37"/>
    </row>
    <row r="4" spans="1:4">
      <c r="B4" s="38"/>
      <c r="C4" s="39"/>
      <c r="D4" s="1420" t="s">
        <v>49</v>
      </c>
    </row>
    <row r="5" spans="1:4" ht="16.5" thickBot="1">
      <c r="B5" s="40" t="s">
        <v>0</v>
      </c>
      <c r="C5" s="40" t="s">
        <v>33</v>
      </c>
      <c r="D5" s="1421"/>
    </row>
    <row r="6" spans="1:4">
      <c r="C6" s="733"/>
    </row>
    <row r="7" spans="1:4" s="731" customFormat="1">
      <c r="A7" s="748"/>
      <c r="B7" s="207" t="s">
        <v>135</v>
      </c>
      <c r="C7" s="733"/>
    </row>
    <row r="8" spans="1:4" s="731" customFormat="1">
      <c r="A8" s="748"/>
      <c r="B8" s="732"/>
      <c r="C8" s="733"/>
    </row>
    <row r="9" spans="1:4" ht="16.5" thickBot="1">
      <c r="B9" s="737" t="s">
        <v>31</v>
      </c>
    </row>
    <row r="10" spans="1:4" ht="123.75" customHeight="1" thickBot="1">
      <c r="A10" s="741">
        <f>A6+1</f>
        <v>1</v>
      </c>
      <c r="B10" s="831" t="s">
        <v>415</v>
      </c>
      <c r="C10" s="830" t="s">
        <v>439</v>
      </c>
      <c r="D10" s="748" t="s">
        <v>50</v>
      </c>
    </row>
    <row r="11" spans="1:4" s="731" customFormat="1">
      <c r="A11" s="748"/>
      <c r="B11" s="732"/>
      <c r="C11" s="733"/>
    </row>
    <row r="12" spans="1:4" ht="16.5" thickBot="1">
      <c r="B12" s="737" t="s">
        <v>59</v>
      </c>
    </row>
    <row r="13" spans="1:4" ht="184.5" customHeight="1" thickBot="1">
      <c r="A13" s="741">
        <f>A10+1</f>
        <v>2</v>
      </c>
      <c r="B13" s="833" t="s">
        <v>440</v>
      </c>
      <c r="C13" s="1411" t="s">
        <v>465</v>
      </c>
      <c r="D13" s="748" t="s">
        <v>50</v>
      </c>
    </row>
    <row r="14" spans="1:4" s="731" customFormat="1">
      <c r="A14" s="748"/>
      <c r="B14" s="732"/>
      <c r="C14" s="733"/>
    </row>
    <row r="15" spans="1:4" ht="16.5" thickBot="1">
      <c r="B15" s="737" t="s">
        <v>31</v>
      </c>
      <c r="C15" s="772"/>
      <c r="D15" s="721"/>
    </row>
    <row r="16" spans="1:4" ht="115.15" customHeight="1" thickBot="1">
      <c r="A16" s="741">
        <f>A13+1</f>
        <v>3</v>
      </c>
      <c r="B16" s="832" t="s">
        <v>416</v>
      </c>
      <c r="C16" s="832" t="s">
        <v>441</v>
      </c>
      <c r="D16" s="1416" t="s">
        <v>129</v>
      </c>
    </row>
    <row r="17" spans="1:4" ht="36" customHeight="1" thickBot="1">
      <c r="A17" s="741"/>
      <c r="B17" s="1426" t="s">
        <v>414</v>
      </c>
      <c r="C17" s="1427"/>
      <c r="D17" s="1417"/>
    </row>
    <row r="18" spans="1:4">
      <c r="A18" s="741"/>
      <c r="B18" s="834"/>
      <c r="C18" s="835"/>
      <c r="D18" s="1417"/>
    </row>
    <row r="19" spans="1:4" ht="16.5" thickBot="1">
      <c r="A19" s="741"/>
      <c r="B19" s="737" t="s">
        <v>31</v>
      </c>
      <c r="C19" s="769"/>
      <c r="D19" s="1417"/>
    </row>
    <row r="20" spans="1:4" ht="157.9" customHeight="1" thickBot="1">
      <c r="A20" s="741">
        <f>A16+1</f>
        <v>4</v>
      </c>
      <c r="B20" s="775" t="s">
        <v>417</v>
      </c>
      <c r="C20" s="774" t="s">
        <v>418</v>
      </c>
      <c r="D20" s="1418" t="s">
        <v>129</v>
      </c>
    </row>
    <row r="21" spans="1:4" ht="39" customHeight="1" thickBot="1">
      <c r="B21" s="1426" t="s">
        <v>414</v>
      </c>
      <c r="C21" s="1427"/>
      <c r="D21" s="1417"/>
    </row>
    <row r="22" spans="1:4" s="731" customFormat="1">
      <c r="A22" s="748"/>
      <c r="B22" s="732"/>
      <c r="C22" s="733"/>
    </row>
    <row r="23" spans="1:4" s="731" customFormat="1" ht="16.5" thickBot="1">
      <c r="A23" s="748"/>
      <c r="B23" s="737" t="s">
        <v>396</v>
      </c>
      <c r="C23" s="733"/>
    </row>
    <row r="24" spans="1:4" s="731" customFormat="1" ht="90" customHeight="1" thickBot="1">
      <c r="A24" s="741">
        <f>A20+1</f>
        <v>5</v>
      </c>
      <c r="B24" s="766" t="s">
        <v>397</v>
      </c>
      <c r="C24" s="766" t="s">
        <v>411</v>
      </c>
      <c r="D24" s="748" t="s">
        <v>50</v>
      </c>
    </row>
    <row r="25" spans="1:4" s="731" customFormat="1">
      <c r="A25" s="748"/>
      <c r="B25" s="732"/>
      <c r="C25" s="733"/>
    </row>
    <row r="26" spans="1:4" s="731" customFormat="1" ht="16.5" thickBot="1">
      <c r="A26" s="748"/>
      <c r="B26" s="737" t="s">
        <v>393</v>
      </c>
      <c r="C26" s="734"/>
    </row>
    <row r="27" spans="1:4" s="770" customFormat="1" ht="344.25" customHeight="1" thickBot="1">
      <c r="A27" s="741">
        <f>A24+1</f>
        <v>6</v>
      </c>
      <c r="B27" s="768" t="s">
        <v>413</v>
      </c>
      <c r="C27" s="742" t="s">
        <v>394</v>
      </c>
      <c r="D27" s="747" t="s">
        <v>129</v>
      </c>
    </row>
    <row r="28" spans="1:4" ht="149.25" customHeight="1" thickBot="1">
      <c r="B28" s="1422" t="s">
        <v>395</v>
      </c>
      <c r="C28" s="1423"/>
      <c r="D28" s="747"/>
    </row>
    <row r="29" spans="1:4" ht="17.25" customHeight="1">
      <c r="B29" s="720"/>
      <c r="C29" s="720"/>
      <c r="D29" s="717"/>
    </row>
    <row r="30" spans="1:4" ht="16.5" thickBot="1">
      <c r="A30" s="241"/>
      <c r="B30" s="737" t="s">
        <v>34</v>
      </c>
      <c r="C30" s="243"/>
    </row>
    <row r="31" spans="1:4" ht="110.25" customHeight="1" thickBot="1">
      <c r="A31" s="741">
        <f>A27+1</f>
        <v>7</v>
      </c>
      <c r="B31" s="718"/>
      <c r="C31" s="742" t="s">
        <v>438</v>
      </c>
      <c r="D31" s="748" t="s">
        <v>50</v>
      </c>
    </row>
    <row r="32" spans="1:4">
      <c r="B32" s="828"/>
      <c r="C32" s="829"/>
    </row>
    <row r="33" spans="1:4" s="731" customFormat="1" ht="16.5" thickBot="1">
      <c r="A33" s="748"/>
      <c r="B33" s="737" t="s">
        <v>34</v>
      </c>
      <c r="C33" s="733"/>
    </row>
    <row r="34" spans="1:4" s="731" customFormat="1" ht="102.75" customHeight="1" thickBot="1">
      <c r="A34" s="741">
        <f>A31+1</f>
        <v>8</v>
      </c>
      <c r="B34" s="767"/>
      <c r="C34" s="742" t="s">
        <v>412</v>
      </c>
      <c r="D34" s="748" t="s">
        <v>50</v>
      </c>
    </row>
    <row r="35" spans="1:4" s="731" customFormat="1">
      <c r="A35" s="748"/>
      <c r="B35" s="200"/>
      <c r="C35" s="201"/>
      <c r="D35" s="748"/>
    </row>
    <row r="36" spans="1:4" ht="16.5" thickBot="1">
      <c r="B36" s="737" t="s">
        <v>31</v>
      </c>
      <c r="C36" s="772"/>
      <c r="D36" s="1417"/>
    </row>
    <row r="37" spans="1:4" ht="198" customHeight="1" thickBot="1">
      <c r="A37" s="741">
        <f>A34+1</f>
        <v>9</v>
      </c>
      <c r="B37" s="719"/>
      <c r="C37" s="742" t="s">
        <v>419</v>
      </c>
      <c r="D37" s="748" t="s">
        <v>50</v>
      </c>
    </row>
    <row r="38" spans="1:4">
      <c r="B38" s="828"/>
      <c r="C38" s="829"/>
    </row>
    <row r="39" spans="1:4" ht="16.5" thickBot="1">
      <c r="B39" s="737" t="s">
        <v>34</v>
      </c>
    </row>
    <row r="40" spans="1:4" ht="32.25" thickBot="1">
      <c r="A40" s="741">
        <f>A37+1</f>
        <v>10</v>
      </c>
      <c r="B40" s="776"/>
      <c r="C40" s="777" t="s">
        <v>420</v>
      </c>
      <c r="D40" s="748" t="s">
        <v>50</v>
      </c>
    </row>
    <row r="46" spans="1:4" ht="57.75" customHeight="1">
      <c r="B46" s="207" t="s">
        <v>136</v>
      </c>
    </row>
    <row r="49" spans="1:4" s="773" customFormat="1">
      <c r="A49" s="241"/>
      <c r="B49" s="242"/>
      <c r="C49" s="243"/>
      <c r="D49" s="731"/>
    </row>
    <row r="50" spans="1:4" s="773" customFormat="1" ht="16.5" thickBot="1">
      <c r="A50" s="241"/>
      <c r="B50" s="737" t="s">
        <v>34</v>
      </c>
      <c r="C50" s="243"/>
      <c r="D50" s="731"/>
    </row>
    <row r="51" spans="1:4" s="773" customFormat="1" ht="168.75" customHeight="1" thickBot="1">
      <c r="A51" s="741">
        <f>1</f>
        <v>1</v>
      </c>
      <c r="B51" s="718"/>
      <c r="C51" s="742" t="s">
        <v>470</v>
      </c>
      <c r="D51" s="748" t="s">
        <v>50</v>
      </c>
    </row>
    <row r="53" spans="1:4" ht="16.5" thickBot="1">
      <c r="B53" s="737" t="s">
        <v>34</v>
      </c>
    </row>
    <row r="54" spans="1:4" ht="42" customHeight="1" thickBot="1">
      <c r="A54" s="741">
        <f>A51+1</f>
        <v>2</v>
      </c>
      <c r="B54" s="776"/>
      <c r="C54" s="777" t="s">
        <v>420</v>
      </c>
      <c r="D54" s="748" t="s">
        <v>50</v>
      </c>
    </row>
  </sheetData>
  <mergeCells count="6">
    <mergeCell ref="D4:D5"/>
    <mergeCell ref="B28:C28"/>
    <mergeCell ref="B1:C1"/>
    <mergeCell ref="B2:C2"/>
    <mergeCell ref="B21:C21"/>
    <mergeCell ref="B17:C17"/>
  </mergeCells>
  <pageMargins left="0.39370078740157483" right="0.31496062992125984" top="0.76" bottom="0.78" header="0.48" footer="0.42"/>
  <pageSetup paperSize="9" scale="75" fitToHeight="0" orientation="landscape" r:id="rId1"/>
  <headerFooter>
    <oddFooter>&amp;L&amp;F&amp;C&amp;P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28"/>
  <sheetViews>
    <sheetView topLeftCell="A79" zoomScale="70" zoomScaleNormal="70" zoomScalePageLayoutView="80" workbookViewId="0">
      <selection activeCell="B91" sqref="B91:G91"/>
    </sheetView>
  </sheetViews>
  <sheetFormatPr defaultColWidth="9.140625" defaultRowHeight="12.75"/>
  <cols>
    <col min="1" max="1" width="6.85546875" style="222" customWidth="1"/>
    <col min="2" max="2" width="53.85546875" style="76" customWidth="1"/>
    <col min="3" max="3" width="13.85546875" style="50" customWidth="1"/>
    <col min="4" max="4" width="14.140625" style="50" customWidth="1"/>
    <col min="5" max="5" width="50.140625" style="125" customWidth="1"/>
    <col min="6" max="6" width="14.85546875" style="125" customWidth="1"/>
    <col min="7" max="7" width="14" style="125" customWidth="1"/>
    <col min="8" max="8" width="17.5703125" style="163" customWidth="1"/>
    <col min="9" max="9" width="17.140625" style="13" customWidth="1"/>
    <col min="10" max="16384" width="9.140625" style="13"/>
  </cols>
  <sheetData>
    <row r="1" spans="1:9" ht="13.15" customHeight="1">
      <c r="A1" s="225"/>
      <c r="B1" s="63"/>
      <c r="C1" s="1488" t="s">
        <v>0</v>
      </c>
      <c r="D1" s="1488" t="s">
        <v>1</v>
      </c>
      <c r="E1" s="63"/>
      <c r="F1" s="1488" t="s">
        <v>0</v>
      </c>
      <c r="G1" s="1488" t="s">
        <v>1</v>
      </c>
      <c r="H1" s="1458" t="s">
        <v>49</v>
      </c>
    </row>
    <row r="2" spans="1:9" ht="13.5" thickBot="1">
      <c r="A2" s="225"/>
      <c r="B2" s="111"/>
      <c r="C2" s="1493"/>
      <c r="D2" s="1493"/>
      <c r="E2" s="111"/>
      <c r="F2" s="1493"/>
      <c r="G2" s="1493"/>
      <c r="H2" s="1432"/>
    </row>
    <row r="3" spans="1:9" ht="13.5">
      <c r="A3" s="224"/>
      <c r="B3" s="119"/>
      <c r="C3" s="119"/>
      <c r="D3" s="119"/>
      <c r="E3" s="120"/>
      <c r="F3" s="120"/>
      <c r="G3" s="120"/>
    </row>
    <row r="4" spans="1:9" ht="13.5">
      <c r="A4" s="224"/>
      <c r="B4" s="164" t="s">
        <v>65</v>
      </c>
      <c r="C4" s="120"/>
      <c r="D4" s="120"/>
      <c r="E4" s="120"/>
      <c r="F4" s="120"/>
      <c r="G4" s="120"/>
    </row>
    <row r="5" spans="1:9" s="69" customFormat="1">
      <c r="A5" s="1412"/>
      <c r="B5" s="70" t="s">
        <v>130</v>
      </c>
      <c r="C5" s="67"/>
      <c r="D5" s="9"/>
      <c r="E5" s="70" t="s">
        <v>131</v>
      </c>
      <c r="F5" s="68"/>
      <c r="G5" s="9"/>
      <c r="H5" s="165"/>
    </row>
    <row r="6" spans="1:9" s="73" customFormat="1">
      <c r="A6" s="103"/>
      <c r="B6" s="30" t="s">
        <v>28</v>
      </c>
      <c r="C6" s="51"/>
      <c r="D6" s="102"/>
      <c r="E6" s="30" t="s">
        <v>28</v>
      </c>
      <c r="F6" s="122"/>
      <c r="G6" s="83"/>
      <c r="H6" s="166"/>
    </row>
    <row r="7" spans="1:9" s="73" customFormat="1">
      <c r="A7" s="103"/>
      <c r="B7" s="203" t="s">
        <v>102</v>
      </c>
      <c r="C7" s="204">
        <v>26518005</v>
      </c>
      <c r="D7" s="123">
        <f>D19+D70</f>
        <v>-139228</v>
      </c>
      <c r="E7" s="203" t="s">
        <v>102</v>
      </c>
      <c r="F7" s="204">
        <v>26518005</v>
      </c>
      <c r="G7" s="124">
        <f>D7</f>
        <v>-139228</v>
      </c>
      <c r="H7" s="167"/>
      <c r="I7" s="105"/>
    </row>
    <row r="8" spans="1:9" s="73" customFormat="1">
      <c r="A8" s="103"/>
      <c r="B8" s="203" t="s">
        <v>103</v>
      </c>
      <c r="C8" s="204">
        <v>18611771</v>
      </c>
      <c r="D8" s="123"/>
      <c r="E8" s="203" t="s">
        <v>103</v>
      </c>
      <c r="F8" s="204">
        <v>18611771</v>
      </c>
      <c r="G8" s="124"/>
      <c r="H8" s="167"/>
      <c r="I8" s="105"/>
    </row>
    <row r="9" spans="1:9" s="73" customFormat="1">
      <c r="A9" s="103"/>
      <c r="B9" s="203" t="s">
        <v>108</v>
      </c>
      <c r="C9" s="204">
        <v>25191771</v>
      </c>
      <c r="D9" s="100"/>
      <c r="E9" s="203" t="s">
        <v>108</v>
      </c>
      <c r="F9" s="204">
        <v>25191771</v>
      </c>
      <c r="G9" s="124"/>
      <c r="H9" s="167"/>
      <c r="I9" s="105"/>
    </row>
    <row r="10" spans="1:9" s="89" customFormat="1">
      <c r="A10" s="103"/>
      <c r="B10" s="73"/>
      <c r="C10" s="73"/>
      <c r="D10" s="73"/>
      <c r="E10" s="73"/>
      <c r="F10" s="73"/>
      <c r="G10" s="73"/>
      <c r="H10" s="758"/>
      <c r="I10" s="73"/>
    </row>
    <row r="11" spans="1:9" s="89" customFormat="1" ht="15">
      <c r="A11" s="103"/>
      <c r="B11" s="273" t="s">
        <v>140</v>
      </c>
      <c r="C11"/>
      <c r="D11"/>
      <c r="E11"/>
      <c r="F11"/>
      <c r="G11"/>
      <c r="H11" s="759"/>
      <c r="I11" s="73"/>
    </row>
    <row r="12" spans="1:9" ht="15.75" thickBot="1">
      <c r="A12" s="103"/>
      <c r="B12"/>
      <c r="C12"/>
      <c r="D12"/>
      <c r="E12"/>
      <c r="F12"/>
      <c r="G12"/>
      <c r="H12" s="759"/>
      <c r="I12" s="73"/>
    </row>
    <row r="13" spans="1:9" customFormat="1" ht="27">
      <c r="A13" s="1413">
        <f>LM!A98+1</f>
        <v>28</v>
      </c>
      <c r="B13" s="1023" t="s">
        <v>29</v>
      </c>
      <c r="C13" s="332"/>
      <c r="D13" s="965"/>
      <c r="E13" s="1121" t="s">
        <v>65</v>
      </c>
      <c r="F13" s="332"/>
      <c r="G13" s="965"/>
      <c r="H13" s="22" t="s">
        <v>50</v>
      </c>
    </row>
    <row r="14" spans="1:9" customFormat="1" ht="15">
      <c r="A14" s="1414"/>
      <c r="B14" s="966" t="s">
        <v>4</v>
      </c>
      <c r="C14" s="967"/>
      <c r="D14" s="968"/>
      <c r="E14" s="966" t="s">
        <v>4</v>
      </c>
      <c r="F14" s="967"/>
      <c r="G14" s="968"/>
      <c r="H14" s="759"/>
    </row>
    <row r="15" spans="1:9" ht="27">
      <c r="B15" s="1113" t="s">
        <v>28</v>
      </c>
      <c r="C15" s="970"/>
      <c r="D15" s="971"/>
      <c r="E15" s="1122" t="s">
        <v>169</v>
      </c>
      <c r="F15" s="970"/>
      <c r="G15" s="971"/>
      <c r="H15" s="759"/>
    </row>
    <row r="16" spans="1:9" ht="15">
      <c r="B16" s="1114" t="s">
        <v>6</v>
      </c>
      <c r="C16" s="1033">
        <v>26518005</v>
      </c>
      <c r="D16" s="1115">
        <v>-39228</v>
      </c>
      <c r="E16" s="1114" t="s">
        <v>6</v>
      </c>
      <c r="F16" s="1123">
        <v>63000</v>
      </c>
      <c r="G16" s="1115">
        <v>39228</v>
      </c>
      <c r="H16" s="759"/>
    </row>
    <row r="17" spans="1:8" ht="15">
      <c r="B17" s="1116" t="s">
        <v>13</v>
      </c>
      <c r="C17" s="1036">
        <v>26518005</v>
      </c>
      <c r="D17" s="1117">
        <v>-39228</v>
      </c>
      <c r="E17" s="1116" t="s">
        <v>13</v>
      </c>
      <c r="F17" s="1124">
        <v>63000</v>
      </c>
      <c r="G17" s="1117">
        <v>39228</v>
      </c>
      <c r="H17" s="759"/>
    </row>
    <row r="18" spans="1:8" ht="25.5">
      <c r="B18" s="1118" t="s">
        <v>14</v>
      </c>
      <c r="C18" s="1036">
        <v>26518005</v>
      </c>
      <c r="D18" s="1117">
        <v>-39228</v>
      </c>
      <c r="E18" s="1118" t="s">
        <v>14</v>
      </c>
      <c r="F18" s="1124">
        <v>63000</v>
      </c>
      <c r="G18" s="1117">
        <v>39228</v>
      </c>
      <c r="H18" s="759"/>
    </row>
    <row r="19" spans="1:8" ht="15">
      <c r="B19" s="1114" t="s">
        <v>30</v>
      </c>
      <c r="C19" s="1039">
        <v>26518005</v>
      </c>
      <c r="D19" s="1115">
        <v>-39228</v>
      </c>
      <c r="E19" s="1114" t="s">
        <v>30</v>
      </c>
      <c r="F19" s="1123">
        <v>63000</v>
      </c>
      <c r="G19" s="1115">
        <v>39228</v>
      </c>
      <c r="H19" s="759"/>
    </row>
    <row r="20" spans="1:8" ht="15">
      <c r="B20" s="1116" t="s">
        <v>16</v>
      </c>
      <c r="C20" s="1036">
        <v>26518005</v>
      </c>
      <c r="D20" s="1117">
        <v>-39228</v>
      </c>
      <c r="E20" s="1116" t="s">
        <v>16</v>
      </c>
      <c r="F20" s="1124">
        <v>63000</v>
      </c>
      <c r="G20" s="1117">
        <v>39228</v>
      </c>
      <c r="H20" s="759"/>
    </row>
    <row r="21" spans="1:8" ht="26.25">
      <c r="B21" s="1040" t="s">
        <v>104</v>
      </c>
      <c r="C21" s="1036">
        <v>26518005</v>
      </c>
      <c r="D21" s="1117">
        <v>-39228</v>
      </c>
      <c r="E21" s="1040" t="s">
        <v>104</v>
      </c>
      <c r="F21" s="1124">
        <v>63000</v>
      </c>
      <c r="G21" s="1117">
        <v>39228</v>
      </c>
      <c r="H21" s="759"/>
    </row>
    <row r="22" spans="1:8" ht="15.75" thickBot="1">
      <c r="B22" s="1119" t="s">
        <v>20</v>
      </c>
      <c r="C22" s="1047">
        <v>26518005</v>
      </c>
      <c r="D22" s="1120">
        <v>-39228</v>
      </c>
      <c r="E22" s="1119" t="s">
        <v>20</v>
      </c>
      <c r="F22" s="1125">
        <v>63000</v>
      </c>
      <c r="G22" s="1126">
        <v>39228</v>
      </c>
      <c r="H22" s="759"/>
    </row>
    <row r="23" spans="1:8" ht="43.5" customHeight="1" thickBot="1">
      <c r="B23" s="1483" t="s">
        <v>238</v>
      </c>
      <c r="C23" s="1484"/>
      <c r="D23" s="1484"/>
      <c r="E23" s="1484"/>
      <c r="F23" s="1484"/>
      <c r="G23" s="1485"/>
      <c r="H23" s="759"/>
    </row>
    <row r="24" spans="1:8" ht="15">
      <c r="B24"/>
      <c r="C24"/>
      <c r="D24"/>
      <c r="E24"/>
      <c r="F24"/>
      <c r="G24"/>
      <c r="H24" s="759"/>
    </row>
    <row r="25" spans="1:8" ht="15">
      <c r="B25" s="274" t="s">
        <v>141</v>
      </c>
      <c r="C25"/>
      <c r="D25"/>
      <c r="E25" s="274"/>
      <c r="F25"/>
      <c r="G25"/>
      <c r="H25" s="760"/>
    </row>
    <row r="26" spans="1:8" ht="15.75" thickBot="1">
      <c r="B26"/>
      <c r="C26"/>
      <c r="D26"/>
      <c r="E26"/>
      <c r="F26"/>
      <c r="G26"/>
      <c r="H26" s="760"/>
    </row>
    <row r="27" spans="1:8" ht="27">
      <c r="A27" s="222">
        <f>A13</f>
        <v>28</v>
      </c>
      <c r="B27" s="1059" t="s">
        <v>29</v>
      </c>
      <c r="C27" s="332"/>
      <c r="D27" s="965"/>
      <c r="E27" s="1121" t="s">
        <v>65</v>
      </c>
      <c r="F27" s="332"/>
      <c r="G27" s="965"/>
      <c r="H27" s="22" t="s">
        <v>50</v>
      </c>
    </row>
    <row r="28" spans="1:8">
      <c r="B28" s="966" t="s">
        <v>52</v>
      </c>
      <c r="C28" s="967"/>
      <c r="D28" s="968"/>
      <c r="E28" s="966" t="s">
        <v>52</v>
      </c>
      <c r="F28" s="967"/>
      <c r="G28" s="968"/>
      <c r="H28" s="761"/>
    </row>
    <row r="29" spans="1:8" ht="15">
      <c r="B29" s="966" t="s">
        <v>99</v>
      </c>
      <c r="C29" s="1127"/>
      <c r="D29" s="1128"/>
      <c r="E29" s="1138" t="s">
        <v>99</v>
      </c>
      <c r="F29" s="1127"/>
      <c r="G29" s="1128"/>
      <c r="H29" s="759"/>
    </row>
    <row r="30" spans="1:8" ht="15">
      <c r="B30" s="1129" t="s">
        <v>58</v>
      </c>
      <c r="C30" s="1127"/>
      <c r="D30" s="1128"/>
      <c r="E30" s="1129" t="s">
        <v>58</v>
      </c>
      <c r="F30" s="1127"/>
      <c r="G30" s="1128"/>
      <c r="H30" s="759"/>
    </row>
    <row r="31" spans="1:8" ht="15">
      <c r="B31" s="1114" t="s">
        <v>6</v>
      </c>
      <c r="C31" s="1130">
        <v>58798203</v>
      </c>
      <c r="D31" s="1115">
        <v>-39228</v>
      </c>
      <c r="E31" s="1114" t="s">
        <v>6</v>
      </c>
      <c r="F31" s="1123">
        <v>285997545</v>
      </c>
      <c r="G31" s="1115">
        <v>39228</v>
      </c>
      <c r="H31" s="759"/>
    </row>
    <row r="32" spans="1:8" ht="25.5">
      <c r="B32" s="1116" t="s">
        <v>13</v>
      </c>
      <c r="C32" s="1131">
        <v>58798203</v>
      </c>
      <c r="D32" s="1117">
        <v>-39228</v>
      </c>
      <c r="E32" s="1116" t="s">
        <v>60</v>
      </c>
      <c r="F32" s="1132">
        <v>29428759</v>
      </c>
      <c r="G32" s="1139"/>
      <c r="H32" s="759"/>
    </row>
    <row r="33" spans="2:8" ht="25.5">
      <c r="B33" s="1118" t="s">
        <v>14</v>
      </c>
      <c r="C33" s="1132">
        <v>58798203</v>
      </c>
      <c r="D33" s="1117">
        <v>-39228</v>
      </c>
      <c r="E33" s="1140" t="s">
        <v>8</v>
      </c>
      <c r="F33" s="1131">
        <v>250000</v>
      </c>
      <c r="G33" s="1134"/>
      <c r="H33" s="759"/>
    </row>
    <row r="34" spans="2:8" ht="25.5">
      <c r="B34" s="1114" t="s">
        <v>30</v>
      </c>
      <c r="C34" s="1131">
        <v>58798203</v>
      </c>
      <c r="D34" s="1115">
        <v>-39228</v>
      </c>
      <c r="E34" s="1116" t="s">
        <v>44</v>
      </c>
      <c r="F34" s="1132">
        <v>250000</v>
      </c>
      <c r="G34" s="1134"/>
      <c r="H34" s="759"/>
    </row>
    <row r="35" spans="2:8" ht="38.25">
      <c r="B35" s="1116" t="s">
        <v>16</v>
      </c>
      <c r="C35" s="1131">
        <v>58798203</v>
      </c>
      <c r="D35" s="1117">
        <v>-39228</v>
      </c>
      <c r="E35" s="1141" t="s">
        <v>45</v>
      </c>
      <c r="F35" s="1132">
        <v>250000</v>
      </c>
      <c r="G35" s="1139"/>
      <c r="H35" s="759"/>
    </row>
    <row r="36" spans="2:8" ht="63.75">
      <c r="B36" s="1040" t="s">
        <v>104</v>
      </c>
      <c r="C36" s="1131">
        <v>58798203</v>
      </c>
      <c r="D36" s="1117">
        <v>-39228</v>
      </c>
      <c r="E36" s="1118" t="s">
        <v>67</v>
      </c>
      <c r="F36" s="1132">
        <v>250000</v>
      </c>
      <c r="G36" s="1139"/>
      <c r="H36" s="759"/>
    </row>
    <row r="37" spans="2:8" ht="15">
      <c r="B37" s="1133" t="s">
        <v>20</v>
      </c>
      <c r="C37" s="1132">
        <v>58798203</v>
      </c>
      <c r="D37" s="1117">
        <v>-39228</v>
      </c>
      <c r="E37" s="1116" t="s">
        <v>13</v>
      </c>
      <c r="F37" s="1131">
        <v>256318786</v>
      </c>
      <c r="G37" s="1115">
        <v>39228</v>
      </c>
      <c r="H37" s="759"/>
    </row>
    <row r="38" spans="2:8" ht="25.5">
      <c r="B38" s="1116"/>
      <c r="C38" s="1131"/>
      <c r="D38" s="1134"/>
      <c r="E38" s="1118" t="s">
        <v>14</v>
      </c>
      <c r="F38" s="1132">
        <v>256318786</v>
      </c>
      <c r="G38" s="1117">
        <v>39228</v>
      </c>
      <c r="H38" s="759"/>
    </row>
    <row r="39" spans="2:8" ht="15">
      <c r="B39" s="1116"/>
      <c r="C39" s="1131"/>
      <c r="D39" s="1134"/>
      <c r="E39" s="1114" t="s">
        <v>30</v>
      </c>
      <c r="F39" s="1131">
        <v>291494964</v>
      </c>
      <c r="G39" s="1115">
        <v>39228</v>
      </c>
      <c r="H39" s="759"/>
    </row>
    <row r="40" spans="2:8" ht="15">
      <c r="B40" s="1116"/>
      <c r="C40" s="1131"/>
      <c r="D40" s="1134"/>
      <c r="E40" s="1116" t="s">
        <v>16</v>
      </c>
      <c r="F40" s="1131">
        <v>288241291</v>
      </c>
      <c r="G40" s="1117">
        <v>39228</v>
      </c>
      <c r="H40" s="759"/>
    </row>
    <row r="41" spans="2:8" ht="15">
      <c r="B41" s="1116"/>
      <c r="C41" s="1131"/>
      <c r="D41" s="1134"/>
      <c r="E41" s="1141" t="s">
        <v>17</v>
      </c>
      <c r="F41" s="1131">
        <v>220540673</v>
      </c>
      <c r="G41" s="1139"/>
      <c r="H41" s="759"/>
    </row>
    <row r="42" spans="2:8" ht="15">
      <c r="B42" s="1116"/>
      <c r="C42" s="1131"/>
      <c r="D42" s="1134"/>
      <c r="E42" s="1118" t="s">
        <v>66</v>
      </c>
      <c r="F42" s="1132">
        <v>137576228</v>
      </c>
      <c r="G42" s="1139"/>
      <c r="H42" s="759"/>
    </row>
    <row r="43" spans="2:8" ht="15">
      <c r="B43" s="1116"/>
      <c r="C43" s="1131"/>
      <c r="D43" s="1134"/>
      <c r="E43" s="1118" t="s">
        <v>19</v>
      </c>
      <c r="F43" s="1132">
        <v>82964445</v>
      </c>
      <c r="G43" s="1139"/>
      <c r="H43" s="759"/>
    </row>
    <row r="44" spans="2:8" ht="26.25">
      <c r="B44" s="1116"/>
      <c r="C44" s="1131"/>
      <c r="D44" s="1134"/>
      <c r="E44" s="1040" t="s">
        <v>104</v>
      </c>
      <c r="F44" s="1131">
        <v>67273674</v>
      </c>
      <c r="G44" s="1117">
        <v>39228</v>
      </c>
      <c r="H44" s="759"/>
    </row>
    <row r="45" spans="2:8" ht="15">
      <c r="B45" s="1116"/>
      <c r="C45" s="1131"/>
      <c r="D45" s="1134"/>
      <c r="E45" s="1133" t="s">
        <v>20</v>
      </c>
      <c r="F45" s="1132">
        <v>4140064</v>
      </c>
      <c r="G45" s="1117">
        <v>39228</v>
      </c>
      <c r="H45" s="759"/>
    </row>
    <row r="46" spans="2:8" ht="15">
      <c r="B46" s="1116"/>
      <c r="C46" s="1131"/>
      <c r="D46" s="1134"/>
      <c r="E46" s="1133" t="s">
        <v>100</v>
      </c>
      <c r="F46" s="1142">
        <v>63133610</v>
      </c>
      <c r="G46" s="1139"/>
      <c r="H46" s="759"/>
    </row>
    <row r="47" spans="2:8" ht="25.5">
      <c r="B47" s="1116"/>
      <c r="C47" s="1131"/>
      <c r="D47" s="1134"/>
      <c r="E47" s="1143" t="s">
        <v>61</v>
      </c>
      <c r="F47" s="1131">
        <v>424196</v>
      </c>
      <c r="G47" s="1134"/>
      <c r="H47" s="759"/>
    </row>
    <row r="48" spans="2:8" ht="15">
      <c r="B48" s="1116"/>
      <c r="C48" s="1131"/>
      <c r="D48" s="1134"/>
      <c r="E48" s="1144" t="s">
        <v>62</v>
      </c>
      <c r="F48" s="1132">
        <v>424196</v>
      </c>
      <c r="G48" s="1139"/>
      <c r="H48" s="759"/>
    </row>
    <row r="49" spans="1:8" ht="38.25">
      <c r="B49" s="1116"/>
      <c r="C49" s="1131"/>
      <c r="D49" s="1134"/>
      <c r="E49" s="1118" t="s">
        <v>35</v>
      </c>
      <c r="F49" s="1131">
        <v>2748</v>
      </c>
      <c r="G49" s="1134"/>
      <c r="H49" s="759"/>
    </row>
    <row r="50" spans="1:8" ht="25.5">
      <c r="B50" s="1116"/>
      <c r="C50" s="1131"/>
      <c r="D50" s="1134"/>
      <c r="E50" s="1133" t="s">
        <v>36</v>
      </c>
      <c r="F50" s="1131">
        <v>374</v>
      </c>
      <c r="G50" s="1134"/>
      <c r="H50" s="759"/>
    </row>
    <row r="51" spans="1:8" ht="38.25">
      <c r="B51" s="1116"/>
      <c r="C51" s="1131"/>
      <c r="D51" s="1134"/>
      <c r="E51" s="1145" t="s">
        <v>21</v>
      </c>
      <c r="F51" s="1132">
        <v>374</v>
      </c>
      <c r="G51" s="1139"/>
      <c r="H51" s="759"/>
    </row>
    <row r="52" spans="1:8" ht="25.5">
      <c r="B52" s="1116"/>
      <c r="C52" s="1131"/>
      <c r="D52" s="1134"/>
      <c r="E52" s="1145" t="s">
        <v>46</v>
      </c>
      <c r="F52" s="1131">
        <v>2374</v>
      </c>
      <c r="G52" s="1139"/>
      <c r="H52" s="759"/>
    </row>
    <row r="53" spans="1:8" ht="25.5">
      <c r="B53" s="1116"/>
      <c r="C53" s="1131"/>
      <c r="D53" s="1134"/>
      <c r="E53" s="1146" t="s">
        <v>101</v>
      </c>
      <c r="F53" s="1132">
        <v>2374</v>
      </c>
      <c r="G53" s="1139"/>
      <c r="H53" s="759"/>
    </row>
    <row r="54" spans="1:8" ht="15">
      <c r="B54" s="1116"/>
      <c r="C54" s="1131"/>
      <c r="D54" s="1134"/>
      <c r="E54" s="1116" t="s">
        <v>22</v>
      </c>
      <c r="F54" s="1131">
        <v>3253673</v>
      </c>
      <c r="G54" s="1134"/>
      <c r="H54" s="759"/>
    </row>
    <row r="55" spans="1:8" ht="15">
      <c r="B55" s="1116"/>
      <c r="C55" s="1131"/>
      <c r="D55" s="1134"/>
      <c r="E55" s="1141" t="s">
        <v>23</v>
      </c>
      <c r="F55" s="1132">
        <v>3253673</v>
      </c>
      <c r="G55" s="1139"/>
      <c r="H55" s="759"/>
    </row>
    <row r="56" spans="1:8" ht="15">
      <c r="B56" s="1116"/>
      <c r="C56" s="1131"/>
      <c r="D56" s="1134"/>
      <c r="E56" s="1147" t="s">
        <v>68</v>
      </c>
      <c r="F56" s="1131">
        <v>-5497419</v>
      </c>
      <c r="G56" s="1148"/>
      <c r="H56" s="759"/>
    </row>
    <row r="57" spans="1:8" ht="15">
      <c r="B57" s="1116"/>
      <c r="C57" s="1131"/>
      <c r="D57" s="1134"/>
      <c r="E57" s="1147" t="s">
        <v>25</v>
      </c>
      <c r="F57" s="1132">
        <v>5497419</v>
      </c>
      <c r="G57" s="1134"/>
      <c r="H57" s="759"/>
    </row>
    <row r="58" spans="1:8" ht="15">
      <c r="B58" s="1116"/>
      <c r="C58" s="1131"/>
      <c r="D58" s="1134"/>
      <c r="E58" s="1140" t="s">
        <v>26</v>
      </c>
      <c r="F58" s="1132">
        <v>5497419</v>
      </c>
      <c r="G58" s="1139"/>
      <c r="H58" s="759"/>
    </row>
    <row r="59" spans="1:8" ht="39" thickBot="1">
      <c r="B59" s="1135"/>
      <c r="C59" s="1136"/>
      <c r="D59" s="1137"/>
      <c r="E59" s="1135" t="s">
        <v>27</v>
      </c>
      <c r="F59" s="1136">
        <v>5497419</v>
      </c>
      <c r="G59" s="1137"/>
      <c r="H59" s="759"/>
    </row>
    <row r="60" spans="1:8" ht="43.5" customHeight="1" thickBot="1">
      <c r="B60" s="1483" t="s">
        <v>238</v>
      </c>
      <c r="C60" s="1484"/>
      <c r="D60" s="1484"/>
      <c r="E60" s="1484"/>
      <c r="F60" s="1484"/>
      <c r="G60" s="1485"/>
      <c r="H60" s="759"/>
    </row>
    <row r="62" spans="1:8" ht="15">
      <c r="B62" s="273" t="s">
        <v>140</v>
      </c>
      <c r="C62" s="723"/>
      <c r="D62" s="723"/>
      <c r="E62" s="723"/>
      <c r="F62" s="723"/>
      <c r="G62" s="723"/>
      <c r="H62" s="759"/>
    </row>
    <row r="63" spans="1:8" ht="15.75" thickBot="1">
      <c r="B63" s="723"/>
      <c r="C63" s="723"/>
      <c r="D63" s="723"/>
      <c r="E63" s="723"/>
      <c r="F63" s="723"/>
      <c r="G63" s="723"/>
      <c r="H63" s="759"/>
    </row>
    <row r="64" spans="1:8" ht="27">
      <c r="A64" s="222">
        <f>A27+1</f>
        <v>29</v>
      </c>
      <c r="B64" s="1268" t="s">
        <v>29</v>
      </c>
      <c r="C64" s="1269"/>
      <c r="D64" s="1270"/>
      <c r="E64" s="1271" t="s">
        <v>65</v>
      </c>
      <c r="F64" s="1269"/>
      <c r="G64" s="1270"/>
      <c r="H64" s="22" t="s">
        <v>50</v>
      </c>
    </row>
    <row r="65" spans="2:8" ht="15">
      <c r="B65" s="1272" t="s">
        <v>4</v>
      </c>
      <c r="C65" s="1273"/>
      <c r="D65" s="1272"/>
      <c r="E65" s="1272" t="s">
        <v>4</v>
      </c>
      <c r="F65" s="1273"/>
      <c r="G65" s="1272"/>
      <c r="H65" s="759"/>
    </row>
    <row r="66" spans="2:8" ht="15">
      <c r="B66" s="1274" t="s">
        <v>28</v>
      </c>
      <c r="C66" s="1275"/>
      <c r="D66" s="1276"/>
      <c r="E66" s="1277" t="s">
        <v>166</v>
      </c>
      <c r="F66" s="1275"/>
      <c r="G66" s="1276"/>
      <c r="H66" s="759"/>
    </row>
    <row r="67" spans="2:8" ht="15">
      <c r="B67" s="1278" t="s">
        <v>6</v>
      </c>
      <c r="C67" s="1279">
        <v>26518005</v>
      </c>
      <c r="D67" s="1280">
        <v>-100000</v>
      </c>
      <c r="E67" s="1278" t="s">
        <v>6</v>
      </c>
      <c r="F67" s="1281">
        <v>7073647</v>
      </c>
      <c r="G67" s="1280">
        <v>100000</v>
      </c>
      <c r="H67" s="759"/>
    </row>
    <row r="68" spans="2:8" ht="25.5">
      <c r="B68" s="1282" t="s">
        <v>13</v>
      </c>
      <c r="C68" s="1283">
        <v>26518005</v>
      </c>
      <c r="D68" s="1284">
        <v>-100000</v>
      </c>
      <c r="E68" s="1282" t="s">
        <v>60</v>
      </c>
      <c r="F68" s="1285">
        <v>5500</v>
      </c>
      <c r="G68" s="1280"/>
      <c r="H68" s="759"/>
    </row>
    <row r="69" spans="2:8" ht="25.5">
      <c r="B69" s="1286" t="s">
        <v>14</v>
      </c>
      <c r="C69" s="1283">
        <v>26518005</v>
      </c>
      <c r="D69" s="1284">
        <v>-100000</v>
      </c>
      <c r="E69" s="1287" t="s">
        <v>8</v>
      </c>
      <c r="F69" s="1285">
        <v>250000</v>
      </c>
      <c r="G69" s="1280"/>
      <c r="H69" s="759"/>
    </row>
    <row r="70" spans="2:8" ht="25.5">
      <c r="B70" s="1278" t="s">
        <v>30</v>
      </c>
      <c r="C70" s="1288">
        <v>26518005</v>
      </c>
      <c r="D70" s="1280">
        <v>-100000</v>
      </c>
      <c r="E70" s="1282" t="s">
        <v>44</v>
      </c>
      <c r="F70" s="1285">
        <v>250000</v>
      </c>
      <c r="G70" s="1280"/>
      <c r="H70" s="759"/>
    </row>
    <row r="71" spans="2:8" ht="38.25">
      <c r="B71" s="1282" t="s">
        <v>16</v>
      </c>
      <c r="C71" s="1283">
        <v>26518005</v>
      </c>
      <c r="D71" s="1284">
        <v>-100000</v>
      </c>
      <c r="E71" s="1289" t="s">
        <v>45</v>
      </c>
      <c r="F71" s="1285">
        <v>250000</v>
      </c>
      <c r="G71" s="1280"/>
      <c r="H71" s="759"/>
    </row>
    <row r="72" spans="2:8" ht="63.75">
      <c r="B72" s="1290" t="s">
        <v>104</v>
      </c>
      <c r="C72" s="1283">
        <v>26518005</v>
      </c>
      <c r="D72" s="1284">
        <v>-100000</v>
      </c>
      <c r="E72" s="1286" t="s">
        <v>67</v>
      </c>
      <c r="F72" s="1285">
        <v>250000</v>
      </c>
      <c r="G72" s="1280"/>
      <c r="H72" s="759"/>
    </row>
    <row r="73" spans="2:8" ht="15">
      <c r="B73" s="1291" t="s">
        <v>20</v>
      </c>
      <c r="C73" s="1283">
        <v>26518005</v>
      </c>
      <c r="D73" s="1284">
        <v>-100000</v>
      </c>
      <c r="E73" s="1282" t="s">
        <v>13</v>
      </c>
      <c r="F73" s="1285">
        <v>6818147</v>
      </c>
      <c r="G73" s="1284">
        <v>100000</v>
      </c>
      <c r="H73" s="759"/>
    </row>
    <row r="74" spans="2:8" ht="25.5">
      <c r="B74" s="1292"/>
      <c r="C74" s="1293"/>
      <c r="D74" s="1293"/>
      <c r="E74" s="1286" t="s">
        <v>14</v>
      </c>
      <c r="F74" s="1285">
        <v>6818147</v>
      </c>
      <c r="G74" s="1284">
        <v>100000</v>
      </c>
      <c r="H74" s="759"/>
    </row>
    <row r="75" spans="2:8" ht="15">
      <c r="B75" s="1292"/>
      <c r="C75" s="1293"/>
      <c r="D75" s="1293"/>
      <c r="E75" s="1278" t="s">
        <v>30</v>
      </c>
      <c r="F75" s="1281">
        <v>7091463</v>
      </c>
      <c r="G75" s="1280">
        <v>100000</v>
      </c>
      <c r="H75" s="759"/>
    </row>
    <row r="76" spans="2:8" ht="15">
      <c r="B76" s="1292"/>
      <c r="C76" s="1293"/>
      <c r="D76" s="1293"/>
      <c r="E76" s="1282" t="s">
        <v>16</v>
      </c>
      <c r="F76" s="1285">
        <v>7054369</v>
      </c>
      <c r="G76" s="1284"/>
      <c r="H76" s="759"/>
    </row>
    <row r="77" spans="2:8" ht="15">
      <c r="B77" s="1294"/>
      <c r="C77" s="1295"/>
      <c r="D77" s="1284"/>
      <c r="E77" s="1296" t="s">
        <v>460</v>
      </c>
      <c r="F77" s="1285">
        <v>6915160</v>
      </c>
      <c r="G77" s="1284"/>
      <c r="H77" s="759"/>
    </row>
    <row r="78" spans="2:8" ht="15">
      <c r="B78" s="1282"/>
      <c r="C78" s="1283"/>
      <c r="D78" s="1284"/>
      <c r="E78" s="1297" t="s">
        <v>18</v>
      </c>
      <c r="F78" s="1285">
        <v>5362879</v>
      </c>
      <c r="G78" s="1284"/>
      <c r="H78" s="759"/>
    </row>
    <row r="79" spans="2:8" ht="15">
      <c r="B79" s="1282"/>
      <c r="C79" s="1283"/>
      <c r="D79" s="1284"/>
      <c r="E79" s="1297" t="s">
        <v>19</v>
      </c>
      <c r="F79" s="1285">
        <v>1552281</v>
      </c>
      <c r="G79" s="1284"/>
      <c r="H79" s="759"/>
    </row>
    <row r="80" spans="2:8" ht="26.25">
      <c r="B80" s="1282"/>
      <c r="C80" s="1283"/>
      <c r="D80" s="1284"/>
      <c r="E80" s="1296" t="s">
        <v>54</v>
      </c>
      <c r="F80" s="1285">
        <v>138835</v>
      </c>
      <c r="G80" s="1284"/>
      <c r="H80" s="759"/>
    </row>
    <row r="81" spans="1:8" ht="15">
      <c r="B81" s="1282"/>
      <c r="C81" s="1283"/>
      <c r="D81" s="1284"/>
      <c r="E81" s="1297" t="s">
        <v>56</v>
      </c>
      <c r="F81" s="1285">
        <v>138835</v>
      </c>
      <c r="G81" s="1284"/>
      <c r="H81" s="759"/>
    </row>
    <row r="82" spans="1:8" ht="26.25">
      <c r="B82" s="1282"/>
      <c r="C82" s="1283"/>
      <c r="D82" s="1284"/>
      <c r="E82" s="1296" t="s">
        <v>35</v>
      </c>
      <c r="F82" s="1285">
        <v>374</v>
      </c>
      <c r="G82" s="1284"/>
      <c r="H82" s="759"/>
    </row>
    <row r="83" spans="1:8" ht="26.25">
      <c r="B83" s="1282"/>
      <c r="C83" s="1283"/>
      <c r="D83" s="1284"/>
      <c r="E83" s="1297" t="s">
        <v>36</v>
      </c>
      <c r="F83" s="1285">
        <v>374</v>
      </c>
      <c r="G83" s="1284"/>
      <c r="H83" s="759"/>
    </row>
    <row r="84" spans="1:8" ht="26.25">
      <c r="B84" s="1282"/>
      <c r="C84" s="1283"/>
      <c r="D84" s="1284"/>
      <c r="E84" s="1298" t="s">
        <v>21</v>
      </c>
      <c r="F84" s="1285">
        <v>374</v>
      </c>
      <c r="G84" s="1284"/>
      <c r="H84" s="759"/>
    </row>
    <row r="85" spans="1:8" ht="15">
      <c r="B85" s="1282"/>
      <c r="C85" s="1283"/>
      <c r="D85" s="1284"/>
      <c r="E85" s="1299" t="s">
        <v>22</v>
      </c>
      <c r="F85" s="1285">
        <v>37094</v>
      </c>
      <c r="G85" s="1284">
        <v>100000</v>
      </c>
      <c r="H85" s="759"/>
    </row>
    <row r="86" spans="1:8" ht="15">
      <c r="B86" s="1282"/>
      <c r="C86" s="1283"/>
      <c r="D86" s="1284"/>
      <c r="E86" s="1296" t="s">
        <v>23</v>
      </c>
      <c r="F86" s="1285">
        <v>37094</v>
      </c>
      <c r="G86" s="1284">
        <v>100000</v>
      </c>
      <c r="H86" s="759"/>
    </row>
    <row r="87" spans="1:8" ht="15">
      <c r="B87" s="1282"/>
      <c r="C87" s="1283"/>
      <c r="D87" s="1284"/>
      <c r="E87" s="1300" t="s">
        <v>24</v>
      </c>
      <c r="F87" s="1285">
        <v>-17816</v>
      </c>
      <c r="G87" s="1284"/>
      <c r="H87" s="759"/>
    </row>
    <row r="88" spans="1:8" ht="15">
      <c r="B88" s="1282"/>
      <c r="C88" s="1283"/>
      <c r="D88" s="1284"/>
      <c r="E88" s="1300" t="s">
        <v>25</v>
      </c>
      <c r="F88" s="1285">
        <v>17816</v>
      </c>
      <c r="G88" s="1284"/>
      <c r="H88" s="759"/>
    </row>
    <row r="89" spans="1:8" ht="15">
      <c r="B89" s="1290"/>
      <c r="C89" s="1283"/>
      <c r="D89" s="1284"/>
      <c r="E89" s="1299" t="s">
        <v>26</v>
      </c>
      <c r="F89" s="1285">
        <v>17816</v>
      </c>
      <c r="G89" s="1284"/>
      <c r="H89" s="759"/>
    </row>
    <row r="90" spans="1:8" ht="39.75" thickBot="1">
      <c r="B90" s="1291"/>
      <c r="C90" s="1283"/>
      <c r="D90" s="1284"/>
      <c r="E90" s="1301" t="s">
        <v>27</v>
      </c>
      <c r="F90" s="1302">
        <v>17816</v>
      </c>
      <c r="G90" s="1284"/>
      <c r="H90" s="759"/>
    </row>
    <row r="91" spans="1:8" ht="66.75" customHeight="1" thickBot="1">
      <c r="B91" s="1490" t="s">
        <v>461</v>
      </c>
      <c r="C91" s="1491"/>
      <c r="D91" s="1491"/>
      <c r="E91" s="1491"/>
      <c r="F91" s="1491"/>
      <c r="G91" s="1492"/>
      <c r="H91" s="759"/>
    </row>
    <row r="92" spans="1:8" ht="15">
      <c r="B92" s="723"/>
      <c r="C92" s="723"/>
      <c r="D92" s="723"/>
      <c r="E92" s="723"/>
      <c r="F92" s="723"/>
      <c r="G92" s="723"/>
      <c r="H92" s="759"/>
    </row>
    <row r="93" spans="1:8" ht="15">
      <c r="B93" s="274" t="s">
        <v>141</v>
      </c>
      <c r="C93" s="723"/>
      <c r="D93" s="723"/>
      <c r="E93" s="274"/>
      <c r="F93" s="723"/>
      <c r="G93" s="723"/>
      <c r="H93" s="760"/>
    </row>
    <row r="94" spans="1:8" ht="15.75" thickBot="1">
      <c r="B94" s="723"/>
      <c r="C94" s="723"/>
      <c r="D94" s="723"/>
      <c r="E94" s="723"/>
      <c r="F94" s="723"/>
      <c r="G94" s="723"/>
      <c r="H94" s="760"/>
    </row>
    <row r="95" spans="1:8" ht="27">
      <c r="A95" s="222">
        <f>A64</f>
        <v>29</v>
      </c>
      <c r="B95" s="1303" t="s">
        <v>29</v>
      </c>
      <c r="C95" s="1269"/>
      <c r="D95" s="1270"/>
      <c r="E95" s="1271" t="s">
        <v>65</v>
      </c>
      <c r="F95" s="1269"/>
      <c r="G95" s="1270"/>
      <c r="H95" s="1415" t="s">
        <v>50</v>
      </c>
    </row>
    <row r="96" spans="1:8" ht="15">
      <c r="B96" s="1272" t="s">
        <v>52</v>
      </c>
      <c r="C96" s="1273"/>
      <c r="D96" s="1272"/>
      <c r="E96" s="1272" t="s">
        <v>52</v>
      </c>
      <c r="F96" s="1273"/>
      <c r="G96" s="1272"/>
      <c r="H96" s="759"/>
    </row>
    <row r="97" spans="2:8" ht="15">
      <c r="B97" s="1272" t="s">
        <v>99</v>
      </c>
      <c r="C97" s="1304"/>
      <c r="D97" s="1305"/>
      <c r="E97" s="1306" t="s">
        <v>99</v>
      </c>
      <c r="F97" s="1304"/>
      <c r="G97" s="1305"/>
      <c r="H97" s="759"/>
    </row>
    <row r="98" spans="2:8" ht="15">
      <c r="B98" s="1307" t="s">
        <v>58</v>
      </c>
      <c r="C98" s="1304"/>
      <c r="D98" s="1305"/>
      <c r="E98" s="1307" t="s">
        <v>58</v>
      </c>
      <c r="F98" s="1304"/>
      <c r="G98" s="1305"/>
      <c r="H98" s="759"/>
    </row>
    <row r="99" spans="2:8" ht="15">
      <c r="B99" s="1278" t="s">
        <v>6</v>
      </c>
      <c r="C99" s="1308">
        <v>58798203</v>
      </c>
      <c r="D99" s="1280">
        <v>-100000</v>
      </c>
      <c r="E99" s="1278" t="s">
        <v>6</v>
      </c>
      <c r="F99" s="1280">
        <v>285997545</v>
      </c>
      <c r="G99" s="1280">
        <v>100000</v>
      </c>
      <c r="H99" s="759"/>
    </row>
    <row r="100" spans="2:8" ht="25.5">
      <c r="B100" s="1282" t="s">
        <v>13</v>
      </c>
      <c r="C100" s="1309">
        <v>58798203</v>
      </c>
      <c r="D100" s="1284">
        <v>-100000</v>
      </c>
      <c r="E100" s="1282" t="s">
        <v>60</v>
      </c>
      <c r="F100" s="1310">
        <v>29428759</v>
      </c>
      <c r="G100" s="1310"/>
      <c r="H100" s="759"/>
    </row>
    <row r="101" spans="2:8" ht="25.5">
      <c r="B101" s="1286" t="s">
        <v>14</v>
      </c>
      <c r="C101" s="1310">
        <v>58798203</v>
      </c>
      <c r="D101" s="1284">
        <v>-100000</v>
      </c>
      <c r="E101" s="1287" t="s">
        <v>8</v>
      </c>
      <c r="F101" s="1309">
        <v>250000</v>
      </c>
      <c r="G101" s="1309"/>
      <c r="H101" s="759"/>
    </row>
    <row r="102" spans="2:8" ht="25.5">
      <c r="B102" s="1278" t="s">
        <v>30</v>
      </c>
      <c r="C102" s="1309">
        <v>58798203</v>
      </c>
      <c r="D102" s="1280">
        <v>-100000</v>
      </c>
      <c r="E102" s="1282" t="s">
        <v>44</v>
      </c>
      <c r="F102" s="1310">
        <v>250000</v>
      </c>
      <c r="G102" s="1309"/>
      <c r="H102" s="759"/>
    </row>
    <row r="103" spans="2:8" ht="38.25">
      <c r="B103" s="1282" t="s">
        <v>16</v>
      </c>
      <c r="C103" s="1309">
        <v>58798203</v>
      </c>
      <c r="D103" s="1284">
        <v>-100000</v>
      </c>
      <c r="E103" s="1289" t="s">
        <v>45</v>
      </c>
      <c r="F103" s="1310">
        <v>250000</v>
      </c>
      <c r="G103" s="1310"/>
      <c r="H103" s="759"/>
    </row>
    <row r="104" spans="2:8" ht="63.75">
      <c r="B104" s="1290" t="s">
        <v>104</v>
      </c>
      <c r="C104" s="1309">
        <v>58798203</v>
      </c>
      <c r="D104" s="1284">
        <v>-100000</v>
      </c>
      <c r="E104" s="1286" t="s">
        <v>67</v>
      </c>
      <c r="F104" s="1310">
        <v>250000</v>
      </c>
      <c r="G104" s="1310"/>
      <c r="H104" s="759"/>
    </row>
    <row r="105" spans="2:8" ht="15">
      <c r="B105" s="1291" t="s">
        <v>20</v>
      </c>
      <c r="C105" s="1310">
        <v>58798203</v>
      </c>
      <c r="D105" s="1284">
        <v>-100000</v>
      </c>
      <c r="E105" s="1282" t="s">
        <v>13</v>
      </c>
      <c r="F105" s="1309">
        <v>256318786</v>
      </c>
      <c r="G105" s="1284">
        <v>100000</v>
      </c>
      <c r="H105" s="759"/>
    </row>
    <row r="106" spans="2:8" ht="25.5">
      <c r="B106" s="1282"/>
      <c r="C106" s="1309"/>
      <c r="D106" s="1309"/>
      <c r="E106" s="1286" t="s">
        <v>14</v>
      </c>
      <c r="F106" s="1310">
        <v>256318786</v>
      </c>
      <c r="G106" s="1284">
        <v>100000</v>
      </c>
      <c r="H106" s="759"/>
    </row>
    <row r="107" spans="2:8" ht="15">
      <c r="B107" s="1282"/>
      <c r="C107" s="1309"/>
      <c r="D107" s="1309"/>
      <c r="E107" s="1278" t="s">
        <v>30</v>
      </c>
      <c r="F107" s="1309">
        <v>291494964</v>
      </c>
      <c r="G107" s="1280">
        <v>100000</v>
      </c>
      <c r="H107" s="759"/>
    </row>
    <row r="108" spans="2:8" ht="15">
      <c r="B108" s="1282"/>
      <c r="C108" s="1309"/>
      <c r="D108" s="1309"/>
      <c r="E108" s="1282" t="s">
        <v>16</v>
      </c>
      <c r="F108" s="1309">
        <v>288241291</v>
      </c>
      <c r="G108" s="1284"/>
      <c r="H108" s="759"/>
    </row>
    <row r="109" spans="2:8" ht="15">
      <c r="B109" s="1282"/>
      <c r="C109" s="1309"/>
      <c r="D109" s="1309"/>
      <c r="E109" s="1289" t="s">
        <v>17</v>
      </c>
      <c r="F109" s="1309">
        <v>220540673</v>
      </c>
      <c r="G109" s="1310"/>
      <c r="H109" s="759"/>
    </row>
    <row r="110" spans="2:8" ht="15">
      <c r="B110" s="1282"/>
      <c r="C110" s="1309"/>
      <c r="D110" s="1309"/>
      <c r="E110" s="1286" t="s">
        <v>66</v>
      </c>
      <c r="F110" s="1310">
        <v>137576228</v>
      </c>
      <c r="G110" s="1310"/>
      <c r="H110" s="759"/>
    </row>
    <row r="111" spans="2:8" ht="15">
      <c r="B111" s="1282"/>
      <c r="C111" s="1309"/>
      <c r="D111" s="1309"/>
      <c r="E111" s="1286" t="s">
        <v>19</v>
      </c>
      <c r="F111" s="1310">
        <v>82964445</v>
      </c>
      <c r="G111" s="1310"/>
      <c r="H111" s="759"/>
    </row>
    <row r="112" spans="2:8" ht="26.25">
      <c r="B112" s="1282"/>
      <c r="C112" s="1309"/>
      <c r="D112" s="1309"/>
      <c r="E112" s="1290" t="s">
        <v>104</v>
      </c>
      <c r="F112" s="1309">
        <v>67273674</v>
      </c>
      <c r="G112" s="1284"/>
      <c r="H112" s="759"/>
    </row>
    <row r="113" spans="2:8" ht="15">
      <c r="B113" s="1282"/>
      <c r="C113" s="1309"/>
      <c r="D113" s="1309"/>
      <c r="E113" s="1291" t="s">
        <v>20</v>
      </c>
      <c r="F113" s="1310">
        <v>4140064</v>
      </c>
      <c r="G113" s="1284"/>
      <c r="H113" s="759"/>
    </row>
    <row r="114" spans="2:8" ht="15">
      <c r="B114" s="1282"/>
      <c r="C114" s="1309"/>
      <c r="D114" s="1309"/>
      <c r="E114" s="1291" t="s">
        <v>100</v>
      </c>
      <c r="F114" s="1311">
        <v>63133610</v>
      </c>
      <c r="G114" s="1310"/>
      <c r="H114" s="759"/>
    </row>
    <row r="115" spans="2:8" ht="25.5">
      <c r="B115" s="1282"/>
      <c r="C115" s="1309"/>
      <c r="D115" s="1309"/>
      <c r="E115" s="1312" t="s">
        <v>61</v>
      </c>
      <c r="F115" s="1309">
        <v>424196</v>
      </c>
      <c r="G115" s="1309"/>
      <c r="H115" s="759"/>
    </row>
    <row r="116" spans="2:8" ht="15">
      <c r="B116" s="1282"/>
      <c r="C116" s="1309"/>
      <c r="D116" s="1309"/>
      <c r="E116" s="1313" t="s">
        <v>62</v>
      </c>
      <c r="F116" s="1310">
        <v>424196</v>
      </c>
      <c r="G116" s="1310"/>
      <c r="H116" s="759"/>
    </row>
    <row r="117" spans="2:8" ht="38.25">
      <c r="B117" s="1282"/>
      <c r="C117" s="1309"/>
      <c r="D117" s="1309"/>
      <c r="E117" s="1286" t="s">
        <v>35</v>
      </c>
      <c r="F117" s="1309">
        <v>2748</v>
      </c>
      <c r="G117" s="1309"/>
      <c r="H117" s="759"/>
    </row>
    <row r="118" spans="2:8" ht="25.5">
      <c r="B118" s="1282"/>
      <c r="C118" s="1309"/>
      <c r="D118" s="1309"/>
      <c r="E118" s="1291" t="s">
        <v>36</v>
      </c>
      <c r="F118" s="1309">
        <v>374</v>
      </c>
      <c r="G118" s="1309"/>
      <c r="H118" s="759"/>
    </row>
    <row r="119" spans="2:8" ht="38.25">
      <c r="B119" s="1282"/>
      <c r="C119" s="1309"/>
      <c r="D119" s="1309"/>
      <c r="E119" s="1314" t="s">
        <v>21</v>
      </c>
      <c r="F119" s="1310">
        <v>374</v>
      </c>
      <c r="G119" s="1310"/>
      <c r="H119" s="759"/>
    </row>
    <row r="120" spans="2:8" ht="25.5">
      <c r="B120" s="1282"/>
      <c r="C120" s="1309"/>
      <c r="D120" s="1309"/>
      <c r="E120" s="1314" t="s">
        <v>46</v>
      </c>
      <c r="F120" s="1309">
        <v>2374</v>
      </c>
      <c r="G120" s="1310"/>
      <c r="H120" s="759"/>
    </row>
    <row r="121" spans="2:8" ht="25.5">
      <c r="B121" s="1282"/>
      <c r="C121" s="1309"/>
      <c r="D121" s="1309"/>
      <c r="E121" s="1315" t="s">
        <v>101</v>
      </c>
      <c r="F121" s="1310">
        <v>2374</v>
      </c>
      <c r="G121" s="1310"/>
      <c r="H121" s="759"/>
    </row>
    <row r="122" spans="2:8" ht="15">
      <c r="B122" s="1282"/>
      <c r="C122" s="1309"/>
      <c r="D122" s="1309"/>
      <c r="E122" s="1282" t="s">
        <v>22</v>
      </c>
      <c r="F122" s="1309">
        <v>3253673</v>
      </c>
      <c r="G122" s="1309">
        <v>100000</v>
      </c>
      <c r="H122" s="759"/>
    </row>
    <row r="123" spans="2:8" ht="15">
      <c r="B123" s="1282"/>
      <c r="C123" s="1309"/>
      <c r="D123" s="1309"/>
      <c r="E123" s="1289" t="s">
        <v>23</v>
      </c>
      <c r="F123" s="1310">
        <v>3253673</v>
      </c>
      <c r="G123" s="1310">
        <v>100000</v>
      </c>
      <c r="H123" s="759"/>
    </row>
    <row r="124" spans="2:8" ht="15">
      <c r="B124" s="1282"/>
      <c r="C124" s="1309"/>
      <c r="D124" s="1309"/>
      <c r="E124" s="1316" t="s">
        <v>68</v>
      </c>
      <c r="F124" s="1309">
        <v>-5497419</v>
      </c>
      <c r="G124" s="1317"/>
      <c r="H124" s="759"/>
    </row>
    <row r="125" spans="2:8" ht="15">
      <c r="B125" s="1282"/>
      <c r="C125" s="1309"/>
      <c r="D125" s="1309"/>
      <c r="E125" s="1316" t="s">
        <v>25</v>
      </c>
      <c r="F125" s="1310">
        <v>5497419</v>
      </c>
      <c r="G125" s="1309"/>
      <c r="H125" s="759"/>
    </row>
    <row r="126" spans="2:8" ht="15">
      <c r="B126" s="1282"/>
      <c r="C126" s="1309"/>
      <c r="D126" s="1309"/>
      <c r="E126" s="1287" t="s">
        <v>26</v>
      </c>
      <c r="F126" s="1310">
        <v>5497419</v>
      </c>
      <c r="G126" s="1310"/>
      <c r="H126" s="759"/>
    </row>
    <row r="127" spans="2:8" ht="39" thickBot="1">
      <c r="B127" s="1282"/>
      <c r="C127" s="1310"/>
      <c r="D127" s="1310"/>
      <c r="E127" s="1282" t="s">
        <v>27</v>
      </c>
      <c r="F127" s="1310">
        <v>5497419</v>
      </c>
      <c r="G127" s="1310"/>
      <c r="H127" s="759"/>
    </row>
    <row r="128" spans="2:8" ht="66.75" customHeight="1" thickBot="1">
      <c r="B128" s="1490" t="s">
        <v>461</v>
      </c>
      <c r="C128" s="1491"/>
      <c r="D128" s="1491"/>
      <c r="E128" s="1491"/>
      <c r="F128" s="1491"/>
      <c r="G128" s="1492"/>
      <c r="H128" s="759"/>
    </row>
  </sheetData>
  <mergeCells count="9">
    <mergeCell ref="B91:G91"/>
    <mergeCell ref="B128:G128"/>
    <mergeCell ref="B23:G23"/>
    <mergeCell ref="B60:G60"/>
    <mergeCell ref="H1:H2"/>
    <mergeCell ref="C1:C2"/>
    <mergeCell ref="D1:D2"/>
    <mergeCell ref="F1:F2"/>
    <mergeCell ref="G1:G2"/>
  </mergeCells>
  <pageMargins left="0.31496062992125984" right="0.31496062992125984" top="0.39370078740157483" bottom="0.65" header="0.19685039370078741" footer="0.27559055118110237"/>
  <pageSetup paperSize="9" scale="75" firstPageNumber="44" fitToHeight="0" orientation="landscape" r:id="rId1"/>
  <headerFooter alignWithMargins="0">
    <oddFooter>&amp;L&amp;"Times New Roman,Regular"&amp;F&amp;C&amp;P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75"/>
  <sheetViews>
    <sheetView topLeftCell="A37" zoomScale="70" zoomScaleNormal="70" zoomScaleSheetLayoutView="80" zoomScalePageLayoutView="80" workbookViewId="0">
      <selection activeCell="B75" sqref="B75:G75"/>
    </sheetView>
  </sheetViews>
  <sheetFormatPr defaultColWidth="9.140625" defaultRowHeight="12.75"/>
  <cols>
    <col min="1" max="1" width="8" style="131" customWidth="1"/>
    <col min="2" max="2" width="54.5703125" style="132" customWidth="1"/>
    <col min="3" max="3" width="14" style="133" customWidth="1"/>
    <col min="4" max="4" width="14.42578125" style="133" customWidth="1"/>
    <col min="5" max="5" width="51.42578125" style="134" customWidth="1"/>
    <col min="6" max="6" width="14.28515625" style="134" customWidth="1"/>
    <col min="7" max="7" width="14.7109375" style="134" customWidth="1"/>
    <col min="8" max="8" width="16.5703125" style="763" customWidth="1"/>
    <col min="9" max="9" width="24.7109375" style="134" customWidth="1"/>
    <col min="10" max="16384" width="9.140625" style="134"/>
  </cols>
  <sheetData>
    <row r="1" spans="1:9" s="85" customFormat="1" ht="13.15" customHeight="1">
      <c r="A1" s="126"/>
      <c r="B1" s="92"/>
      <c r="C1" s="1488" t="s">
        <v>0</v>
      </c>
      <c r="D1" s="1488" t="s">
        <v>1</v>
      </c>
      <c r="E1" s="63"/>
      <c r="F1" s="1488" t="s">
        <v>0</v>
      </c>
      <c r="G1" s="1488" t="s">
        <v>1</v>
      </c>
      <c r="H1" s="1458" t="s">
        <v>49</v>
      </c>
    </row>
    <row r="2" spans="1:9" s="85" customFormat="1" ht="17.25" customHeight="1" thickBot="1">
      <c r="A2" s="126"/>
      <c r="B2" s="110"/>
      <c r="C2" s="1493"/>
      <c r="D2" s="1493"/>
      <c r="E2" s="111"/>
      <c r="F2" s="1493"/>
      <c r="G2" s="1493"/>
      <c r="H2" s="1432"/>
    </row>
    <row r="3" spans="1:9" s="130" customFormat="1">
      <c r="A3" s="127"/>
      <c r="B3" s="128"/>
      <c r="C3" s="128"/>
      <c r="D3" s="129"/>
      <c r="H3" s="762"/>
    </row>
    <row r="4" spans="1:9" s="130" customFormat="1">
      <c r="A4" s="127"/>
      <c r="B4" s="168" t="s">
        <v>57</v>
      </c>
      <c r="C4" s="128"/>
      <c r="D4" s="129"/>
      <c r="H4" s="762"/>
    </row>
    <row r="5" spans="1:9" s="69" customFormat="1">
      <c r="A5" s="67"/>
      <c r="B5" s="70" t="s">
        <v>130</v>
      </c>
      <c r="C5" s="67"/>
      <c r="D5" s="9"/>
      <c r="E5" s="70" t="s">
        <v>131</v>
      </c>
      <c r="F5" s="68"/>
      <c r="G5" s="9"/>
      <c r="H5" s="11"/>
    </row>
    <row r="6" spans="1:9" s="73" customFormat="1" ht="15.75" customHeight="1">
      <c r="A6" s="99"/>
      <c r="B6" s="30" t="s">
        <v>28</v>
      </c>
      <c r="C6" s="51"/>
      <c r="D6" s="102"/>
      <c r="E6" s="30" t="s">
        <v>28</v>
      </c>
      <c r="F6" s="122"/>
      <c r="G6" s="83"/>
      <c r="H6" s="101"/>
    </row>
    <row r="7" spans="1:9" s="69" customFormat="1">
      <c r="A7" s="71"/>
      <c r="B7" s="203" t="s">
        <v>102</v>
      </c>
      <c r="C7" s="204">
        <v>26518005</v>
      </c>
      <c r="D7" s="123"/>
      <c r="E7" s="203" t="s">
        <v>102</v>
      </c>
      <c r="F7" s="204">
        <v>26518005</v>
      </c>
      <c r="G7" s="124"/>
      <c r="H7" s="72"/>
    </row>
    <row r="8" spans="1:9" s="69" customFormat="1">
      <c r="A8" s="71"/>
      <c r="B8" s="203" t="s">
        <v>103</v>
      </c>
      <c r="C8" s="204">
        <v>18611771</v>
      </c>
      <c r="D8" s="123">
        <f>D19</f>
        <v>-225398</v>
      </c>
      <c r="E8" s="203" t="s">
        <v>103</v>
      </c>
      <c r="F8" s="204">
        <v>18611771</v>
      </c>
      <c r="G8" s="124">
        <f>D8</f>
        <v>-225398</v>
      </c>
      <c r="H8" s="72"/>
    </row>
    <row r="9" spans="1:9" s="69" customFormat="1">
      <c r="A9" s="71"/>
      <c r="B9" s="203" t="s">
        <v>108</v>
      </c>
      <c r="C9" s="204">
        <v>25191771</v>
      </c>
      <c r="D9" s="123">
        <f>D49</f>
        <v>-225398</v>
      </c>
      <c r="E9" s="203" t="s">
        <v>108</v>
      </c>
      <c r="F9" s="204">
        <v>25191771</v>
      </c>
      <c r="G9" s="744">
        <f>D9</f>
        <v>-225398</v>
      </c>
      <c r="H9" s="72"/>
    </row>
    <row r="10" spans="1:9" s="83" customFormat="1">
      <c r="A10" s="103"/>
      <c r="B10" s="711"/>
      <c r="C10" s="712"/>
      <c r="D10" s="713"/>
      <c r="E10" s="711"/>
      <c r="F10" s="712"/>
      <c r="G10" s="124"/>
      <c r="H10" s="74"/>
    </row>
    <row r="11" spans="1:9" s="89" customFormat="1">
      <c r="A11" s="71" t="s">
        <v>69</v>
      </c>
      <c r="B11" s="162" t="s">
        <v>195</v>
      </c>
      <c r="C11" s="183"/>
      <c r="D11" s="183"/>
      <c r="E11" s="377"/>
      <c r="F11" s="378"/>
      <c r="G11" s="377"/>
      <c r="H11" s="754"/>
    </row>
    <row r="12" spans="1:9" s="89" customFormat="1" ht="13.5" thickBot="1">
      <c r="A12" s="71"/>
      <c r="B12" s="379"/>
      <c r="C12" s="379"/>
      <c r="D12" s="379"/>
      <c r="E12" s="380"/>
      <c r="F12" s="381"/>
      <c r="G12" s="382"/>
      <c r="H12" s="754"/>
    </row>
    <row r="13" spans="1:9" s="89" customFormat="1" ht="27.6" customHeight="1">
      <c r="A13" s="112">
        <f>TM!A95+1</f>
        <v>30</v>
      </c>
      <c r="B13" s="331" t="s">
        <v>29</v>
      </c>
      <c r="C13" s="383"/>
      <c r="D13" s="384"/>
      <c r="E13" s="385" t="s">
        <v>65</v>
      </c>
      <c r="F13" s="383"/>
      <c r="G13" s="384"/>
      <c r="H13" s="22" t="s">
        <v>50</v>
      </c>
      <c r="I13" s="764"/>
    </row>
    <row r="14" spans="1:9">
      <c r="B14" s="17" t="s">
        <v>52</v>
      </c>
      <c r="C14" s="386"/>
      <c r="D14" s="190"/>
      <c r="E14" s="17" t="s">
        <v>52</v>
      </c>
      <c r="F14" s="386"/>
      <c r="G14" s="190"/>
      <c r="H14" s="264"/>
      <c r="I14" s="764"/>
    </row>
    <row r="15" spans="1:9">
      <c r="B15" s="687" t="s">
        <v>98</v>
      </c>
      <c r="C15" s="688"/>
      <c r="D15" s="689"/>
      <c r="E15" s="687" t="s">
        <v>98</v>
      </c>
      <c r="F15" s="688"/>
      <c r="G15" s="689"/>
      <c r="H15" s="264"/>
      <c r="I15" s="764"/>
    </row>
    <row r="16" spans="1:9">
      <c r="B16" s="387" t="s">
        <v>6</v>
      </c>
      <c r="C16" s="690">
        <v>29094348</v>
      </c>
      <c r="D16" s="19">
        <v>-225398</v>
      </c>
      <c r="E16" s="388" t="s">
        <v>6</v>
      </c>
      <c r="F16" s="690">
        <v>331082396</v>
      </c>
      <c r="G16" s="389">
        <v>225398</v>
      </c>
      <c r="H16" s="691"/>
      <c r="I16" s="764"/>
    </row>
    <row r="17" spans="2:9" ht="25.5">
      <c r="B17" s="390" t="s">
        <v>13</v>
      </c>
      <c r="C17" s="692">
        <v>29094348</v>
      </c>
      <c r="D17" s="19">
        <v>-225398</v>
      </c>
      <c r="E17" s="391" t="s">
        <v>7</v>
      </c>
      <c r="F17" s="693">
        <v>29633571</v>
      </c>
      <c r="G17" s="389"/>
      <c r="H17" s="691"/>
      <c r="I17" s="764"/>
    </row>
    <row r="18" spans="2:9" ht="25.5">
      <c r="B18" s="392" t="s">
        <v>14</v>
      </c>
      <c r="C18" s="692">
        <v>29094348</v>
      </c>
      <c r="D18" s="19">
        <v>-225398</v>
      </c>
      <c r="E18" s="391" t="s">
        <v>8</v>
      </c>
      <c r="F18" s="693">
        <v>250000</v>
      </c>
      <c r="G18" s="389"/>
      <c r="H18" s="691"/>
      <c r="I18" s="764"/>
    </row>
    <row r="19" spans="2:9" ht="25.5">
      <c r="B19" s="387" t="s">
        <v>15</v>
      </c>
      <c r="C19" s="690">
        <v>29094348</v>
      </c>
      <c r="D19" s="19">
        <v>-225398</v>
      </c>
      <c r="E19" s="393" t="s">
        <v>44</v>
      </c>
      <c r="F19" s="693">
        <v>250000</v>
      </c>
      <c r="G19" s="389"/>
      <c r="H19" s="691"/>
      <c r="I19" s="764"/>
    </row>
    <row r="20" spans="2:9" ht="38.25">
      <c r="B20" s="390" t="s">
        <v>16</v>
      </c>
      <c r="C20" s="692">
        <v>29094348</v>
      </c>
      <c r="D20" s="19">
        <v>-225398</v>
      </c>
      <c r="E20" s="393" t="s">
        <v>45</v>
      </c>
      <c r="F20" s="693">
        <v>250000</v>
      </c>
      <c r="G20" s="389"/>
      <c r="H20" s="691"/>
      <c r="I20" s="764"/>
    </row>
    <row r="21" spans="2:9" ht="51">
      <c r="B21" s="394" t="s">
        <v>196</v>
      </c>
      <c r="C21" s="692">
        <v>29094348</v>
      </c>
      <c r="D21" s="19">
        <v>-225398</v>
      </c>
      <c r="E21" s="395" t="s">
        <v>67</v>
      </c>
      <c r="F21" s="693">
        <v>250000</v>
      </c>
      <c r="G21" s="389"/>
      <c r="H21" s="691"/>
      <c r="I21" s="764"/>
    </row>
    <row r="22" spans="2:9">
      <c r="B22" s="396" t="s">
        <v>20</v>
      </c>
      <c r="C22" s="692">
        <v>29094348</v>
      </c>
      <c r="D22" s="19">
        <v>-225398</v>
      </c>
      <c r="E22" s="393" t="s">
        <v>13</v>
      </c>
      <c r="F22" s="397">
        <v>301198825</v>
      </c>
      <c r="G22" s="389">
        <v>225398</v>
      </c>
      <c r="H22" s="691"/>
      <c r="I22" s="764"/>
    </row>
    <row r="23" spans="2:9" ht="25.5">
      <c r="B23" s="396"/>
      <c r="C23" s="398"/>
      <c r="D23" s="19"/>
      <c r="E23" s="399" t="s">
        <v>14</v>
      </c>
      <c r="F23" s="397">
        <v>301198825</v>
      </c>
      <c r="G23" s="389">
        <v>225398</v>
      </c>
      <c r="H23" s="691"/>
      <c r="I23" s="764"/>
    </row>
    <row r="24" spans="2:9">
      <c r="B24" s="396"/>
      <c r="C24" s="398"/>
      <c r="D24" s="19"/>
      <c r="E24" s="387" t="s">
        <v>15</v>
      </c>
      <c r="F24" s="400">
        <v>335695773</v>
      </c>
      <c r="G24" s="389">
        <v>225398</v>
      </c>
      <c r="H24" s="691"/>
      <c r="I24" s="764"/>
    </row>
    <row r="25" spans="2:9">
      <c r="B25" s="390"/>
      <c r="C25" s="401"/>
      <c r="D25" s="19"/>
      <c r="E25" s="390" t="s">
        <v>16</v>
      </c>
      <c r="F25" s="397">
        <v>288208285</v>
      </c>
      <c r="G25" s="389">
        <v>225398</v>
      </c>
      <c r="H25" s="691"/>
      <c r="I25" s="764"/>
    </row>
    <row r="26" spans="2:9">
      <c r="B26" s="387"/>
      <c r="C26" s="400"/>
      <c r="D26" s="402"/>
      <c r="E26" s="390" t="s">
        <v>17</v>
      </c>
      <c r="F26" s="397">
        <v>220774448</v>
      </c>
      <c r="G26" s="389"/>
      <c r="H26" s="691"/>
      <c r="I26" s="764"/>
    </row>
    <row r="27" spans="2:9">
      <c r="B27" s="390"/>
      <c r="C27" s="401"/>
      <c r="D27" s="19"/>
      <c r="E27" s="403" t="s">
        <v>18</v>
      </c>
      <c r="F27" s="397">
        <v>137329291</v>
      </c>
      <c r="G27" s="404"/>
      <c r="H27" s="691"/>
      <c r="I27" s="764"/>
    </row>
    <row r="28" spans="2:9">
      <c r="B28" s="392"/>
      <c r="C28" s="397"/>
      <c r="D28" s="405"/>
      <c r="E28" s="694" t="s">
        <v>19</v>
      </c>
      <c r="F28" s="397">
        <v>83445157</v>
      </c>
      <c r="G28" s="389"/>
      <c r="H28" s="691"/>
      <c r="I28" s="764"/>
    </row>
    <row r="29" spans="2:9">
      <c r="B29" s="387"/>
      <c r="C29" s="400"/>
      <c r="D29" s="402"/>
      <c r="E29" s="695" t="s">
        <v>104</v>
      </c>
      <c r="F29" s="397">
        <v>67269408</v>
      </c>
      <c r="G29" s="389">
        <v>225398</v>
      </c>
      <c r="H29" s="691"/>
      <c r="I29" s="764"/>
    </row>
    <row r="30" spans="2:9">
      <c r="B30" s="390"/>
      <c r="C30" s="397"/>
      <c r="D30" s="19"/>
      <c r="E30" s="694" t="s">
        <v>20</v>
      </c>
      <c r="F30" s="397">
        <v>4135798</v>
      </c>
      <c r="G30" s="389">
        <v>225398</v>
      </c>
      <c r="H30" s="691"/>
      <c r="I30" s="764"/>
    </row>
    <row r="31" spans="2:9">
      <c r="B31" s="394"/>
      <c r="C31" s="397"/>
      <c r="D31" s="19"/>
      <c r="E31" s="696" t="s">
        <v>146</v>
      </c>
      <c r="F31" s="397">
        <v>63133610</v>
      </c>
      <c r="G31" s="389"/>
      <c r="H31" s="691"/>
      <c r="I31" s="764"/>
    </row>
    <row r="32" spans="2:9" ht="25.5">
      <c r="B32" s="396"/>
      <c r="C32" s="398"/>
      <c r="D32" s="389"/>
      <c r="E32" s="695" t="s">
        <v>54</v>
      </c>
      <c r="F32" s="397">
        <v>161681</v>
      </c>
      <c r="G32" s="389"/>
      <c r="H32" s="691"/>
      <c r="I32" s="764"/>
    </row>
    <row r="33" spans="2:9">
      <c r="B33" s="396"/>
      <c r="C33" s="398"/>
      <c r="D33" s="19"/>
      <c r="E33" s="694" t="s">
        <v>56</v>
      </c>
      <c r="F33" s="397">
        <v>161681</v>
      </c>
      <c r="G33" s="389"/>
      <c r="H33" s="691"/>
      <c r="I33" s="764"/>
    </row>
    <row r="34" spans="2:9" ht="38.25">
      <c r="B34" s="396"/>
      <c r="C34" s="398"/>
      <c r="D34" s="19"/>
      <c r="E34" s="695" t="s">
        <v>197</v>
      </c>
      <c r="F34" s="397">
        <v>2748</v>
      </c>
      <c r="G34" s="389"/>
      <c r="H34" s="691"/>
      <c r="I34" s="764"/>
    </row>
    <row r="35" spans="2:9" ht="25.5">
      <c r="B35" s="390"/>
      <c r="C35" s="401"/>
      <c r="D35" s="19"/>
      <c r="E35" s="696" t="s">
        <v>36</v>
      </c>
      <c r="F35" s="397">
        <v>374</v>
      </c>
      <c r="G35" s="389"/>
      <c r="H35" s="691"/>
      <c r="I35" s="764"/>
    </row>
    <row r="36" spans="2:9" ht="25.5">
      <c r="B36" s="390"/>
      <c r="C36" s="401"/>
      <c r="D36" s="19"/>
      <c r="E36" s="697" t="s">
        <v>21</v>
      </c>
      <c r="F36" s="397">
        <v>374</v>
      </c>
      <c r="G36" s="389"/>
      <c r="H36" s="691"/>
      <c r="I36" s="764"/>
    </row>
    <row r="37" spans="2:9" ht="25.5">
      <c r="B37" s="392"/>
      <c r="C37" s="397"/>
      <c r="D37" s="405"/>
      <c r="E37" s="696" t="s">
        <v>46</v>
      </c>
      <c r="F37" s="397">
        <v>2374</v>
      </c>
      <c r="G37" s="389"/>
      <c r="H37" s="691"/>
      <c r="I37" s="764"/>
    </row>
    <row r="38" spans="2:9" ht="25.5">
      <c r="B38" s="387"/>
      <c r="C38" s="400"/>
      <c r="D38" s="402"/>
      <c r="E38" s="697" t="s">
        <v>101</v>
      </c>
      <c r="F38" s="397">
        <v>2374</v>
      </c>
      <c r="G38" s="389"/>
      <c r="H38" s="691"/>
      <c r="I38" s="764"/>
    </row>
    <row r="39" spans="2:9">
      <c r="B39" s="390"/>
      <c r="C39" s="397"/>
      <c r="D39" s="19"/>
      <c r="E39" s="698" t="s">
        <v>22</v>
      </c>
      <c r="F39" s="397">
        <v>47487488</v>
      </c>
      <c r="G39" s="389"/>
      <c r="H39" s="691"/>
      <c r="I39" s="764"/>
    </row>
    <row r="40" spans="2:9">
      <c r="B40" s="394"/>
      <c r="C40" s="397"/>
      <c r="D40" s="19"/>
      <c r="E40" s="699" t="s">
        <v>23</v>
      </c>
      <c r="F40" s="397">
        <v>47487488</v>
      </c>
      <c r="G40" s="389"/>
      <c r="H40" s="691"/>
      <c r="I40" s="764"/>
    </row>
    <row r="41" spans="2:9">
      <c r="B41" s="396"/>
      <c r="C41" s="398"/>
      <c r="D41" s="389"/>
      <c r="E41" s="700" t="s">
        <v>24</v>
      </c>
      <c r="F41" s="397">
        <v>-4613377</v>
      </c>
      <c r="G41" s="389"/>
      <c r="H41" s="691"/>
      <c r="I41" s="764"/>
    </row>
    <row r="42" spans="2:9">
      <c r="B42" s="396"/>
      <c r="C42" s="398"/>
      <c r="D42" s="19"/>
      <c r="E42" s="701" t="s">
        <v>25</v>
      </c>
      <c r="F42" s="397">
        <v>4613377</v>
      </c>
      <c r="G42" s="389"/>
      <c r="H42" s="691"/>
      <c r="I42" s="764"/>
    </row>
    <row r="43" spans="2:9">
      <c r="B43" s="396"/>
      <c r="C43" s="398"/>
      <c r="D43" s="19"/>
      <c r="E43" s="702" t="s">
        <v>26</v>
      </c>
      <c r="F43" s="397">
        <v>4613377</v>
      </c>
      <c r="G43" s="389"/>
      <c r="H43" s="691"/>
      <c r="I43" s="764"/>
    </row>
    <row r="44" spans="2:9" ht="38.25">
      <c r="B44" s="390"/>
      <c r="C44" s="401"/>
      <c r="D44" s="19"/>
      <c r="E44" s="703" t="s">
        <v>27</v>
      </c>
      <c r="F44" s="397">
        <v>4613377</v>
      </c>
      <c r="G44" s="389"/>
      <c r="H44" s="691"/>
      <c r="I44" s="764"/>
    </row>
    <row r="45" spans="2:9">
      <c r="B45" s="687" t="s">
        <v>117</v>
      </c>
      <c r="C45" s="688"/>
      <c r="D45" s="689"/>
      <c r="E45" s="432" t="s">
        <v>117</v>
      </c>
      <c r="F45" s="688"/>
      <c r="G45" s="689"/>
      <c r="H45" s="264"/>
    </row>
    <row r="46" spans="2:9">
      <c r="B46" s="387" t="s">
        <v>6</v>
      </c>
      <c r="C46" s="690">
        <v>48955999</v>
      </c>
      <c r="D46" s="19">
        <v>-225398</v>
      </c>
      <c r="E46" s="704" t="s">
        <v>6</v>
      </c>
      <c r="F46" s="400">
        <v>303439674</v>
      </c>
      <c r="G46" s="389">
        <v>225398</v>
      </c>
      <c r="H46" s="691"/>
    </row>
    <row r="47" spans="2:9" ht="25.5">
      <c r="B47" s="390" t="s">
        <v>13</v>
      </c>
      <c r="C47" s="692">
        <v>48955999</v>
      </c>
      <c r="D47" s="19">
        <v>-225398</v>
      </c>
      <c r="E47" s="391" t="s">
        <v>7</v>
      </c>
      <c r="F47" s="397">
        <v>29642970</v>
      </c>
      <c r="G47" s="389"/>
      <c r="H47" s="691"/>
    </row>
    <row r="48" spans="2:9" ht="25.5">
      <c r="B48" s="392" t="s">
        <v>14</v>
      </c>
      <c r="C48" s="692">
        <v>48955999</v>
      </c>
      <c r="D48" s="19">
        <v>-225398</v>
      </c>
      <c r="E48" s="391" t="s">
        <v>8</v>
      </c>
      <c r="F48" s="397">
        <v>250000</v>
      </c>
      <c r="G48" s="389"/>
      <c r="H48" s="691"/>
    </row>
    <row r="49" spans="2:8" ht="25.5">
      <c r="B49" s="387" t="s">
        <v>15</v>
      </c>
      <c r="C49" s="690">
        <v>48955999</v>
      </c>
      <c r="D49" s="19">
        <v>-225398</v>
      </c>
      <c r="E49" s="393" t="s">
        <v>44</v>
      </c>
      <c r="F49" s="397">
        <v>250000</v>
      </c>
      <c r="G49" s="389"/>
      <c r="H49" s="691"/>
    </row>
    <row r="50" spans="2:8" ht="38.25">
      <c r="B50" s="390" t="s">
        <v>16</v>
      </c>
      <c r="C50" s="692">
        <v>48955999</v>
      </c>
      <c r="D50" s="19">
        <v>-225398</v>
      </c>
      <c r="E50" s="393" t="s">
        <v>45</v>
      </c>
      <c r="F50" s="397">
        <v>250000</v>
      </c>
      <c r="G50" s="389"/>
      <c r="H50" s="691"/>
    </row>
    <row r="51" spans="2:8" ht="51">
      <c r="B51" s="394" t="s">
        <v>196</v>
      </c>
      <c r="C51" s="692">
        <v>48955999</v>
      </c>
      <c r="D51" s="19">
        <v>-225398</v>
      </c>
      <c r="E51" s="395" t="s">
        <v>67</v>
      </c>
      <c r="F51" s="397">
        <v>250000</v>
      </c>
      <c r="G51" s="389"/>
      <c r="H51" s="691"/>
    </row>
    <row r="52" spans="2:8">
      <c r="B52" s="396" t="s">
        <v>20</v>
      </c>
      <c r="C52" s="692">
        <v>48955999</v>
      </c>
      <c r="D52" s="19">
        <v>-225398</v>
      </c>
      <c r="E52" s="393" t="s">
        <v>13</v>
      </c>
      <c r="F52" s="397">
        <v>273546704</v>
      </c>
      <c r="G52" s="389">
        <v>225398</v>
      </c>
      <c r="H52" s="691"/>
    </row>
    <row r="53" spans="2:8" ht="25.5">
      <c r="B53" s="396"/>
      <c r="C53" s="398"/>
      <c r="D53" s="19"/>
      <c r="E53" s="399" t="s">
        <v>14</v>
      </c>
      <c r="F53" s="397">
        <v>273546704</v>
      </c>
      <c r="G53" s="389">
        <v>225398</v>
      </c>
      <c r="H53" s="691"/>
    </row>
    <row r="54" spans="2:8">
      <c r="B54" s="396"/>
      <c r="C54" s="398"/>
      <c r="D54" s="19"/>
      <c r="E54" s="705" t="s">
        <v>15</v>
      </c>
      <c r="F54" s="400">
        <v>308052340</v>
      </c>
      <c r="G54" s="389">
        <v>225398</v>
      </c>
      <c r="H54" s="691"/>
    </row>
    <row r="55" spans="2:8">
      <c r="B55" s="390"/>
      <c r="C55" s="401"/>
      <c r="D55" s="19"/>
      <c r="E55" s="706" t="s">
        <v>16</v>
      </c>
      <c r="F55" s="397">
        <v>266653395</v>
      </c>
      <c r="G55" s="389">
        <v>225398</v>
      </c>
      <c r="H55" s="691"/>
    </row>
    <row r="56" spans="2:8">
      <c r="B56" s="387"/>
      <c r="C56" s="400"/>
      <c r="D56" s="402"/>
      <c r="E56" s="706" t="s">
        <v>17</v>
      </c>
      <c r="F56" s="397">
        <v>199020270</v>
      </c>
      <c r="G56" s="404"/>
      <c r="H56" s="691"/>
    </row>
    <row r="57" spans="2:8">
      <c r="B57" s="390"/>
      <c r="C57" s="401"/>
      <c r="D57" s="19"/>
      <c r="E57" s="707" t="s">
        <v>18</v>
      </c>
      <c r="F57" s="397">
        <v>137075416</v>
      </c>
      <c r="G57" s="389"/>
      <c r="H57" s="691"/>
    </row>
    <row r="58" spans="2:8">
      <c r="B58" s="392"/>
      <c r="C58" s="397"/>
      <c r="D58" s="405"/>
      <c r="E58" s="699" t="s">
        <v>19</v>
      </c>
      <c r="F58" s="397">
        <v>61944854</v>
      </c>
      <c r="G58" s="389"/>
      <c r="H58" s="691"/>
    </row>
    <row r="59" spans="2:8">
      <c r="B59" s="387"/>
      <c r="C59" s="400"/>
      <c r="D59" s="402"/>
      <c r="E59" s="703" t="s">
        <v>104</v>
      </c>
      <c r="F59" s="397">
        <v>67417155</v>
      </c>
      <c r="G59" s="389">
        <v>225398</v>
      </c>
      <c r="H59" s="691"/>
    </row>
    <row r="60" spans="2:8">
      <c r="B60" s="390"/>
      <c r="C60" s="397"/>
      <c r="D60" s="19"/>
      <c r="E60" s="699" t="s">
        <v>20</v>
      </c>
      <c r="F60" s="397">
        <v>4283545</v>
      </c>
      <c r="G60" s="389">
        <v>225398</v>
      </c>
      <c r="H60" s="691"/>
    </row>
    <row r="61" spans="2:8">
      <c r="B61" s="394"/>
      <c r="C61" s="397"/>
      <c r="D61" s="19"/>
      <c r="E61" s="708" t="s">
        <v>146</v>
      </c>
      <c r="F61" s="397">
        <v>63133610</v>
      </c>
      <c r="G61" s="389"/>
      <c r="H61" s="691"/>
    </row>
    <row r="62" spans="2:8" ht="25.5">
      <c r="B62" s="396"/>
      <c r="C62" s="398"/>
      <c r="D62" s="389"/>
      <c r="E62" s="703" t="s">
        <v>54</v>
      </c>
      <c r="F62" s="397">
        <v>213222</v>
      </c>
      <c r="G62" s="389"/>
      <c r="H62" s="691"/>
    </row>
    <row r="63" spans="2:8">
      <c r="B63" s="396"/>
      <c r="C63" s="398"/>
      <c r="D63" s="19"/>
      <c r="E63" s="699" t="s">
        <v>56</v>
      </c>
      <c r="F63" s="397">
        <v>213222</v>
      </c>
      <c r="G63" s="389"/>
      <c r="H63" s="691"/>
    </row>
    <row r="64" spans="2:8" ht="38.25">
      <c r="B64" s="396"/>
      <c r="C64" s="398"/>
      <c r="D64" s="19"/>
      <c r="E64" s="703" t="s">
        <v>197</v>
      </c>
      <c r="F64" s="397">
        <v>2748</v>
      </c>
      <c r="G64" s="389"/>
      <c r="H64" s="691"/>
    </row>
    <row r="65" spans="2:8" ht="25.5">
      <c r="B65" s="390"/>
      <c r="C65" s="401"/>
      <c r="D65" s="19"/>
      <c r="E65" s="708" t="s">
        <v>36</v>
      </c>
      <c r="F65" s="397">
        <v>374</v>
      </c>
      <c r="G65" s="389"/>
      <c r="H65" s="691"/>
    </row>
    <row r="66" spans="2:8" ht="25.5">
      <c r="B66" s="390"/>
      <c r="C66" s="401"/>
      <c r="D66" s="19"/>
      <c r="E66" s="709" t="s">
        <v>21</v>
      </c>
      <c r="F66" s="397">
        <v>374</v>
      </c>
      <c r="G66" s="389"/>
      <c r="H66" s="691"/>
    </row>
    <row r="67" spans="2:8" ht="25.5">
      <c r="B67" s="392"/>
      <c r="C67" s="397"/>
      <c r="D67" s="405"/>
      <c r="E67" s="708" t="s">
        <v>46</v>
      </c>
      <c r="F67" s="397">
        <v>2374</v>
      </c>
      <c r="G67" s="389"/>
      <c r="H67" s="691"/>
    </row>
    <row r="68" spans="2:8" ht="25.5">
      <c r="B68" s="387"/>
      <c r="C68" s="400"/>
      <c r="D68" s="402"/>
      <c r="E68" s="709" t="s">
        <v>101</v>
      </c>
      <c r="F68" s="397">
        <v>2374</v>
      </c>
      <c r="G68" s="389"/>
      <c r="H68" s="691"/>
    </row>
    <row r="69" spans="2:8">
      <c r="B69" s="390"/>
      <c r="C69" s="397"/>
      <c r="D69" s="19"/>
      <c r="E69" s="698" t="s">
        <v>22</v>
      </c>
      <c r="F69" s="397">
        <v>41398945</v>
      </c>
      <c r="G69" s="389"/>
      <c r="H69" s="691"/>
    </row>
    <row r="70" spans="2:8">
      <c r="B70" s="394"/>
      <c r="C70" s="397"/>
      <c r="D70" s="19"/>
      <c r="E70" s="699" t="s">
        <v>23</v>
      </c>
      <c r="F70" s="397">
        <v>41398945</v>
      </c>
      <c r="G70" s="389"/>
      <c r="H70" s="691"/>
    </row>
    <row r="71" spans="2:8">
      <c r="B71" s="396"/>
      <c r="C71" s="398"/>
      <c r="D71" s="389"/>
      <c r="E71" s="700" t="s">
        <v>24</v>
      </c>
      <c r="F71" s="397">
        <v>-4612666</v>
      </c>
      <c r="G71" s="389"/>
      <c r="H71" s="691"/>
    </row>
    <row r="72" spans="2:8">
      <c r="B72" s="396"/>
      <c r="C72" s="398"/>
      <c r="D72" s="19"/>
      <c r="E72" s="701" t="s">
        <v>25</v>
      </c>
      <c r="F72" s="397">
        <v>4612666</v>
      </c>
      <c r="G72" s="389"/>
      <c r="H72" s="691"/>
    </row>
    <row r="73" spans="2:8">
      <c r="B73" s="396"/>
      <c r="C73" s="398"/>
      <c r="D73" s="19"/>
      <c r="E73" s="702" t="s">
        <v>26</v>
      </c>
      <c r="F73" s="397">
        <v>4612666</v>
      </c>
      <c r="G73" s="389"/>
      <c r="H73" s="691"/>
    </row>
    <row r="74" spans="2:8" ht="39" thickBot="1">
      <c r="B74" s="396"/>
      <c r="C74" s="398"/>
      <c r="D74" s="19"/>
      <c r="E74" s="710" t="s">
        <v>27</v>
      </c>
      <c r="F74" s="397">
        <v>4612666</v>
      </c>
      <c r="G74" s="389"/>
      <c r="H74" s="691"/>
    </row>
    <row r="75" spans="2:8" ht="45" customHeight="1" thickBot="1">
      <c r="B75" s="1494" t="s">
        <v>442</v>
      </c>
      <c r="C75" s="1495"/>
      <c r="D75" s="1495"/>
      <c r="E75" s="1495"/>
      <c r="F75" s="1495"/>
      <c r="G75" s="1496"/>
      <c r="H75" s="264"/>
    </row>
  </sheetData>
  <mergeCells count="6">
    <mergeCell ref="B75:G75"/>
    <mergeCell ref="H1:H2"/>
    <mergeCell ref="C1:C2"/>
    <mergeCell ref="D1:D2"/>
    <mergeCell ref="F1:F2"/>
    <mergeCell ref="G1:G2"/>
  </mergeCells>
  <pageMargins left="0.23622047244094491" right="0.15748031496062992" top="0.51181102362204722" bottom="0.70866141732283472" header="0.23622047244094491" footer="0.35433070866141736"/>
  <pageSetup paperSize="9" scale="75" firstPageNumber="54" fitToHeight="0" orientation="landscape" r:id="rId1"/>
  <headerFooter alignWithMargins="0">
    <oddFooter>&amp;L&amp;"Times New Roman,Regular"&amp;F&amp;C&amp;P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154"/>
  <sheetViews>
    <sheetView topLeftCell="A1114" zoomScale="70" zoomScaleNormal="70" zoomScalePageLayoutView="80" workbookViewId="0"/>
  </sheetViews>
  <sheetFormatPr defaultColWidth="9.140625" defaultRowHeight="12.75"/>
  <cols>
    <col min="1" max="1" width="6.140625" style="1" customWidth="1"/>
    <col min="2" max="2" width="54.28515625" style="91" customWidth="1"/>
    <col min="3" max="3" width="15.7109375" style="87" customWidth="1"/>
    <col min="4" max="4" width="14.7109375" style="87" customWidth="1"/>
    <col min="5" max="5" width="50.85546875" style="107" customWidth="1"/>
    <col min="6" max="6" width="14.28515625" style="85" customWidth="1"/>
    <col min="7" max="7" width="15.7109375" style="85" customWidth="1"/>
    <col min="8" max="8" width="15.7109375" style="53" customWidth="1"/>
    <col min="9" max="9" width="9.140625" style="13"/>
    <col min="10" max="16384" width="9.140625" style="85"/>
  </cols>
  <sheetData>
    <row r="1" spans="1:8">
      <c r="B1" s="92"/>
      <c r="C1" s="1488" t="s">
        <v>0</v>
      </c>
      <c r="D1" s="1488" t="s">
        <v>1</v>
      </c>
      <c r="E1" s="63"/>
      <c r="F1" s="1488" t="s">
        <v>0</v>
      </c>
      <c r="G1" s="1488" t="s">
        <v>1</v>
      </c>
      <c r="H1" s="1458" t="s">
        <v>49</v>
      </c>
    </row>
    <row r="2" spans="1:8" ht="13.5" thickBot="1">
      <c r="B2" s="93"/>
      <c r="C2" s="1489"/>
      <c r="D2" s="1489"/>
      <c r="E2" s="65"/>
      <c r="F2" s="1489"/>
      <c r="G2" s="1489"/>
      <c r="H2" s="1432"/>
    </row>
    <row r="3" spans="1:8" ht="13.5">
      <c r="B3" s="94"/>
      <c r="C3" s="95"/>
      <c r="D3" s="96"/>
      <c r="E3" s="97"/>
      <c r="F3" s="94"/>
      <c r="G3" s="98"/>
    </row>
    <row r="4" spans="1:8" ht="13.5">
      <c r="B4" s="189" t="s">
        <v>31</v>
      </c>
      <c r="C4" s="95"/>
      <c r="D4" s="96"/>
      <c r="E4" s="97"/>
      <c r="F4" s="94"/>
      <c r="G4" s="98"/>
    </row>
    <row r="5" spans="1:8" s="69" customFormat="1">
      <c r="A5" s="67"/>
      <c r="B5" s="70" t="s">
        <v>130</v>
      </c>
      <c r="C5" s="67"/>
      <c r="D5" s="9"/>
      <c r="E5" s="70" t="s">
        <v>131</v>
      </c>
      <c r="F5" s="68"/>
      <c r="G5" s="9"/>
      <c r="H5" s="11"/>
    </row>
    <row r="6" spans="1:8" s="73" customFormat="1" ht="15.75" customHeight="1">
      <c r="A6" s="99"/>
      <c r="B6" s="30" t="s">
        <v>28</v>
      </c>
      <c r="C6" s="51"/>
      <c r="D6" s="102"/>
      <c r="E6" s="30" t="s">
        <v>28</v>
      </c>
      <c r="F6" s="122"/>
      <c r="G6" s="83"/>
      <c r="H6" s="101"/>
    </row>
    <row r="7" spans="1:8" s="69" customFormat="1">
      <c r="A7" s="71"/>
      <c r="B7" s="203" t="s">
        <v>102</v>
      </c>
      <c r="C7" s="204">
        <v>26518005</v>
      </c>
      <c r="D7" s="123">
        <f>D805+D819+D901+D983+D1065+D1109</f>
        <v>-3150000</v>
      </c>
      <c r="E7" s="203" t="s">
        <v>102</v>
      </c>
      <c r="F7" s="204">
        <v>26518005</v>
      </c>
      <c r="G7" s="124">
        <f>D7</f>
        <v>-3150000</v>
      </c>
      <c r="H7" s="72"/>
    </row>
    <row r="8" spans="1:8" s="69" customFormat="1">
      <c r="A8" s="71"/>
      <c r="B8" s="203" t="s">
        <v>103</v>
      </c>
      <c r="C8" s="204">
        <v>18611771</v>
      </c>
      <c r="D8" s="123"/>
      <c r="E8" s="203" t="s">
        <v>103</v>
      </c>
      <c r="F8" s="204">
        <v>18611771</v>
      </c>
      <c r="G8" s="124"/>
      <c r="H8" s="72"/>
    </row>
    <row r="9" spans="1:8" s="69" customFormat="1">
      <c r="A9" s="71"/>
      <c r="B9" s="203" t="s">
        <v>108</v>
      </c>
      <c r="C9" s="204">
        <v>25191771</v>
      </c>
      <c r="D9" s="100"/>
      <c r="E9" s="203" t="s">
        <v>108</v>
      </c>
      <c r="F9" s="204">
        <v>25191771</v>
      </c>
      <c r="G9" s="124"/>
      <c r="H9" s="72"/>
    </row>
    <row r="10" spans="1:8" ht="13.5">
      <c r="A10" s="95"/>
      <c r="B10" s="95"/>
      <c r="C10" s="95"/>
      <c r="D10" s="96"/>
      <c r="E10" s="97"/>
      <c r="F10" s="94"/>
      <c r="G10" s="98"/>
    </row>
    <row r="11" spans="1:8" s="73" customFormat="1" ht="15.75" customHeight="1">
      <c r="A11" s="99"/>
      <c r="B11" s="730" t="s">
        <v>237</v>
      </c>
      <c r="C11" s="736"/>
      <c r="D11" s="102"/>
      <c r="E11" s="730" t="s">
        <v>237</v>
      </c>
      <c r="F11" s="743"/>
      <c r="G11" s="83"/>
      <c r="H11" s="101"/>
    </row>
    <row r="12" spans="1:8" s="69" customFormat="1">
      <c r="A12" s="71"/>
      <c r="B12" s="745" t="s">
        <v>102</v>
      </c>
      <c r="C12" s="746">
        <v>2784151</v>
      </c>
      <c r="D12" s="123">
        <f>G805</f>
        <v>1700000</v>
      </c>
      <c r="E12" s="745" t="s">
        <v>102</v>
      </c>
      <c r="F12" s="746">
        <v>2784151</v>
      </c>
      <c r="G12" s="744">
        <f>D12</f>
        <v>1700000</v>
      </c>
      <c r="H12" s="72"/>
    </row>
    <row r="13" spans="1:8" s="69" customFormat="1">
      <c r="A13" s="71"/>
      <c r="B13" s="745" t="s">
        <v>103</v>
      </c>
      <c r="C13" s="746">
        <v>1500000</v>
      </c>
      <c r="D13" s="123"/>
      <c r="E13" s="745" t="s">
        <v>103</v>
      </c>
      <c r="F13" s="746">
        <v>1500000</v>
      </c>
      <c r="G13" s="744"/>
      <c r="H13" s="72"/>
    </row>
    <row r="14" spans="1:8" s="69" customFormat="1">
      <c r="A14" s="71"/>
      <c r="B14" s="745" t="s">
        <v>108</v>
      </c>
      <c r="C14" s="746">
        <v>2000000</v>
      </c>
      <c r="D14" s="100"/>
      <c r="E14" s="745" t="s">
        <v>108</v>
      </c>
      <c r="F14" s="746">
        <v>2000000</v>
      </c>
      <c r="G14" s="744"/>
      <c r="H14" s="72"/>
    </row>
    <row r="15" spans="1:8" s="83" customFormat="1">
      <c r="A15" s="103"/>
      <c r="B15" s="711"/>
      <c r="C15" s="712"/>
      <c r="D15" s="713"/>
      <c r="E15" s="711"/>
      <c r="F15" s="712"/>
      <c r="G15" s="744"/>
      <c r="H15" s="74"/>
    </row>
    <row r="16" spans="1:8">
      <c r="B16" s="716" t="s">
        <v>140</v>
      </c>
      <c r="C16" s="445"/>
      <c r="D16" s="445"/>
      <c r="E16" s="445"/>
      <c r="F16" s="445"/>
      <c r="G16" s="445"/>
      <c r="H16" s="473"/>
    </row>
    <row r="17" spans="1:8" ht="13.5" thickBot="1">
      <c r="B17" s="714"/>
      <c r="C17" s="445"/>
      <c r="D17" s="445"/>
      <c r="E17" s="445"/>
      <c r="F17" s="445"/>
      <c r="G17" s="445"/>
      <c r="H17" s="473"/>
    </row>
    <row r="18" spans="1:8" ht="13.5">
      <c r="A18" s="208">
        <f>VARAM!A13+1</f>
        <v>31</v>
      </c>
      <c r="B18" s="1149" t="s">
        <v>76</v>
      </c>
      <c r="C18" s="1150"/>
      <c r="D18" s="1151"/>
      <c r="E18" s="1149" t="s">
        <v>76</v>
      </c>
      <c r="F18" s="1150"/>
      <c r="G18" s="1151"/>
      <c r="H18" s="208" t="s">
        <v>50</v>
      </c>
    </row>
    <row r="19" spans="1:8" ht="13.5">
      <c r="A19" s="208"/>
      <c r="B19" s="1152" t="s">
        <v>4</v>
      </c>
      <c r="C19" s="1153"/>
      <c r="D19" s="1154"/>
      <c r="E19" s="1152" t="s">
        <v>4</v>
      </c>
      <c r="F19" s="1167"/>
      <c r="G19" s="1168"/>
      <c r="H19" s="473"/>
    </row>
    <row r="20" spans="1:8" ht="25.5">
      <c r="A20" s="473"/>
      <c r="B20" s="1155" t="s">
        <v>209</v>
      </c>
      <c r="C20" s="1156"/>
      <c r="D20" s="1157"/>
      <c r="E20" s="1155" t="s">
        <v>210</v>
      </c>
      <c r="F20" s="1156"/>
      <c r="G20" s="1157"/>
    </row>
    <row r="21" spans="1:8">
      <c r="A21" s="473"/>
      <c r="B21" s="1158" t="s">
        <v>6</v>
      </c>
      <c r="C21" s="1159">
        <v>4981451</v>
      </c>
      <c r="D21" s="1160">
        <f t="shared" ref="D21:D26" si="0">D22</f>
        <v>-33680</v>
      </c>
      <c r="E21" s="1009" t="s">
        <v>6</v>
      </c>
      <c r="F21" s="1010">
        <f>F22</f>
        <v>44574936</v>
      </c>
      <c r="G21" s="1160">
        <f>G22</f>
        <v>33680</v>
      </c>
      <c r="H21" s="473"/>
    </row>
    <row r="22" spans="1:8">
      <c r="A22" s="473"/>
      <c r="B22" s="1161" t="s">
        <v>72</v>
      </c>
      <c r="C22" s="1162">
        <v>4981451</v>
      </c>
      <c r="D22" s="1163">
        <f t="shared" si="0"/>
        <v>-33680</v>
      </c>
      <c r="E22" s="1176" t="s">
        <v>13</v>
      </c>
      <c r="F22" s="1177">
        <f>F23</f>
        <v>44574936</v>
      </c>
      <c r="G22" s="1163">
        <f>G23</f>
        <v>33680</v>
      </c>
      <c r="H22" s="473"/>
    </row>
    <row r="23" spans="1:8">
      <c r="A23" s="473"/>
      <c r="B23" s="1161" t="s">
        <v>73</v>
      </c>
      <c r="C23" s="1162">
        <f>C22</f>
        <v>4981451</v>
      </c>
      <c r="D23" s="1163">
        <f t="shared" si="0"/>
        <v>-33680</v>
      </c>
      <c r="E23" s="1176" t="s">
        <v>14</v>
      </c>
      <c r="F23" s="1177">
        <v>44574936</v>
      </c>
      <c r="G23" s="1163">
        <f>G24</f>
        <v>33680</v>
      </c>
      <c r="H23" s="473"/>
    </row>
    <row r="24" spans="1:8">
      <c r="A24" s="473"/>
      <c r="B24" s="1164" t="s">
        <v>30</v>
      </c>
      <c r="C24" s="1159">
        <v>4981451</v>
      </c>
      <c r="D24" s="1160">
        <f t="shared" si="0"/>
        <v>-33680</v>
      </c>
      <c r="E24" s="1009" t="s">
        <v>15</v>
      </c>
      <c r="F24" s="1010">
        <f>F23</f>
        <v>44574936</v>
      </c>
      <c r="G24" s="1160">
        <f>G25</f>
        <v>33680</v>
      </c>
      <c r="H24" s="473"/>
    </row>
    <row r="25" spans="1:8">
      <c r="A25" s="473"/>
      <c r="B25" s="1161" t="s">
        <v>71</v>
      </c>
      <c r="C25" s="1162">
        <v>4981451</v>
      </c>
      <c r="D25" s="1163">
        <f t="shared" si="0"/>
        <v>-33680</v>
      </c>
      <c r="E25" s="1176" t="s">
        <v>16</v>
      </c>
      <c r="F25" s="1177">
        <f>F24</f>
        <v>44574936</v>
      </c>
      <c r="G25" s="1163">
        <f>G28</f>
        <v>33680</v>
      </c>
      <c r="H25" s="473"/>
    </row>
    <row r="26" spans="1:8">
      <c r="A26" s="473"/>
      <c r="B26" s="1161" t="s">
        <v>17</v>
      </c>
      <c r="C26" s="1162">
        <v>4609442</v>
      </c>
      <c r="D26" s="1163">
        <f t="shared" si="0"/>
        <v>-33680</v>
      </c>
      <c r="E26" s="1161" t="s">
        <v>17</v>
      </c>
      <c r="F26" s="1177">
        <v>78373</v>
      </c>
      <c r="G26" s="1163"/>
      <c r="H26" s="473"/>
    </row>
    <row r="27" spans="1:8">
      <c r="A27" s="473"/>
      <c r="B27" s="1161" t="s">
        <v>19</v>
      </c>
      <c r="C27" s="1162">
        <v>4609442</v>
      </c>
      <c r="D27" s="1163">
        <v>-33680</v>
      </c>
      <c r="E27" s="1161" t="s">
        <v>19</v>
      </c>
      <c r="F27" s="1177">
        <f>F26</f>
        <v>78373</v>
      </c>
      <c r="G27" s="1163"/>
      <c r="H27" s="473"/>
    </row>
    <row r="28" spans="1:8">
      <c r="A28" s="473"/>
      <c r="B28" s="1161" t="s">
        <v>119</v>
      </c>
      <c r="C28" s="1162">
        <f>C29</f>
        <v>351738</v>
      </c>
      <c r="D28" s="1163"/>
      <c r="E28" s="1161" t="s">
        <v>119</v>
      </c>
      <c r="F28" s="1177">
        <f>F29+F30</f>
        <v>44496563</v>
      </c>
      <c r="G28" s="1163">
        <f>G29</f>
        <v>33680</v>
      </c>
      <c r="H28" s="473"/>
    </row>
    <row r="29" spans="1:8">
      <c r="A29" s="473"/>
      <c r="B29" s="1161" t="s">
        <v>75</v>
      </c>
      <c r="C29" s="1162">
        <v>351738</v>
      </c>
      <c r="D29" s="1163"/>
      <c r="E29" s="1161" t="s">
        <v>75</v>
      </c>
      <c r="F29" s="1177">
        <v>44431253</v>
      </c>
      <c r="G29" s="1163">
        <v>33680</v>
      </c>
      <c r="H29" s="473"/>
    </row>
    <row r="30" spans="1:8" ht="25.5">
      <c r="A30" s="473"/>
      <c r="B30" s="1165" t="s">
        <v>35</v>
      </c>
      <c r="C30" s="1162">
        <f>C31</f>
        <v>20271</v>
      </c>
      <c r="D30" s="1163"/>
      <c r="E30" s="1165" t="s">
        <v>146</v>
      </c>
      <c r="F30" s="1177">
        <v>65310</v>
      </c>
      <c r="G30" s="1163">
        <f>G31</f>
        <v>0</v>
      </c>
      <c r="H30" s="473"/>
    </row>
    <row r="31" spans="1:8" ht="25.5">
      <c r="A31" s="473"/>
      <c r="B31" s="1165" t="s">
        <v>46</v>
      </c>
      <c r="C31" s="1162">
        <f>C32</f>
        <v>20271</v>
      </c>
      <c r="D31" s="1163"/>
      <c r="E31" s="1165"/>
      <c r="F31" s="1177"/>
      <c r="G31" s="1163"/>
      <c r="H31" s="473"/>
    </row>
    <row r="32" spans="1:8" ht="38.25">
      <c r="A32" s="473"/>
      <c r="B32" s="1165" t="s">
        <v>211</v>
      </c>
      <c r="C32" s="1162">
        <v>20271</v>
      </c>
      <c r="D32" s="1163"/>
      <c r="E32" s="1165"/>
      <c r="F32" s="1177"/>
      <c r="G32" s="1163"/>
      <c r="H32" s="473"/>
    </row>
    <row r="33" spans="1:8" ht="13.5">
      <c r="A33" s="208"/>
      <c r="B33" s="1166" t="s">
        <v>76</v>
      </c>
      <c r="C33" s="1167"/>
      <c r="D33" s="1168"/>
      <c r="E33" s="1165"/>
      <c r="F33" s="1162"/>
      <c r="G33" s="1163"/>
      <c r="H33" s="473"/>
    </row>
    <row r="34" spans="1:8">
      <c r="A34" s="473"/>
      <c r="B34" s="1152" t="s">
        <v>212</v>
      </c>
      <c r="C34" s="1153"/>
      <c r="D34" s="1154"/>
      <c r="E34" s="1165"/>
      <c r="F34" s="1162"/>
      <c r="G34" s="1163"/>
      <c r="H34" s="473"/>
    </row>
    <row r="35" spans="1:8" ht="25.5">
      <c r="A35" s="473"/>
      <c r="B35" s="1155" t="s">
        <v>209</v>
      </c>
      <c r="C35" s="1156"/>
      <c r="D35" s="1157"/>
      <c r="E35" s="1178"/>
      <c r="F35" s="1179"/>
      <c r="G35" s="1180"/>
      <c r="H35" s="473"/>
    </row>
    <row r="36" spans="1:8">
      <c r="A36" s="473"/>
      <c r="B36" s="1129" t="s">
        <v>106</v>
      </c>
      <c r="C36" s="1169"/>
      <c r="D36" s="1154"/>
      <c r="E36" s="1165"/>
      <c r="F36" s="1162"/>
      <c r="G36" s="1163"/>
      <c r="H36" s="473"/>
    </row>
    <row r="37" spans="1:8">
      <c r="A37" s="473"/>
      <c r="B37" s="1170" t="s">
        <v>102</v>
      </c>
      <c r="C37" s="1169"/>
      <c r="D37" s="1154"/>
      <c r="E37" s="1165"/>
      <c r="F37" s="1162"/>
      <c r="G37" s="1163"/>
      <c r="H37" s="473"/>
    </row>
    <row r="38" spans="1:8">
      <c r="A38" s="473"/>
      <c r="B38" s="1158" t="s">
        <v>6</v>
      </c>
      <c r="C38" s="1159">
        <v>4981451</v>
      </c>
      <c r="D38" s="1160">
        <f t="shared" ref="D38:D43" si="1">D39</f>
        <v>-33680</v>
      </c>
      <c r="E38" s="1165"/>
      <c r="F38" s="1162"/>
      <c r="G38" s="1163"/>
      <c r="H38" s="473"/>
    </row>
    <row r="39" spans="1:8">
      <c r="A39" s="473"/>
      <c r="B39" s="1161" t="s">
        <v>72</v>
      </c>
      <c r="C39" s="1162">
        <v>4981451</v>
      </c>
      <c r="D39" s="1163">
        <f t="shared" si="1"/>
        <v>-33680</v>
      </c>
      <c r="E39" s="1165"/>
      <c r="F39" s="1162"/>
      <c r="G39" s="1163"/>
      <c r="H39" s="473"/>
    </row>
    <row r="40" spans="1:8">
      <c r="A40" s="473"/>
      <c r="B40" s="1161" t="s">
        <v>73</v>
      </c>
      <c r="C40" s="1162">
        <f>C39</f>
        <v>4981451</v>
      </c>
      <c r="D40" s="1163">
        <f t="shared" si="1"/>
        <v>-33680</v>
      </c>
      <c r="E40" s="1165"/>
      <c r="F40" s="1162"/>
      <c r="G40" s="1163"/>
      <c r="H40" s="473"/>
    </row>
    <row r="41" spans="1:8">
      <c r="A41" s="473"/>
      <c r="B41" s="1164" t="s">
        <v>30</v>
      </c>
      <c r="C41" s="1159">
        <v>4981451</v>
      </c>
      <c r="D41" s="1160">
        <f t="shared" si="1"/>
        <v>-33680</v>
      </c>
      <c r="E41" s="1165"/>
      <c r="F41" s="1162"/>
      <c r="G41" s="1163"/>
      <c r="H41" s="473"/>
    </row>
    <row r="42" spans="1:8">
      <c r="A42" s="473"/>
      <c r="B42" s="1161" t="s">
        <v>71</v>
      </c>
      <c r="C42" s="1162">
        <v>4981451</v>
      </c>
      <c r="D42" s="1163">
        <f t="shared" si="1"/>
        <v>-33680</v>
      </c>
      <c r="E42" s="1165"/>
      <c r="F42" s="1162"/>
      <c r="G42" s="1163"/>
      <c r="H42" s="473"/>
    </row>
    <row r="43" spans="1:8">
      <c r="A43" s="473"/>
      <c r="B43" s="1161" t="s">
        <v>17</v>
      </c>
      <c r="C43" s="1162">
        <v>4609442</v>
      </c>
      <c r="D43" s="1163">
        <f t="shared" si="1"/>
        <v>-33680</v>
      </c>
      <c r="E43" s="1165"/>
      <c r="F43" s="1162"/>
      <c r="G43" s="1163"/>
      <c r="H43" s="473"/>
    </row>
    <row r="44" spans="1:8">
      <c r="A44" s="473"/>
      <c r="B44" s="1161" t="s">
        <v>19</v>
      </c>
      <c r="C44" s="1162">
        <v>4609442</v>
      </c>
      <c r="D44" s="1163">
        <v>-33680</v>
      </c>
      <c r="E44" s="1165"/>
      <c r="F44" s="1162"/>
      <c r="G44" s="1163"/>
      <c r="H44" s="473"/>
    </row>
    <row r="45" spans="1:8">
      <c r="A45" s="473"/>
      <c r="B45" s="1161" t="s">
        <v>119</v>
      </c>
      <c r="C45" s="1162">
        <f>C46</f>
        <v>351738</v>
      </c>
      <c r="D45" s="1163"/>
      <c r="E45" s="1165"/>
      <c r="F45" s="1162"/>
      <c r="G45" s="1163"/>
      <c r="H45" s="473"/>
    </row>
    <row r="46" spans="1:8">
      <c r="A46" s="473"/>
      <c r="B46" s="1161" t="s">
        <v>75</v>
      </c>
      <c r="C46" s="1162">
        <v>351738</v>
      </c>
      <c r="D46" s="1163"/>
      <c r="E46" s="1165"/>
      <c r="F46" s="1162"/>
      <c r="G46" s="1163"/>
      <c r="H46" s="473"/>
    </row>
    <row r="47" spans="1:8" ht="25.5">
      <c r="A47" s="473"/>
      <c r="B47" s="1165" t="s">
        <v>35</v>
      </c>
      <c r="C47" s="1162">
        <f>C48</f>
        <v>20271</v>
      </c>
      <c r="D47" s="1163"/>
      <c r="E47" s="1165"/>
      <c r="F47" s="1162"/>
      <c r="G47" s="1163"/>
      <c r="H47" s="473"/>
    </row>
    <row r="48" spans="1:8" ht="25.5">
      <c r="A48" s="473"/>
      <c r="B48" s="1165" t="s">
        <v>46</v>
      </c>
      <c r="C48" s="1162">
        <f>C49</f>
        <v>20271</v>
      </c>
      <c r="D48" s="1163"/>
      <c r="E48" s="1165"/>
      <c r="F48" s="1162"/>
      <c r="G48" s="1163"/>
      <c r="H48" s="473"/>
    </row>
    <row r="49" spans="1:8" ht="38.25">
      <c r="A49" s="473"/>
      <c r="B49" s="1165" t="s">
        <v>211</v>
      </c>
      <c r="C49" s="1162">
        <v>20271</v>
      </c>
      <c r="D49" s="1163"/>
      <c r="E49" s="1165"/>
      <c r="F49" s="1162"/>
      <c r="G49" s="1163"/>
      <c r="H49" s="473"/>
    </row>
    <row r="50" spans="1:8">
      <c r="A50" s="473"/>
      <c r="B50" s="1171" t="s">
        <v>213</v>
      </c>
      <c r="C50" s="1162"/>
      <c r="D50" s="1163"/>
      <c r="E50" s="1165"/>
      <c r="F50" s="1162"/>
      <c r="G50" s="1163"/>
      <c r="H50" s="473"/>
    </row>
    <row r="51" spans="1:8" ht="27">
      <c r="A51" s="473"/>
      <c r="B51" s="1172" t="s">
        <v>214</v>
      </c>
      <c r="C51" s="1162"/>
      <c r="D51" s="1163"/>
      <c r="E51" s="1165"/>
      <c r="F51" s="1162"/>
      <c r="G51" s="1163"/>
      <c r="H51" s="473"/>
    </row>
    <row r="52" spans="1:8">
      <c r="A52" s="473"/>
      <c r="B52" s="1158" t="s">
        <v>6</v>
      </c>
      <c r="C52" s="1159">
        <f>C53</f>
        <v>2580355</v>
      </c>
      <c r="D52" s="1160">
        <f>D53</f>
        <v>-33680</v>
      </c>
      <c r="E52" s="1165"/>
      <c r="F52" s="1162"/>
      <c r="G52" s="1163"/>
      <c r="H52" s="473"/>
    </row>
    <row r="53" spans="1:8">
      <c r="A53" s="473"/>
      <c r="B53" s="1161" t="s">
        <v>72</v>
      </c>
      <c r="C53" s="1162">
        <f>C55</f>
        <v>2580355</v>
      </c>
      <c r="D53" s="1163">
        <f>D54</f>
        <v>-33680</v>
      </c>
      <c r="E53" s="1165"/>
      <c r="F53" s="1162"/>
      <c r="G53" s="1163"/>
      <c r="H53" s="473"/>
    </row>
    <row r="54" spans="1:8">
      <c r="A54" s="473"/>
      <c r="B54" s="1161" t="s">
        <v>73</v>
      </c>
      <c r="C54" s="1162">
        <f>C55</f>
        <v>2580355</v>
      </c>
      <c r="D54" s="1163">
        <f>D55</f>
        <v>-33680</v>
      </c>
      <c r="E54" s="1165"/>
      <c r="F54" s="1162"/>
      <c r="G54" s="1163"/>
      <c r="H54" s="473"/>
    </row>
    <row r="55" spans="1:8">
      <c r="A55" s="473"/>
      <c r="B55" s="1164" t="s">
        <v>30</v>
      </c>
      <c r="C55" s="1159">
        <f>C56</f>
        <v>2580355</v>
      </c>
      <c r="D55" s="1160">
        <f>D56</f>
        <v>-33680</v>
      </c>
      <c r="E55" s="1165"/>
      <c r="F55" s="1162"/>
      <c r="G55" s="1163"/>
      <c r="H55" s="473"/>
    </row>
    <row r="56" spans="1:8">
      <c r="A56" s="473"/>
      <c r="B56" s="1161" t="s">
        <v>71</v>
      </c>
      <c r="C56" s="1162">
        <f>C57</f>
        <v>2580355</v>
      </c>
      <c r="D56" s="1163">
        <f>D57</f>
        <v>-33680</v>
      </c>
      <c r="E56" s="1165"/>
      <c r="F56" s="1162"/>
      <c r="G56" s="1163"/>
      <c r="H56" s="473"/>
    </row>
    <row r="57" spans="1:8">
      <c r="A57" s="473"/>
      <c r="B57" s="1161" t="s">
        <v>17</v>
      </c>
      <c r="C57" s="1162">
        <f>C58</f>
        <v>2580355</v>
      </c>
      <c r="D57" s="1163">
        <f>D58</f>
        <v>-33680</v>
      </c>
      <c r="E57" s="1165"/>
      <c r="F57" s="1162"/>
      <c r="G57" s="1163"/>
      <c r="H57" s="473"/>
    </row>
    <row r="58" spans="1:8">
      <c r="A58" s="473"/>
      <c r="B58" s="1161" t="s">
        <v>19</v>
      </c>
      <c r="C58" s="1162">
        <v>2580355</v>
      </c>
      <c r="D58" s="1163">
        <v>-33680</v>
      </c>
      <c r="E58" s="1165"/>
      <c r="F58" s="1162"/>
      <c r="G58" s="1163"/>
      <c r="H58" s="473"/>
    </row>
    <row r="59" spans="1:8">
      <c r="A59" s="473"/>
      <c r="B59" s="1170" t="s">
        <v>103</v>
      </c>
      <c r="C59" s="1169"/>
      <c r="D59" s="1154"/>
      <c r="E59" s="1165"/>
      <c r="F59" s="1162"/>
      <c r="G59" s="1163"/>
      <c r="H59" s="473"/>
    </row>
    <row r="60" spans="1:8">
      <c r="A60" s="473"/>
      <c r="B60" s="1158" t="s">
        <v>6</v>
      </c>
      <c r="C60" s="1159">
        <f>C61</f>
        <v>5481579</v>
      </c>
      <c r="D60" s="1160">
        <f t="shared" ref="D60:D65" si="2">D61</f>
        <v>-33680</v>
      </c>
      <c r="E60" s="1165"/>
      <c r="F60" s="1162"/>
      <c r="G60" s="1163"/>
      <c r="H60" s="473"/>
    </row>
    <row r="61" spans="1:8">
      <c r="A61" s="473"/>
      <c r="B61" s="1161" t="s">
        <v>72</v>
      </c>
      <c r="C61" s="1162">
        <f>C62</f>
        <v>5481579</v>
      </c>
      <c r="D61" s="1163">
        <f t="shared" si="2"/>
        <v>-33680</v>
      </c>
      <c r="E61" s="1165"/>
      <c r="F61" s="1162"/>
      <c r="G61" s="1163"/>
      <c r="H61" s="473"/>
    </row>
    <row r="62" spans="1:8">
      <c r="A62" s="473"/>
      <c r="B62" s="1161" t="s">
        <v>73</v>
      </c>
      <c r="C62" s="1162">
        <f>C63</f>
        <v>5481579</v>
      </c>
      <c r="D62" s="1163">
        <f t="shared" si="2"/>
        <v>-33680</v>
      </c>
      <c r="E62" s="1165"/>
      <c r="F62" s="1162"/>
      <c r="G62" s="1163"/>
      <c r="H62" s="473"/>
    </row>
    <row r="63" spans="1:8">
      <c r="A63" s="473"/>
      <c r="B63" s="1164" t="s">
        <v>30</v>
      </c>
      <c r="C63" s="1159">
        <f>C64</f>
        <v>5481579</v>
      </c>
      <c r="D63" s="1160">
        <f t="shared" si="2"/>
        <v>-33680</v>
      </c>
      <c r="E63" s="1165"/>
      <c r="F63" s="1162"/>
      <c r="G63" s="1163"/>
      <c r="H63" s="473"/>
    </row>
    <row r="64" spans="1:8">
      <c r="A64" s="473"/>
      <c r="B64" s="1161" t="s">
        <v>71</v>
      </c>
      <c r="C64" s="1162">
        <f>C65+C67+C69</f>
        <v>5481579</v>
      </c>
      <c r="D64" s="1163">
        <f t="shared" si="2"/>
        <v>-33680</v>
      </c>
      <c r="E64" s="1165"/>
      <c r="F64" s="1162"/>
      <c r="G64" s="1163"/>
      <c r="H64" s="473"/>
    </row>
    <row r="65" spans="1:8">
      <c r="A65" s="473"/>
      <c r="B65" s="1161" t="s">
        <v>17</v>
      </c>
      <c r="C65" s="1162">
        <v>4937024</v>
      </c>
      <c r="D65" s="1163">
        <f t="shared" si="2"/>
        <v>-33680</v>
      </c>
      <c r="E65" s="1165"/>
      <c r="F65" s="1162"/>
      <c r="G65" s="1163"/>
      <c r="H65" s="473"/>
    </row>
    <row r="66" spans="1:8">
      <c r="A66" s="473"/>
      <c r="B66" s="1161" t="s">
        <v>19</v>
      </c>
      <c r="C66" s="1162">
        <v>4937024</v>
      </c>
      <c r="D66" s="1163">
        <v>-33680</v>
      </c>
      <c r="E66" s="1165"/>
      <c r="F66" s="1162"/>
      <c r="G66" s="1163"/>
      <c r="H66" s="473"/>
    </row>
    <row r="67" spans="1:8">
      <c r="A67" s="473"/>
      <c r="B67" s="1161" t="s">
        <v>119</v>
      </c>
      <c r="C67" s="1162">
        <f>C68</f>
        <v>524284</v>
      </c>
      <c r="D67" s="1163"/>
      <c r="E67" s="1165"/>
      <c r="F67" s="1162"/>
      <c r="G67" s="1163"/>
      <c r="H67" s="473"/>
    </row>
    <row r="68" spans="1:8">
      <c r="A68" s="473"/>
      <c r="B68" s="1161" t="s">
        <v>75</v>
      </c>
      <c r="C68" s="1162">
        <v>524284</v>
      </c>
      <c r="D68" s="1163"/>
      <c r="E68" s="1165"/>
      <c r="F68" s="1162"/>
      <c r="G68" s="1163"/>
      <c r="H68" s="473"/>
    </row>
    <row r="69" spans="1:8" ht="25.5">
      <c r="A69" s="473"/>
      <c r="B69" s="1165" t="s">
        <v>35</v>
      </c>
      <c r="C69" s="1162">
        <f>C70</f>
        <v>20271</v>
      </c>
      <c r="D69" s="1163"/>
      <c r="E69" s="1165"/>
      <c r="F69" s="1162"/>
      <c r="G69" s="1163"/>
      <c r="H69" s="473"/>
    </row>
    <row r="70" spans="1:8" ht="25.5">
      <c r="A70" s="473"/>
      <c r="B70" s="1165" t="s">
        <v>46</v>
      </c>
      <c r="C70" s="1162">
        <f>C71</f>
        <v>20271</v>
      </c>
      <c r="D70" s="1163"/>
      <c r="E70" s="1165"/>
      <c r="F70" s="1162"/>
      <c r="G70" s="1163"/>
      <c r="H70" s="473"/>
    </row>
    <row r="71" spans="1:8" ht="38.25">
      <c r="A71" s="473"/>
      <c r="B71" s="1165" t="s">
        <v>211</v>
      </c>
      <c r="C71" s="1162">
        <v>20271</v>
      </c>
      <c r="D71" s="1163"/>
      <c r="E71" s="1165"/>
      <c r="F71" s="1162"/>
      <c r="G71" s="1163"/>
      <c r="H71" s="473"/>
    </row>
    <row r="72" spans="1:8">
      <c r="A72" s="473"/>
      <c r="B72" s="1171" t="s">
        <v>213</v>
      </c>
      <c r="C72" s="1162"/>
      <c r="D72" s="1163"/>
      <c r="E72" s="1165"/>
      <c r="F72" s="1162"/>
      <c r="G72" s="1163"/>
      <c r="H72" s="473"/>
    </row>
    <row r="73" spans="1:8" ht="27">
      <c r="A73" s="473"/>
      <c r="B73" s="1172" t="s">
        <v>214</v>
      </c>
      <c r="C73" s="1162"/>
      <c r="D73" s="1163"/>
      <c r="E73" s="1165"/>
      <c r="F73" s="1162"/>
      <c r="G73" s="1163"/>
      <c r="H73" s="473"/>
    </row>
    <row r="74" spans="1:8">
      <c r="A74" s="473"/>
      <c r="B74" s="1158" t="s">
        <v>6</v>
      </c>
      <c r="C74" s="1159">
        <f>C75</f>
        <v>2580355</v>
      </c>
      <c r="D74" s="1160">
        <f>D75</f>
        <v>-33680</v>
      </c>
      <c r="E74" s="1165"/>
      <c r="F74" s="1162"/>
      <c r="G74" s="1163"/>
      <c r="H74" s="473"/>
    </row>
    <row r="75" spans="1:8">
      <c r="A75" s="473"/>
      <c r="B75" s="1161" t="s">
        <v>72</v>
      </c>
      <c r="C75" s="1162">
        <f>C77</f>
        <v>2580355</v>
      </c>
      <c r="D75" s="1163">
        <f>D76</f>
        <v>-33680</v>
      </c>
      <c r="E75" s="1165"/>
      <c r="F75" s="1162"/>
      <c r="G75" s="1163"/>
      <c r="H75" s="473"/>
    </row>
    <row r="76" spans="1:8">
      <c r="A76" s="473"/>
      <c r="B76" s="1161" t="s">
        <v>73</v>
      </c>
      <c r="C76" s="1162">
        <f>C77</f>
        <v>2580355</v>
      </c>
      <c r="D76" s="1163">
        <f>D77</f>
        <v>-33680</v>
      </c>
      <c r="E76" s="1165"/>
      <c r="F76" s="1162"/>
      <c r="G76" s="1163"/>
      <c r="H76" s="473"/>
    </row>
    <row r="77" spans="1:8">
      <c r="A77" s="473"/>
      <c r="B77" s="1164" t="s">
        <v>30</v>
      </c>
      <c r="C77" s="1159">
        <f>C78</f>
        <v>2580355</v>
      </c>
      <c r="D77" s="1160">
        <f>D78</f>
        <v>-33680</v>
      </c>
      <c r="E77" s="1165"/>
      <c r="F77" s="1162"/>
      <c r="G77" s="1163"/>
      <c r="H77" s="473"/>
    </row>
    <row r="78" spans="1:8">
      <c r="A78" s="473"/>
      <c r="B78" s="1161" t="s">
        <v>71</v>
      </c>
      <c r="C78" s="1162">
        <f>C79</f>
        <v>2580355</v>
      </c>
      <c r="D78" s="1163">
        <f>D79</f>
        <v>-33680</v>
      </c>
      <c r="E78" s="1165"/>
      <c r="F78" s="1162"/>
      <c r="G78" s="1163"/>
      <c r="H78" s="473"/>
    </row>
    <row r="79" spans="1:8">
      <c r="A79" s="473"/>
      <c r="B79" s="1161" t="s">
        <v>17</v>
      </c>
      <c r="C79" s="1162">
        <f>C80</f>
        <v>2580355</v>
      </c>
      <c r="D79" s="1163">
        <f>D80</f>
        <v>-33680</v>
      </c>
      <c r="E79" s="1165"/>
      <c r="F79" s="1162"/>
      <c r="G79" s="1163"/>
      <c r="H79" s="473"/>
    </row>
    <row r="80" spans="1:8">
      <c r="A80" s="473"/>
      <c r="B80" s="1161" t="s">
        <v>19</v>
      </c>
      <c r="C80" s="1162">
        <v>2580355</v>
      </c>
      <c r="D80" s="1163">
        <v>-33680</v>
      </c>
      <c r="E80" s="1165"/>
      <c r="F80" s="1162"/>
      <c r="G80" s="1163"/>
      <c r="H80" s="473"/>
    </row>
    <row r="81" spans="1:8">
      <c r="A81" s="473"/>
      <c r="B81" s="1170" t="s">
        <v>108</v>
      </c>
      <c r="C81" s="1169"/>
      <c r="D81" s="1154"/>
      <c r="E81" s="1165"/>
      <c r="F81" s="1162"/>
      <c r="G81" s="1163"/>
      <c r="H81" s="473"/>
    </row>
    <row r="82" spans="1:8">
      <c r="A82" s="473"/>
      <c r="B82" s="1158" t="s">
        <v>6</v>
      </c>
      <c r="C82" s="1159">
        <f>C83</f>
        <v>5609086</v>
      </c>
      <c r="D82" s="1160">
        <f t="shared" ref="D82:D87" si="3">D83</f>
        <v>-33680</v>
      </c>
      <c r="E82" s="1165"/>
      <c r="F82" s="1162"/>
      <c r="G82" s="1163"/>
      <c r="H82" s="473"/>
    </row>
    <row r="83" spans="1:8">
      <c r="A83" s="473"/>
      <c r="B83" s="1161" t="s">
        <v>72</v>
      </c>
      <c r="C83" s="1162">
        <f>C84</f>
        <v>5609086</v>
      </c>
      <c r="D83" s="1163">
        <f t="shared" si="3"/>
        <v>-33680</v>
      </c>
      <c r="E83" s="1165"/>
      <c r="F83" s="1162"/>
      <c r="G83" s="1163"/>
      <c r="H83" s="473"/>
    </row>
    <row r="84" spans="1:8">
      <c r="A84" s="473"/>
      <c r="B84" s="1161" t="s">
        <v>73</v>
      </c>
      <c r="C84" s="1162">
        <f>C85</f>
        <v>5609086</v>
      </c>
      <c r="D84" s="1163">
        <f t="shared" si="3"/>
        <v>-33680</v>
      </c>
      <c r="E84" s="1165"/>
      <c r="F84" s="1162"/>
      <c r="G84" s="1163"/>
      <c r="H84" s="473"/>
    </row>
    <row r="85" spans="1:8">
      <c r="A85" s="473"/>
      <c r="B85" s="1164" t="s">
        <v>30</v>
      </c>
      <c r="C85" s="1159">
        <f>C86</f>
        <v>5609086</v>
      </c>
      <c r="D85" s="1160">
        <f t="shared" si="3"/>
        <v>-33680</v>
      </c>
      <c r="E85" s="1165"/>
      <c r="F85" s="1162"/>
      <c r="G85" s="1163"/>
      <c r="H85" s="473"/>
    </row>
    <row r="86" spans="1:8">
      <c r="A86" s="473"/>
      <c r="B86" s="1161" t="s">
        <v>71</v>
      </c>
      <c r="C86" s="1162">
        <f>C87+C89+C91</f>
        <v>5609086</v>
      </c>
      <c r="D86" s="1163">
        <f t="shared" si="3"/>
        <v>-33680</v>
      </c>
      <c r="E86" s="1165"/>
      <c r="F86" s="1162"/>
      <c r="G86" s="1163"/>
      <c r="H86" s="473"/>
    </row>
    <row r="87" spans="1:8">
      <c r="A87" s="473"/>
      <c r="B87" s="1161" t="s">
        <v>17</v>
      </c>
      <c r="C87" s="1162">
        <v>4937024</v>
      </c>
      <c r="D87" s="1163">
        <f t="shared" si="3"/>
        <v>-33680</v>
      </c>
      <c r="E87" s="1165"/>
      <c r="F87" s="1162"/>
      <c r="G87" s="1163"/>
      <c r="H87" s="473"/>
    </row>
    <row r="88" spans="1:8">
      <c r="A88" s="473"/>
      <c r="B88" s="1161" t="s">
        <v>19</v>
      </c>
      <c r="C88" s="1162">
        <v>4937024</v>
      </c>
      <c r="D88" s="1163">
        <v>-33680</v>
      </c>
      <c r="E88" s="1165"/>
      <c r="F88" s="1162"/>
      <c r="G88" s="1163"/>
      <c r="H88" s="473"/>
    </row>
    <row r="89" spans="1:8">
      <c r="A89" s="473"/>
      <c r="B89" s="1161" t="s">
        <v>119</v>
      </c>
      <c r="C89" s="1162">
        <f>C90</f>
        <v>651791</v>
      </c>
      <c r="D89" s="1163"/>
      <c r="E89" s="1165"/>
      <c r="F89" s="1162"/>
      <c r="G89" s="1163"/>
      <c r="H89" s="473"/>
    </row>
    <row r="90" spans="1:8">
      <c r="A90" s="473"/>
      <c r="B90" s="1161" t="s">
        <v>75</v>
      </c>
      <c r="C90" s="1162">
        <v>651791</v>
      </c>
      <c r="D90" s="1163"/>
      <c r="E90" s="1165"/>
      <c r="F90" s="1162"/>
      <c r="G90" s="1163"/>
      <c r="H90" s="473"/>
    </row>
    <row r="91" spans="1:8" ht="25.5">
      <c r="A91" s="473"/>
      <c r="B91" s="1165" t="s">
        <v>35</v>
      </c>
      <c r="C91" s="1162">
        <f>C92</f>
        <v>20271</v>
      </c>
      <c r="D91" s="1163"/>
      <c r="E91" s="1165"/>
      <c r="F91" s="1162"/>
      <c r="G91" s="1163"/>
      <c r="H91" s="473"/>
    </row>
    <row r="92" spans="1:8" ht="25.5">
      <c r="A92" s="473"/>
      <c r="B92" s="1165" t="s">
        <v>46</v>
      </c>
      <c r="C92" s="1162">
        <f>C93</f>
        <v>20271</v>
      </c>
      <c r="D92" s="1163"/>
      <c r="E92" s="1165"/>
      <c r="F92" s="1162"/>
      <c r="G92" s="1163"/>
      <c r="H92" s="473"/>
    </row>
    <row r="93" spans="1:8" ht="38.25">
      <c r="A93" s="473"/>
      <c r="B93" s="1165" t="s">
        <v>211</v>
      </c>
      <c r="C93" s="1162">
        <v>20271</v>
      </c>
      <c r="D93" s="1163"/>
      <c r="E93" s="1165"/>
      <c r="F93" s="1162"/>
      <c r="G93" s="1163"/>
      <c r="H93" s="473"/>
    </row>
    <row r="94" spans="1:8">
      <c r="A94" s="473"/>
      <c r="B94" s="1171" t="s">
        <v>213</v>
      </c>
      <c r="C94" s="1162"/>
      <c r="D94" s="1163"/>
      <c r="E94" s="1165"/>
      <c r="F94" s="1162"/>
      <c r="G94" s="1163"/>
      <c r="H94" s="473"/>
    </row>
    <row r="95" spans="1:8" ht="27">
      <c r="A95" s="473"/>
      <c r="B95" s="1172" t="s">
        <v>214</v>
      </c>
      <c r="C95" s="1162"/>
      <c r="D95" s="1163"/>
      <c r="E95" s="1165"/>
      <c r="F95" s="1162"/>
      <c r="G95" s="1163"/>
      <c r="H95" s="473"/>
    </row>
    <row r="96" spans="1:8">
      <c r="A96" s="473"/>
      <c r="B96" s="1158" t="s">
        <v>6</v>
      </c>
      <c r="C96" s="1159">
        <f>C97</f>
        <v>2580355</v>
      </c>
      <c r="D96" s="1160">
        <f>D97</f>
        <v>-33680</v>
      </c>
      <c r="E96" s="1165"/>
      <c r="F96" s="1162"/>
      <c r="G96" s="1163"/>
      <c r="H96" s="473"/>
    </row>
    <row r="97" spans="1:8">
      <c r="A97" s="473"/>
      <c r="B97" s="1161" t="s">
        <v>72</v>
      </c>
      <c r="C97" s="1162">
        <f>C99</f>
        <v>2580355</v>
      </c>
      <c r="D97" s="1163">
        <f>D98</f>
        <v>-33680</v>
      </c>
      <c r="E97" s="1165"/>
      <c r="F97" s="1162"/>
      <c r="G97" s="1163"/>
      <c r="H97" s="473"/>
    </row>
    <row r="98" spans="1:8">
      <c r="A98" s="473"/>
      <c r="B98" s="1161" t="s">
        <v>73</v>
      </c>
      <c r="C98" s="1162">
        <f>C99</f>
        <v>2580355</v>
      </c>
      <c r="D98" s="1163">
        <f>D99</f>
        <v>-33680</v>
      </c>
      <c r="E98" s="1165"/>
      <c r="F98" s="1162"/>
      <c r="G98" s="1163"/>
      <c r="H98" s="473"/>
    </row>
    <row r="99" spans="1:8">
      <c r="A99" s="473"/>
      <c r="B99" s="1164" t="s">
        <v>30</v>
      </c>
      <c r="C99" s="1159">
        <f>C100</f>
        <v>2580355</v>
      </c>
      <c r="D99" s="1160">
        <f>D100</f>
        <v>-33680</v>
      </c>
      <c r="E99" s="1165"/>
      <c r="F99" s="1162"/>
      <c r="G99" s="1163"/>
      <c r="H99" s="473"/>
    </row>
    <row r="100" spans="1:8">
      <c r="A100" s="473"/>
      <c r="B100" s="1161" t="s">
        <v>71</v>
      </c>
      <c r="C100" s="1162">
        <f>C101</f>
        <v>2580355</v>
      </c>
      <c r="D100" s="1163">
        <f>D101</f>
        <v>-33680</v>
      </c>
      <c r="E100" s="1165"/>
      <c r="F100" s="1162"/>
      <c r="G100" s="1163"/>
      <c r="H100" s="473"/>
    </row>
    <row r="101" spans="1:8">
      <c r="A101" s="473"/>
      <c r="B101" s="1161" t="s">
        <v>17</v>
      </c>
      <c r="C101" s="1162">
        <f>C102</f>
        <v>2580355</v>
      </c>
      <c r="D101" s="1163">
        <f>D102</f>
        <v>-33680</v>
      </c>
      <c r="E101" s="1165"/>
      <c r="F101" s="1162"/>
      <c r="G101" s="1163"/>
      <c r="H101" s="473"/>
    </row>
    <row r="102" spans="1:8">
      <c r="A102" s="473"/>
      <c r="B102" s="1161" t="s">
        <v>19</v>
      </c>
      <c r="C102" s="1162">
        <v>2580355</v>
      </c>
      <c r="D102" s="1163">
        <v>-33680</v>
      </c>
      <c r="E102" s="1165"/>
      <c r="F102" s="1162"/>
      <c r="G102" s="1163"/>
      <c r="H102" s="473"/>
    </row>
    <row r="103" spans="1:8">
      <c r="A103" s="473"/>
      <c r="B103" s="1170" t="s">
        <v>74</v>
      </c>
      <c r="C103" s="1169"/>
      <c r="D103" s="1154"/>
      <c r="E103" s="1165"/>
      <c r="F103" s="1162"/>
      <c r="G103" s="1163"/>
      <c r="H103" s="473"/>
    </row>
    <row r="104" spans="1:8">
      <c r="A104" s="473"/>
      <c r="B104" s="1158" t="s">
        <v>6</v>
      </c>
      <c r="C104" s="1159">
        <f>C105</f>
        <v>28101188</v>
      </c>
      <c r="D104" s="1160">
        <f t="shared" ref="D104:D109" si="4">D105</f>
        <v>-238762</v>
      </c>
      <c r="E104" s="1165"/>
      <c r="F104" s="1162"/>
      <c r="G104" s="1163"/>
      <c r="H104" s="473"/>
    </row>
    <row r="105" spans="1:8">
      <c r="A105" s="473"/>
      <c r="B105" s="1161" t="s">
        <v>72</v>
      </c>
      <c r="C105" s="1162">
        <f>C106</f>
        <v>28101188</v>
      </c>
      <c r="D105" s="1163">
        <f t="shared" si="4"/>
        <v>-238762</v>
      </c>
      <c r="E105" s="1165"/>
      <c r="F105" s="1162"/>
      <c r="G105" s="1163"/>
      <c r="H105" s="473"/>
    </row>
    <row r="106" spans="1:8">
      <c r="A106" s="473"/>
      <c r="B106" s="1161" t="s">
        <v>73</v>
      </c>
      <c r="C106" s="1162">
        <f>C107</f>
        <v>28101188</v>
      </c>
      <c r="D106" s="1163">
        <f t="shared" si="4"/>
        <v>-238762</v>
      </c>
      <c r="E106" s="1165"/>
      <c r="F106" s="1162"/>
      <c r="G106" s="1163"/>
      <c r="H106" s="473"/>
    </row>
    <row r="107" spans="1:8">
      <c r="A107" s="473"/>
      <c r="B107" s="1164" t="s">
        <v>30</v>
      </c>
      <c r="C107" s="1159">
        <f>C108</f>
        <v>28101188</v>
      </c>
      <c r="D107" s="1160">
        <f t="shared" si="4"/>
        <v>-238762</v>
      </c>
      <c r="E107" s="1165"/>
      <c r="F107" s="1162"/>
      <c r="G107" s="1163"/>
      <c r="H107" s="473"/>
    </row>
    <row r="108" spans="1:8">
      <c r="A108" s="473"/>
      <c r="B108" s="1161" t="s">
        <v>71</v>
      </c>
      <c r="C108" s="1162">
        <f>C109+C111+C113</f>
        <v>28101188</v>
      </c>
      <c r="D108" s="1163">
        <f t="shared" si="4"/>
        <v>-238762</v>
      </c>
      <c r="E108" s="1165"/>
      <c r="F108" s="1162"/>
      <c r="G108" s="1163"/>
      <c r="H108" s="473"/>
    </row>
    <row r="109" spans="1:8">
      <c r="A109" s="473"/>
      <c r="B109" s="1161" t="s">
        <v>17</v>
      </c>
      <c r="C109" s="1162">
        <f>C110</f>
        <v>27429126</v>
      </c>
      <c r="D109" s="1163">
        <f t="shared" si="4"/>
        <v>-238762</v>
      </c>
      <c r="E109" s="1165"/>
      <c r="F109" s="1162"/>
      <c r="G109" s="1163"/>
      <c r="H109" s="473"/>
    </row>
    <row r="110" spans="1:8">
      <c r="A110" s="473"/>
      <c r="B110" s="1161" t="s">
        <v>19</v>
      </c>
      <c r="C110" s="1162">
        <f>22492102+4937024</f>
        <v>27429126</v>
      </c>
      <c r="D110" s="1163">
        <f>D118</f>
        <v>-238762</v>
      </c>
      <c r="E110" s="1165"/>
      <c r="F110" s="1162"/>
      <c r="G110" s="1163"/>
      <c r="H110" s="473"/>
    </row>
    <row r="111" spans="1:8">
      <c r="A111" s="473"/>
      <c r="B111" s="1161" t="s">
        <v>119</v>
      </c>
      <c r="C111" s="1162">
        <f>C112</f>
        <v>651791</v>
      </c>
      <c r="D111" s="1163"/>
      <c r="E111" s="1165"/>
      <c r="F111" s="1162"/>
      <c r="G111" s="1163"/>
      <c r="H111" s="473"/>
    </row>
    <row r="112" spans="1:8">
      <c r="A112" s="473"/>
      <c r="B112" s="1161" t="s">
        <v>75</v>
      </c>
      <c r="C112" s="1162">
        <v>651791</v>
      </c>
      <c r="D112" s="1163"/>
      <c r="E112" s="1165"/>
      <c r="F112" s="1162"/>
      <c r="G112" s="1163"/>
      <c r="H112" s="473"/>
    </row>
    <row r="113" spans="1:8" ht="25.5">
      <c r="A113" s="473"/>
      <c r="B113" s="1165" t="s">
        <v>35</v>
      </c>
      <c r="C113" s="1162">
        <f>C114</f>
        <v>20271</v>
      </c>
      <c r="D113" s="1163"/>
      <c r="E113" s="1165"/>
      <c r="F113" s="1162"/>
      <c r="G113" s="1163"/>
      <c r="H113" s="473"/>
    </row>
    <row r="114" spans="1:8" ht="25.5">
      <c r="A114" s="473"/>
      <c r="B114" s="1165" t="s">
        <v>46</v>
      </c>
      <c r="C114" s="1162">
        <f>C115</f>
        <v>20271</v>
      </c>
      <c r="D114" s="1163"/>
      <c r="E114" s="1165"/>
      <c r="F114" s="1162"/>
      <c r="G114" s="1163"/>
      <c r="H114" s="473"/>
    </row>
    <row r="115" spans="1:8" ht="38.25">
      <c r="A115" s="473"/>
      <c r="B115" s="1165" t="s">
        <v>211</v>
      </c>
      <c r="C115" s="1162">
        <v>20271</v>
      </c>
      <c r="D115" s="1163"/>
      <c r="E115" s="1165"/>
      <c r="F115" s="1162"/>
      <c r="G115" s="1163"/>
      <c r="H115" s="473"/>
    </row>
    <row r="116" spans="1:8">
      <c r="A116" s="473"/>
      <c r="B116" s="1171" t="s">
        <v>213</v>
      </c>
      <c r="C116" s="1162"/>
      <c r="D116" s="1163"/>
      <c r="E116" s="1165"/>
      <c r="F116" s="1162"/>
      <c r="G116" s="1163"/>
      <c r="H116" s="473"/>
    </row>
    <row r="117" spans="1:8" ht="27">
      <c r="A117" s="473"/>
      <c r="B117" s="1172" t="s">
        <v>214</v>
      </c>
      <c r="C117" s="1162"/>
      <c r="D117" s="1163"/>
      <c r="E117" s="1165"/>
      <c r="F117" s="1162"/>
      <c r="G117" s="1163"/>
      <c r="H117" s="473"/>
    </row>
    <row r="118" spans="1:8">
      <c r="A118" s="473"/>
      <c r="B118" s="1158" t="s">
        <v>6</v>
      </c>
      <c r="C118" s="1159">
        <f>C119</f>
        <v>19333014</v>
      </c>
      <c r="D118" s="1160">
        <f>D119</f>
        <v>-238762</v>
      </c>
      <c r="E118" s="1165"/>
      <c r="F118" s="1162"/>
      <c r="G118" s="1163"/>
      <c r="H118" s="473"/>
    </row>
    <row r="119" spans="1:8">
      <c r="A119" s="473"/>
      <c r="B119" s="1161" t="s">
        <v>72</v>
      </c>
      <c r="C119" s="1162">
        <f>C121</f>
        <v>19333014</v>
      </c>
      <c r="D119" s="1163">
        <f>D120</f>
        <v>-238762</v>
      </c>
      <c r="E119" s="1165"/>
      <c r="F119" s="1162"/>
      <c r="G119" s="1163"/>
      <c r="H119" s="473"/>
    </row>
    <row r="120" spans="1:8">
      <c r="A120" s="473"/>
      <c r="B120" s="1161" t="s">
        <v>73</v>
      </c>
      <c r="C120" s="1162">
        <f>C121</f>
        <v>19333014</v>
      </c>
      <c r="D120" s="1163">
        <f>D121</f>
        <v>-238762</v>
      </c>
      <c r="E120" s="1165"/>
      <c r="F120" s="1162"/>
      <c r="G120" s="1163"/>
      <c r="H120" s="473"/>
    </row>
    <row r="121" spans="1:8">
      <c r="A121" s="473"/>
      <c r="B121" s="1164" t="s">
        <v>30</v>
      </c>
      <c r="C121" s="1159">
        <f>C122</f>
        <v>19333014</v>
      </c>
      <c r="D121" s="1160">
        <f>D122</f>
        <v>-238762</v>
      </c>
      <c r="E121" s="1165"/>
      <c r="F121" s="1162"/>
      <c r="G121" s="1163"/>
      <c r="H121" s="473"/>
    </row>
    <row r="122" spans="1:8">
      <c r="A122" s="473"/>
      <c r="B122" s="1161" t="s">
        <v>71</v>
      </c>
      <c r="C122" s="1162">
        <f>C123</f>
        <v>19333014</v>
      </c>
      <c r="D122" s="1163">
        <f>D123</f>
        <v>-238762</v>
      </c>
      <c r="E122" s="1165"/>
      <c r="F122" s="1162"/>
      <c r="G122" s="1163"/>
      <c r="H122" s="473"/>
    </row>
    <row r="123" spans="1:8">
      <c r="A123" s="473"/>
      <c r="B123" s="1161" t="s">
        <v>17</v>
      </c>
      <c r="C123" s="1162">
        <f>C124</f>
        <v>19333014</v>
      </c>
      <c r="D123" s="1163">
        <f>D124</f>
        <v>-238762</v>
      </c>
      <c r="E123" s="1165"/>
      <c r="F123" s="1162"/>
      <c r="G123" s="1163"/>
      <c r="H123" s="473"/>
    </row>
    <row r="124" spans="1:8" ht="13.5" thickBot="1">
      <c r="A124" s="473"/>
      <c r="B124" s="1173" t="s">
        <v>19</v>
      </c>
      <c r="C124" s="1174">
        <f>16752659+2580355</f>
        <v>19333014</v>
      </c>
      <c r="D124" s="1175">
        <f>-33680*7-3002</f>
        <v>-238762</v>
      </c>
      <c r="E124" s="1181"/>
      <c r="F124" s="1174"/>
      <c r="G124" s="1175"/>
      <c r="H124" s="473"/>
    </row>
    <row r="125" spans="1:8" ht="50.25" customHeight="1" thickBot="1">
      <c r="A125" s="473"/>
      <c r="B125" s="1497" t="s">
        <v>406</v>
      </c>
      <c r="C125" s="1498"/>
      <c r="D125" s="1498"/>
      <c r="E125" s="1498"/>
      <c r="F125" s="1498"/>
      <c r="G125" s="1498"/>
      <c r="H125" s="473"/>
    </row>
    <row r="126" spans="1:8">
      <c r="A126" s="473"/>
      <c r="B126" s="468"/>
      <c r="C126" s="467"/>
      <c r="D126" s="467"/>
      <c r="E126" s="467"/>
      <c r="F126" s="467"/>
      <c r="G126" s="467"/>
      <c r="H126" s="473"/>
    </row>
    <row r="127" spans="1:8">
      <c r="B127" s="1499" t="s">
        <v>232</v>
      </c>
      <c r="C127" s="1500"/>
      <c r="D127" s="1500"/>
      <c r="E127" s="1500"/>
      <c r="F127" s="1500"/>
      <c r="G127" s="1500"/>
      <c r="H127" s="473"/>
    </row>
    <row r="128" spans="1:8" ht="13.5" thickBot="1">
      <c r="B128" s="715"/>
      <c r="C128" s="553"/>
      <c r="D128" s="553"/>
      <c r="E128" s="553"/>
      <c r="F128" s="553"/>
      <c r="G128" s="553"/>
      <c r="H128" s="473"/>
    </row>
    <row r="129" spans="1:8" ht="13.5">
      <c r="A129" s="208">
        <f>A18</f>
        <v>31</v>
      </c>
      <c r="B129" s="1149" t="s">
        <v>76</v>
      </c>
      <c r="C129" s="1150"/>
      <c r="D129" s="1151"/>
      <c r="E129" s="1149" t="s">
        <v>76</v>
      </c>
      <c r="F129" s="1150"/>
      <c r="G129" s="1151"/>
      <c r="H129" s="208" t="s">
        <v>50</v>
      </c>
    </row>
    <row r="130" spans="1:8">
      <c r="A130" s="473"/>
      <c r="B130" s="1182" t="s">
        <v>52</v>
      </c>
      <c r="C130" s="1183"/>
      <c r="D130" s="1154"/>
      <c r="E130" s="1182" t="s">
        <v>52</v>
      </c>
      <c r="F130" s="1183"/>
      <c r="G130" s="1154"/>
      <c r="H130" s="473"/>
    </row>
    <row r="131" spans="1:8">
      <c r="A131" s="473"/>
      <c r="B131" s="1184" t="s">
        <v>53</v>
      </c>
      <c r="C131" s="1185"/>
      <c r="D131" s="1168"/>
      <c r="E131" s="1184" t="s">
        <v>53</v>
      </c>
      <c r="F131" s="1185"/>
      <c r="G131" s="1154"/>
      <c r="H131" s="473"/>
    </row>
    <row r="132" spans="1:8">
      <c r="A132" s="473"/>
      <c r="B132" s="1186" t="s">
        <v>58</v>
      </c>
      <c r="C132" s="1183"/>
      <c r="D132" s="1154"/>
      <c r="E132" s="1186" t="s">
        <v>58</v>
      </c>
      <c r="F132" s="1183"/>
      <c r="G132" s="1154"/>
      <c r="H132" s="473"/>
    </row>
    <row r="133" spans="1:8">
      <c r="A133" s="473"/>
      <c r="B133" s="1158" t="s">
        <v>6</v>
      </c>
      <c r="C133" s="1159">
        <v>188244929</v>
      </c>
      <c r="D133" s="1160">
        <f>D143</f>
        <v>-33680</v>
      </c>
      <c r="E133" s="1158" t="s">
        <v>6</v>
      </c>
      <c r="F133" s="1159">
        <v>188244929</v>
      </c>
      <c r="G133" s="1160">
        <f>G143</f>
        <v>33680</v>
      </c>
      <c r="H133" s="473"/>
    </row>
    <row r="134" spans="1:8">
      <c r="A134" s="473"/>
      <c r="B134" s="453" t="s">
        <v>60</v>
      </c>
      <c r="C134" s="1162">
        <v>7660699</v>
      </c>
      <c r="D134" s="1160"/>
      <c r="E134" s="453" t="s">
        <v>60</v>
      </c>
      <c r="F134" s="1162">
        <v>7660699</v>
      </c>
      <c r="G134" s="1160"/>
      <c r="H134" s="473"/>
    </row>
    <row r="135" spans="1:8">
      <c r="A135" s="473"/>
      <c r="B135" s="453" t="s">
        <v>8</v>
      </c>
      <c r="C135" s="1162">
        <f>C136+C140</f>
        <v>371774</v>
      </c>
      <c r="D135" s="1160"/>
      <c r="E135" s="453" t="s">
        <v>8</v>
      </c>
      <c r="F135" s="1162">
        <f>F136+F140</f>
        <v>371774</v>
      </c>
      <c r="G135" s="1160"/>
      <c r="H135" s="473"/>
    </row>
    <row r="136" spans="1:8">
      <c r="A136" s="473"/>
      <c r="B136" s="453" t="s">
        <v>215</v>
      </c>
      <c r="C136" s="1162">
        <f>C137</f>
        <v>315973</v>
      </c>
      <c r="D136" s="1160"/>
      <c r="E136" s="453" t="s">
        <v>215</v>
      </c>
      <c r="F136" s="1162">
        <f>F137</f>
        <v>315973</v>
      </c>
      <c r="G136" s="1160"/>
      <c r="H136" s="473"/>
    </row>
    <row r="137" spans="1:8">
      <c r="A137" s="473"/>
      <c r="B137" s="453" t="s">
        <v>216</v>
      </c>
      <c r="C137" s="1162">
        <f>C138</f>
        <v>315973</v>
      </c>
      <c r="D137" s="1160"/>
      <c r="E137" s="453" t="s">
        <v>216</v>
      </c>
      <c r="F137" s="1162">
        <f>F138</f>
        <v>315973</v>
      </c>
      <c r="G137" s="1160"/>
      <c r="H137" s="473"/>
    </row>
    <row r="138" spans="1:8" ht="25.5">
      <c r="A138" s="473"/>
      <c r="B138" s="453" t="s">
        <v>217</v>
      </c>
      <c r="C138" s="1162">
        <f>C139</f>
        <v>315973</v>
      </c>
      <c r="D138" s="1160"/>
      <c r="E138" s="453" t="s">
        <v>217</v>
      </c>
      <c r="F138" s="1162">
        <f>F139</f>
        <v>315973</v>
      </c>
      <c r="G138" s="1160"/>
      <c r="H138" s="473"/>
    </row>
    <row r="139" spans="1:8" ht="25.5">
      <c r="A139" s="473"/>
      <c r="B139" s="453" t="s">
        <v>218</v>
      </c>
      <c r="C139" s="1162">
        <v>315973</v>
      </c>
      <c r="D139" s="1160"/>
      <c r="E139" s="453" t="s">
        <v>218</v>
      </c>
      <c r="F139" s="1162">
        <v>315973</v>
      </c>
      <c r="G139" s="1160"/>
      <c r="H139" s="473"/>
    </row>
    <row r="140" spans="1:8">
      <c r="A140" s="473"/>
      <c r="B140" s="453" t="s">
        <v>132</v>
      </c>
      <c r="C140" s="1162">
        <f>C141</f>
        <v>55801</v>
      </c>
      <c r="D140" s="1160"/>
      <c r="E140" s="453" t="s">
        <v>132</v>
      </c>
      <c r="F140" s="1162">
        <f>F141</f>
        <v>55801</v>
      </c>
      <c r="G140" s="1160"/>
      <c r="H140" s="473"/>
    </row>
    <row r="141" spans="1:8">
      <c r="A141" s="473"/>
      <c r="B141" s="453" t="s">
        <v>120</v>
      </c>
      <c r="C141" s="1162">
        <f>C142</f>
        <v>55801</v>
      </c>
      <c r="D141" s="1160"/>
      <c r="E141" s="453" t="s">
        <v>120</v>
      </c>
      <c r="F141" s="1162">
        <f>F142</f>
        <v>55801</v>
      </c>
      <c r="G141" s="1160"/>
      <c r="H141" s="473"/>
    </row>
    <row r="142" spans="1:8" ht="25.5">
      <c r="A142" s="473"/>
      <c r="B142" s="453" t="s">
        <v>121</v>
      </c>
      <c r="C142" s="1162">
        <v>55801</v>
      </c>
      <c r="D142" s="1160"/>
      <c r="E142" s="453" t="s">
        <v>121</v>
      </c>
      <c r="F142" s="1162">
        <v>55801</v>
      </c>
      <c r="G142" s="1160"/>
      <c r="H142" s="473"/>
    </row>
    <row r="143" spans="1:8">
      <c r="A143" s="473"/>
      <c r="B143" s="1161" t="s">
        <v>72</v>
      </c>
      <c r="C143" s="1162">
        <f>C144</f>
        <v>180212456</v>
      </c>
      <c r="D143" s="1163">
        <f>D144</f>
        <v>-33680</v>
      </c>
      <c r="E143" s="1161" t="s">
        <v>72</v>
      </c>
      <c r="F143" s="1162">
        <f>F144</f>
        <v>180212456</v>
      </c>
      <c r="G143" s="1163">
        <f>G144</f>
        <v>33680</v>
      </c>
      <c r="H143" s="473"/>
    </row>
    <row r="144" spans="1:8" ht="25.5">
      <c r="A144" s="473"/>
      <c r="B144" s="1161" t="s">
        <v>73</v>
      </c>
      <c r="C144" s="1162">
        <v>180212456</v>
      </c>
      <c r="D144" s="1163">
        <f>D145</f>
        <v>-33680</v>
      </c>
      <c r="E144" s="1161" t="s">
        <v>73</v>
      </c>
      <c r="F144" s="1162">
        <v>180212456</v>
      </c>
      <c r="G144" s="1163">
        <f>G145</f>
        <v>33680</v>
      </c>
      <c r="H144" s="473"/>
    </row>
    <row r="145" spans="1:8">
      <c r="A145" s="473"/>
      <c r="B145" s="1164" t="s">
        <v>30</v>
      </c>
      <c r="C145" s="1159">
        <v>188381849</v>
      </c>
      <c r="D145" s="1160">
        <f>D146</f>
        <v>-33680</v>
      </c>
      <c r="E145" s="1164" t="s">
        <v>30</v>
      </c>
      <c r="F145" s="1159">
        <v>188381849</v>
      </c>
      <c r="G145" s="1160">
        <f>G146</f>
        <v>33680</v>
      </c>
      <c r="H145" s="473"/>
    </row>
    <row r="146" spans="1:8">
      <c r="A146" s="473"/>
      <c r="B146" s="1161" t="s">
        <v>71</v>
      </c>
      <c r="C146" s="1162">
        <v>184334849</v>
      </c>
      <c r="D146" s="1163">
        <f>D147+D150</f>
        <v>-33680</v>
      </c>
      <c r="E146" s="1161" t="s">
        <v>71</v>
      </c>
      <c r="F146" s="1162">
        <v>184334849</v>
      </c>
      <c r="G146" s="1163">
        <v>33680</v>
      </c>
      <c r="H146" s="473"/>
    </row>
    <row r="147" spans="1:8">
      <c r="A147" s="473"/>
      <c r="B147" s="1161" t="s">
        <v>17</v>
      </c>
      <c r="C147" s="1162">
        <v>77841227</v>
      </c>
      <c r="D147" s="1163">
        <f>D149</f>
        <v>-33680</v>
      </c>
      <c r="E147" s="1161" t="s">
        <v>17</v>
      </c>
      <c r="F147" s="1162">
        <v>77841227</v>
      </c>
      <c r="G147" s="1163"/>
      <c r="H147" s="473"/>
    </row>
    <row r="148" spans="1:8">
      <c r="A148" s="473"/>
      <c r="B148" s="1161" t="s">
        <v>18</v>
      </c>
      <c r="C148" s="1162">
        <v>53555745</v>
      </c>
      <c r="D148" s="1163"/>
      <c r="E148" s="1161" t="s">
        <v>18</v>
      </c>
      <c r="F148" s="1162">
        <v>53555745</v>
      </c>
      <c r="G148" s="1163"/>
      <c r="H148" s="473"/>
    </row>
    <row r="149" spans="1:8">
      <c r="A149" s="473"/>
      <c r="B149" s="1161" t="s">
        <v>19</v>
      </c>
      <c r="C149" s="1162">
        <v>24285482</v>
      </c>
      <c r="D149" s="1163">
        <v>-33680</v>
      </c>
      <c r="E149" s="1161" t="s">
        <v>19</v>
      </c>
      <c r="F149" s="1162">
        <v>24285482</v>
      </c>
      <c r="G149" s="1163"/>
      <c r="H149" s="473"/>
    </row>
    <row r="150" spans="1:8">
      <c r="A150" s="473"/>
      <c r="B150" s="1161" t="s">
        <v>119</v>
      </c>
      <c r="C150" s="1162">
        <v>64985062</v>
      </c>
      <c r="D150" s="1163"/>
      <c r="E150" s="1161" t="s">
        <v>119</v>
      </c>
      <c r="F150" s="1162">
        <v>64985062</v>
      </c>
      <c r="G150" s="1163">
        <v>33680</v>
      </c>
      <c r="H150" s="473"/>
    </row>
    <row r="151" spans="1:8">
      <c r="A151" s="473"/>
      <c r="B151" s="1161" t="s">
        <v>75</v>
      </c>
      <c r="C151" s="1162">
        <v>63929767</v>
      </c>
      <c r="D151" s="1163"/>
      <c r="E151" s="1161" t="s">
        <v>75</v>
      </c>
      <c r="F151" s="1162">
        <v>63929767</v>
      </c>
      <c r="G151" s="1163">
        <v>33680</v>
      </c>
      <c r="H151" s="473"/>
    </row>
    <row r="152" spans="1:8">
      <c r="A152" s="473"/>
      <c r="B152" s="1165" t="s">
        <v>146</v>
      </c>
      <c r="C152" s="1162">
        <v>1055295</v>
      </c>
      <c r="D152" s="1163"/>
      <c r="E152" s="1165" t="s">
        <v>146</v>
      </c>
      <c r="F152" s="1162">
        <v>1055295</v>
      </c>
      <c r="G152" s="1163"/>
      <c r="H152" s="473"/>
    </row>
    <row r="153" spans="1:8" ht="25.5">
      <c r="A153" s="473"/>
      <c r="B153" s="1165" t="s">
        <v>54</v>
      </c>
      <c r="C153" s="1162">
        <v>208695</v>
      </c>
      <c r="D153" s="1163"/>
      <c r="E153" s="1165" t="s">
        <v>54</v>
      </c>
      <c r="F153" s="1162">
        <v>208695</v>
      </c>
      <c r="G153" s="1163"/>
      <c r="H153" s="473"/>
    </row>
    <row r="154" spans="1:8">
      <c r="A154" s="473"/>
      <c r="B154" s="1165" t="s">
        <v>56</v>
      </c>
      <c r="C154" s="1162">
        <v>208695</v>
      </c>
      <c r="D154" s="1163"/>
      <c r="E154" s="1165" t="s">
        <v>56</v>
      </c>
      <c r="F154" s="1162">
        <v>208695</v>
      </c>
      <c r="G154" s="1163"/>
      <c r="H154" s="473"/>
    </row>
    <row r="155" spans="1:8" ht="25.5">
      <c r="A155" s="473"/>
      <c r="B155" s="1165" t="s">
        <v>219</v>
      </c>
      <c r="C155" s="1162">
        <v>41299865</v>
      </c>
      <c r="D155" s="1163"/>
      <c r="E155" s="1165" t="s">
        <v>219</v>
      </c>
      <c r="F155" s="1162">
        <v>41299865</v>
      </c>
      <c r="G155" s="1163"/>
      <c r="H155" s="473"/>
    </row>
    <row r="156" spans="1:8">
      <c r="A156" s="473"/>
      <c r="B156" s="1165" t="s">
        <v>220</v>
      </c>
      <c r="C156" s="1162">
        <f>C157</f>
        <v>3739575</v>
      </c>
      <c r="D156" s="1163"/>
      <c r="E156" s="1165" t="s">
        <v>220</v>
      </c>
      <c r="F156" s="1162">
        <f>F157</f>
        <v>3739575</v>
      </c>
      <c r="G156" s="1163"/>
      <c r="H156" s="473"/>
    </row>
    <row r="157" spans="1:8" ht="25.5">
      <c r="A157" s="473"/>
      <c r="B157" s="1165" t="s">
        <v>221</v>
      </c>
      <c r="C157" s="1162">
        <f>C158</f>
        <v>3739575</v>
      </c>
      <c r="D157" s="1163"/>
      <c r="E157" s="1165" t="s">
        <v>221</v>
      </c>
      <c r="F157" s="1162">
        <f>F158</f>
        <v>3739575</v>
      </c>
      <c r="G157" s="1163"/>
      <c r="H157" s="473"/>
    </row>
    <row r="158" spans="1:8" ht="25.5">
      <c r="A158" s="473"/>
      <c r="B158" s="1165" t="s">
        <v>222</v>
      </c>
      <c r="C158" s="1162">
        <v>3739575</v>
      </c>
      <c r="D158" s="1163"/>
      <c r="E158" s="1165" t="s">
        <v>222</v>
      </c>
      <c r="F158" s="1162">
        <v>3739575</v>
      </c>
      <c r="G158" s="1163"/>
      <c r="H158" s="473"/>
    </row>
    <row r="159" spans="1:8" ht="25.5">
      <c r="A159" s="473"/>
      <c r="B159" s="1165" t="s">
        <v>46</v>
      </c>
      <c r="C159" s="1162">
        <v>37560290</v>
      </c>
      <c r="D159" s="1163"/>
      <c r="E159" s="1165" t="s">
        <v>46</v>
      </c>
      <c r="F159" s="1162">
        <v>37560290</v>
      </c>
      <c r="G159" s="1163"/>
      <c r="H159" s="473"/>
    </row>
    <row r="160" spans="1:8" ht="25.5">
      <c r="A160" s="473"/>
      <c r="B160" s="1165" t="s">
        <v>101</v>
      </c>
      <c r="C160" s="1162">
        <v>26077142</v>
      </c>
      <c r="D160" s="1163"/>
      <c r="E160" s="1165" t="s">
        <v>101</v>
      </c>
      <c r="F160" s="1162">
        <v>26077142</v>
      </c>
      <c r="G160" s="1163"/>
      <c r="H160" s="473"/>
    </row>
    <row r="161" spans="1:8" ht="38.25">
      <c r="A161" s="473"/>
      <c r="B161" s="1165" t="s">
        <v>211</v>
      </c>
      <c r="C161" s="1162">
        <v>11483148</v>
      </c>
      <c r="D161" s="1163"/>
      <c r="E161" s="1165" t="s">
        <v>211</v>
      </c>
      <c r="F161" s="1162">
        <v>11483148</v>
      </c>
      <c r="G161" s="1163"/>
      <c r="H161" s="473"/>
    </row>
    <row r="162" spans="1:8">
      <c r="A162" s="473"/>
      <c r="B162" s="1165" t="s">
        <v>22</v>
      </c>
      <c r="C162" s="1162">
        <f>C163</f>
        <v>4047000</v>
      </c>
      <c r="D162" s="1163"/>
      <c r="E162" s="1165" t="s">
        <v>22</v>
      </c>
      <c r="F162" s="1162">
        <f>F163</f>
        <v>4047000</v>
      </c>
      <c r="G162" s="1163"/>
      <c r="H162" s="473"/>
    </row>
    <row r="163" spans="1:8">
      <c r="A163" s="473"/>
      <c r="B163" s="1165" t="s">
        <v>23</v>
      </c>
      <c r="C163" s="1162">
        <v>4047000</v>
      </c>
      <c r="D163" s="1163"/>
      <c r="E163" s="1165" t="s">
        <v>23</v>
      </c>
      <c r="F163" s="1162">
        <v>4047000</v>
      </c>
      <c r="G163" s="1163"/>
      <c r="H163" s="473"/>
    </row>
    <row r="164" spans="1:8">
      <c r="A164" s="473"/>
      <c r="B164" s="1165" t="s">
        <v>24</v>
      </c>
      <c r="C164" s="1162">
        <v>-136920</v>
      </c>
      <c r="D164" s="1163"/>
      <c r="E164" s="1165" t="s">
        <v>24</v>
      </c>
      <c r="F164" s="1162">
        <v>-136920</v>
      </c>
      <c r="G164" s="1163"/>
      <c r="H164" s="473"/>
    </row>
    <row r="165" spans="1:8">
      <c r="A165" s="473"/>
      <c r="B165" s="1165" t="s">
        <v>25</v>
      </c>
      <c r="C165" s="1162">
        <v>136920</v>
      </c>
      <c r="D165" s="1163"/>
      <c r="E165" s="1165" t="s">
        <v>25</v>
      </c>
      <c r="F165" s="1162">
        <v>136920</v>
      </c>
      <c r="G165" s="1163"/>
      <c r="H165" s="473"/>
    </row>
    <row r="166" spans="1:8">
      <c r="A166" s="473"/>
      <c r="B166" s="1165" t="s">
        <v>223</v>
      </c>
      <c r="C166" s="1162">
        <v>136920</v>
      </c>
      <c r="D166" s="1163"/>
      <c r="E166" s="1165" t="s">
        <v>223</v>
      </c>
      <c r="F166" s="1162">
        <v>136920</v>
      </c>
      <c r="G166" s="1163"/>
      <c r="H166" s="473"/>
    </row>
    <row r="167" spans="1:8" ht="38.25">
      <c r="A167" s="473"/>
      <c r="B167" s="1165" t="s">
        <v>224</v>
      </c>
      <c r="C167" s="1162">
        <v>136920</v>
      </c>
      <c r="D167" s="1163"/>
      <c r="E167" s="1165" t="s">
        <v>224</v>
      </c>
      <c r="F167" s="1162">
        <v>136920</v>
      </c>
      <c r="G167" s="1163"/>
      <c r="H167" s="473"/>
    </row>
    <row r="168" spans="1:8">
      <c r="A168" s="473"/>
      <c r="B168" s="1186" t="s">
        <v>98</v>
      </c>
      <c r="C168" s="1183"/>
      <c r="D168" s="1154"/>
      <c r="E168" s="1186" t="s">
        <v>98</v>
      </c>
      <c r="F168" s="1183"/>
      <c r="G168" s="1154"/>
      <c r="H168" s="473"/>
    </row>
    <row r="169" spans="1:8">
      <c r="A169" s="473"/>
      <c r="B169" s="1158" t="s">
        <v>6</v>
      </c>
      <c r="C169" s="1159">
        <v>181276464</v>
      </c>
      <c r="D169" s="1160">
        <f>D179</f>
        <v>-33680</v>
      </c>
      <c r="E169" s="1158" t="s">
        <v>6</v>
      </c>
      <c r="F169" s="1159">
        <v>181276464</v>
      </c>
      <c r="G169" s="1160">
        <f>G179</f>
        <v>33680</v>
      </c>
      <c r="H169" s="473"/>
    </row>
    <row r="170" spans="1:8">
      <c r="A170" s="473"/>
      <c r="B170" s="453" t="s">
        <v>60</v>
      </c>
      <c r="C170" s="1162">
        <v>7650699</v>
      </c>
      <c r="D170" s="1160"/>
      <c r="E170" s="453" t="s">
        <v>60</v>
      </c>
      <c r="F170" s="1162">
        <v>7650699</v>
      </c>
      <c r="G170" s="1160"/>
      <c r="H170" s="473"/>
    </row>
    <row r="171" spans="1:8">
      <c r="A171" s="473"/>
      <c r="B171" s="453" t="s">
        <v>8</v>
      </c>
      <c r="C171" s="1162">
        <f>C172+C176</f>
        <v>167648</v>
      </c>
      <c r="D171" s="1160"/>
      <c r="E171" s="453" t="s">
        <v>8</v>
      </c>
      <c r="F171" s="1162">
        <f>F172+F176</f>
        <v>167648</v>
      </c>
      <c r="G171" s="1160"/>
      <c r="H171" s="473"/>
    </row>
    <row r="172" spans="1:8">
      <c r="A172" s="473"/>
      <c r="B172" s="453" t="s">
        <v>215</v>
      </c>
      <c r="C172" s="1162">
        <f>C173</f>
        <v>161654</v>
      </c>
      <c r="D172" s="1160"/>
      <c r="E172" s="453" t="s">
        <v>215</v>
      </c>
      <c r="F172" s="1162">
        <f>F173</f>
        <v>161654</v>
      </c>
      <c r="G172" s="1160"/>
      <c r="H172" s="473"/>
    </row>
    <row r="173" spans="1:8">
      <c r="A173" s="473"/>
      <c r="B173" s="453" t="s">
        <v>216</v>
      </c>
      <c r="C173" s="1162">
        <f>C174</f>
        <v>161654</v>
      </c>
      <c r="D173" s="1160"/>
      <c r="E173" s="453" t="s">
        <v>216</v>
      </c>
      <c r="F173" s="1162">
        <f>F174</f>
        <v>161654</v>
      </c>
      <c r="G173" s="1160"/>
      <c r="H173" s="473"/>
    </row>
    <row r="174" spans="1:8" ht="25.5">
      <c r="A174" s="473"/>
      <c r="B174" s="453" t="s">
        <v>217</v>
      </c>
      <c r="C174" s="1162">
        <f>C175</f>
        <v>161654</v>
      </c>
      <c r="D174" s="1160"/>
      <c r="E174" s="453" t="s">
        <v>217</v>
      </c>
      <c r="F174" s="1162">
        <f>F175</f>
        <v>161654</v>
      </c>
      <c r="G174" s="1160"/>
      <c r="H174" s="473"/>
    </row>
    <row r="175" spans="1:8" ht="25.5">
      <c r="A175" s="473"/>
      <c r="B175" s="453" t="s">
        <v>218</v>
      </c>
      <c r="C175" s="1162">
        <v>161654</v>
      </c>
      <c r="D175" s="1160"/>
      <c r="E175" s="453" t="s">
        <v>218</v>
      </c>
      <c r="F175" s="1162">
        <v>161654</v>
      </c>
      <c r="G175" s="1160"/>
      <c r="H175" s="473"/>
    </row>
    <row r="176" spans="1:8">
      <c r="A176" s="473"/>
      <c r="B176" s="453" t="s">
        <v>132</v>
      </c>
      <c r="C176" s="1162">
        <v>5994</v>
      </c>
      <c r="D176" s="1160"/>
      <c r="E176" s="453" t="s">
        <v>132</v>
      </c>
      <c r="F176" s="1162">
        <v>5994</v>
      </c>
      <c r="G176" s="1160"/>
      <c r="H176" s="473"/>
    </row>
    <row r="177" spans="1:8">
      <c r="A177" s="473"/>
      <c r="B177" s="453" t="s">
        <v>120</v>
      </c>
      <c r="C177" s="1162">
        <v>5994</v>
      </c>
      <c r="D177" s="1160"/>
      <c r="E177" s="453" t="s">
        <v>120</v>
      </c>
      <c r="F177" s="1162">
        <v>5994</v>
      </c>
      <c r="G177" s="1160"/>
      <c r="H177" s="473"/>
    </row>
    <row r="178" spans="1:8" ht="25.5">
      <c r="A178" s="473"/>
      <c r="B178" s="453" t="s">
        <v>121</v>
      </c>
      <c r="C178" s="1162">
        <v>5994</v>
      </c>
      <c r="D178" s="1160"/>
      <c r="E178" s="453" t="s">
        <v>121</v>
      </c>
      <c r="F178" s="1162">
        <v>5994</v>
      </c>
      <c r="G178" s="1160"/>
      <c r="H178" s="473"/>
    </row>
    <row r="179" spans="1:8">
      <c r="A179" s="473"/>
      <c r="B179" s="1161" t="s">
        <v>72</v>
      </c>
      <c r="C179" s="1162">
        <f>C180</f>
        <v>173458117</v>
      </c>
      <c r="D179" s="1163">
        <f>D180</f>
        <v>-33680</v>
      </c>
      <c r="E179" s="1161" t="s">
        <v>72</v>
      </c>
      <c r="F179" s="1162">
        <f>F180</f>
        <v>173458117</v>
      </c>
      <c r="G179" s="1163">
        <f>G180</f>
        <v>33680</v>
      </c>
      <c r="H179" s="473"/>
    </row>
    <row r="180" spans="1:8" ht="25.5">
      <c r="A180" s="473"/>
      <c r="B180" s="1161" t="s">
        <v>73</v>
      </c>
      <c r="C180" s="1162">
        <v>173458117</v>
      </c>
      <c r="D180" s="1163">
        <f>D181</f>
        <v>-33680</v>
      </c>
      <c r="E180" s="1161" t="s">
        <v>73</v>
      </c>
      <c r="F180" s="1162">
        <v>173458117</v>
      </c>
      <c r="G180" s="1163">
        <f>G181</f>
        <v>33680</v>
      </c>
      <c r="H180" s="473"/>
    </row>
    <row r="181" spans="1:8">
      <c r="A181" s="473"/>
      <c r="B181" s="1164" t="s">
        <v>30</v>
      </c>
      <c r="C181" s="1159">
        <v>181626464</v>
      </c>
      <c r="D181" s="1160">
        <f>D182</f>
        <v>-33680</v>
      </c>
      <c r="E181" s="1164" t="s">
        <v>30</v>
      </c>
      <c r="F181" s="1159">
        <v>181626464</v>
      </c>
      <c r="G181" s="1160">
        <f>G182</f>
        <v>33680</v>
      </c>
      <c r="H181" s="473"/>
    </row>
    <row r="182" spans="1:8">
      <c r="A182" s="473"/>
      <c r="B182" s="1161" t="s">
        <v>71</v>
      </c>
      <c r="C182" s="1162">
        <v>174420326</v>
      </c>
      <c r="D182" s="1163">
        <f>D183+D186</f>
        <v>-33680</v>
      </c>
      <c r="E182" s="1161" t="s">
        <v>71</v>
      </c>
      <c r="F182" s="1162">
        <v>174420326</v>
      </c>
      <c r="G182" s="1163">
        <v>33680</v>
      </c>
      <c r="H182" s="473"/>
    </row>
    <row r="183" spans="1:8">
      <c r="A183" s="473"/>
      <c r="B183" s="1161" t="s">
        <v>17</v>
      </c>
      <c r="C183" s="1162">
        <v>78144853</v>
      </c>
      <c r="D183" s="1163">
        <f>D185</f>
        <v>-33680</v>
      </c>
      <c r="E183" s="1161" t="s">
        <v>17</v>
      </c>
      <c r="F183" s="1162">
        <v>78144853</v>
      </c>
      <c r="G183" s="1163"/>
      <c r="H183" s="473"/>
    </row>
    <row r="184" spans="1:8">
      <c r="A184" s="473"/>
      <c r="B184" s="1161" t="s">
        <v>18</v>
      </c>
      <c r="C184" s="1162">
        <v>54207715</v>
      </c>
      <c r="D184" s="1163"/>
      <c r="E184" s="1161" t="s">
        <v>18</v>
      </c>
      <c r="F184" s="1162">
        <v>54207715</v>
      </c>
      <c r="G184" s="1163"/>
      <c r="H184" s="473"/>
    </row>
    <row r="185" spans="1:8">
      <c r="A185" s="473"/>
      <c r="B185" s="1161" t="s">
        <v>19</v>
      </c>
      <c r="C185" s="1162">
        <v>23937138</v>
      </c>
      <c r="D185" s="1163">
        <v>-33680</v>
      </c>
      <c r="E185" s="1161" t="s">
        <v>19</v>
      </c>
      <c r="F185" s="1162">
        <v>23937138</v>
      </c>
      <c r="G185" s="1163"/>
      <c r="H185" s="473"/>
    </row>
    <row r="186" spans="1:8">
      <c r="A186" s="473"/>
      <c r="B186" s="1161" t="s">
        <v>119</v>
      </c>
      <c r="C186" s="1162">
        <v>57504268</v>
      </c>
      <c r="D186" s="1163"/>
      <c r="E186" s="1161" t="s">
        <v>119</v>
      </c>
      <c r="F186" s="1162">
        <v>57504268</v>
      </c>
      <c r="G186" s="1163">
        <v>33680</v>
      </c>
      <c r="H186" s="473"/>
    </row>
    <row r="187" spans="1:8">
      <c r="A187" s="473"/>
      <c r="B187" s="1161" t="s">
        <v>75</v>
      </c>
      <c r="C187" s="1162">
        <v>56453973</v>
      </c>
      <c r="D187" s="1163"/>
      <c r="E187" s="1161" t="s">
        <v>75</v>
      </c>
      <c r="F187" s="1162">
        <v>56453973</v>
      </c>
      <c r="G187" s="1163">
        <v>33680</v>
      </c>
      <c r="H187" s="473"/>
    </row>
    <row r="188" spans="1:8">
      <c r="A188" s="473"/>
      <c r="B188" s="1165" t="s">
        <v>146</v>
      </c>
      <c r="C188" s="1162">
        <v>1050295</v>
      </c>
      <c r="D188" s="1163"/>
      <c r="E188" s="1165" t="s">
        <v>146</v>
      </c>
      <c r="F188" s="1162">
        <v>1050295</v>
      </c>
      <c r="G188" s="1163"/>
      <c r="H188" s="473"/>
    </row>
    <row r="189" spans="1:8" ht="25.5">
      <c r="A189" s="473"/>
      <c r="B189" s="1165" t="s">
        <v>54</v>
      </c>
      <c r="C189" s="1162">
        <v>208695</v>
      </c>
      <c r="D189" s="1163"/>
      <c r="E189" s="1165" t="s">
        <v>54</v>
      </c>
      <c r="F189" s="1162">
        <v>208695</v>
      </c>
      <c r="G189" s="1163"/>
      <c r="H189" s="473"/>
    </row>
    <row r="190" spans="1:8">
      <c r="A190" s="473"/>
      <c r="B190" s="1165" t="s">
        <v>56</v>
      </c>
      <c r="C190" s="1162">
        <v>208695</v>
      </c>
      <c r="D190" s="1163"/>
      <c r="E190" s="1165" t="s">
        <v>56</v>
      </c>
      <c r="F190" s="1162">
        <v>208695</v>
      </c>
      <c r="G190" s="1163"/>
      <c r="H190" s="473"/>
    </row>
    <row r="191" spans="1:8" ht="25.5">
      <c r="A191" s="473"/>
      <c r="B191" s="1165" t="s">
        <v>219</v>
      </c>
      <c r="C191" s="1162">
        <v>38562510</v>
      </c>
      <c r="D191" s="1163"/>
      <c r="E191" s="1165" t="s">
        <v>219</v>
      </c>
      <c r="F191" s="1162">
        <v>38562510</v>
      </c>
      <c r="G191" s="1163"/>
      <c r="H191" s="473"/>
    </row>
    <row r="192" spans="1:8">
      <c r="A192" s="473"/>
      <c r="B192" s="1165" t="s">
        <v>220</v>
      </c>
      <c r="C192" s="1162">
        <f>C193</f>
        <v>3511123</v>
      </c>
      <c r="D192" s="1163"/>
      <c r="E192" s="1165" t="s">
        <v>220</v>
      </c>
      <c r="F192" s="1162">
        <f>F193</f>
        <v>3511123</v>
      </c>
      <c r="G192" s="1163"/>
      <c r="H192" s="473"/>
    </row>
    <row r="193" spans="1:8" ht="25.5">
      <c r="A193" s="473"/>
      <c r="B193" s="1165" t="s">
        <v>221</v>
      </c>
      <c r="C193" s="1162">
        <f>C194</f>
        <v>3511123</v>
      </c>
      <c r="D193" s="1163"/>
      <c r="E193" s="1165" t="s">
        <v>221</v>
      </c>
      <c r="F193" s="1162">
        <f>F194</f>
        <v>3511123</v>
      </c>
      <c r="G193" s="1163"/>
      <c r="H193" s="473"/>
    </row>
    <row r="194" spans="1:8" ht="25.5">
      <c r="A194" s="473"/>
      <c r="B194" s="1165" t="s">
        <v>222</v>
      </c>
      <c r="C194" s="1162">
        <v>3511123</v>
      </c>
      <c r="D194" s="1163"/>
      <c r="E194" s="1165" t="s">
        <v>222</v>
      </c>
      <c r="F194" s="1162">
        <v>3511123</v>
      </c>
      <c r="G194" s="1163"/>
      <c r="H194" s="473"/>
    </row>
    <row r="195" spans="1:8" ht="25.5">
      <c r="A195" s="473"/>
      <c r="B195" s="1165" t="s">
        <v>46</v>
      </c>
      <c r="C195" s="1162">
        <v>35051387</v>
      </c>
      <c r="D195" s="1163"/>
      <c r="E195" s="1165" t="s">
        <v>46</v>
      </c>
      <c r="F195" s="1162">
        <v>35051387</v>
      </c>
      <c r="G195" s="1163"/>
      <c r="H195" s="473"/>
    </row>
    <row r="196" spans="1:8" ht="25.5">
      <c r="A196" s="473"/>
      <c r="B196" s="1165" t="s">
        <v>101</v>
      </c>
      <c r="C196" s="1162">
        <v>23857198</v>
      </c>
      <c r="D196" s="1163"/>
      <c r="E196" s="1165" t="s">
        <v>101</v>
      </c>
      <c r="F196" s="1162">
        <v>23857198</v>
      </c>
      <c r="G196" s="1163"/>
      <c r="H196" s="473"/>
    </row>
    <row r="197" spans="1:8" ht="38.25">
      <c r="A197" s="473"/>
      <c r="B197" s="1165" t="s">
        <v>211</v>
      </c>
      <c r="C197" s="1162">
        <v>11194189</v>
      </c>
      <c r="D197" s="1163"/>
      <c r="E197" s="1165" t="s">
        <v>211</v>
      </c>
      <c r="F197" s="1162">
        <v>11194189</v>
      </c>
      <c r="G197" s="1163"/>
      <c r="H197" s="473"/>
    </row>
    <row r="198" spans="1:8">
      <c r="A198" s="473"/>
      <c r="B198" s="1165" t="s">
        <v>22</v>
      </c>
      <c r="C198" s="1162">
        <f>C199</f>
        <v>7206138</v>
      </c>
      <c r="D198" s="1163"/>
      <c r="E198" s="1165" t="s">
        <v>22</v>
      </c>
      <c r="F198" s="1162">
        <f>F199</f>
        <v>7206138</v>
      </c>
      <c r="G198" s="1163"/>
      <c r="H198" s="473"/>
    </row>
    <row r="199" spans="1:8">
      <c r="A199" s="473"/>
      <c r="B199" s="1165" t="s">
        <v>23</v>
      </c>
      <c r="C199" s="1162">
        <v>7206138</v>
      </c>
      <c r="D199" s="1163"/>
      <c r="E199" s="1165" t="s">
        <v>23</v>
      </c>
      <c r="F199" s="1162">
        <v>7206138</v>
      </c>
      <c r="G199" s="1163"/>
      <c r="H199" s="473"/>
    </row>
    <row r="200" spans="1:8">
      <c r="A200" s="473"/>
      <c r="B200" s="1165" t="s">
        <v>24</v>
      </c>
      <c r="C200" s="1162">
        <v>-350000</v>
      </c>
      <c r="D200" s="1163"/>
      <c r="E200" s="1165" t="s">
        <v>24</v>
      </c>
      <c r="F200" s="1162">
        <v>-350000</v>
      </c>
      <c r="G200" s="1163"/>
      <c r="H200" s="473"/>
    </row>
    <row r="201" spans="1:8">
      <c r="A201" s="473"/>
      <c r="B201" s="1165" t="s">
        <v>25</v>
      </c>
      <c r="C201" s="1162">
        <v>350000</v>
      </c>
      <c r="D201" s="1163"/>
      <c r="E201" s="1165" t="s">
        <v>25</v>
      </c>
      <c r="F201" s="1162">
        <v>350000</v>
      </c>
      <c r="G201" s="1163"/>
      <c r="H201" s="473"/>
    </row>
    <row r="202" spans="1:8">
      <c r="A202" s="473"/>
      <c r="B202" s="1165" t="s">
        <v>223</v>
      </c>
      <c r="C202" s="1162">
        <f>C203</f>
        <v>350000</v>
      </c>
      <c r="D202" s="1163"/>
      <c r="E202" s="1165" t="s">
        <v>223</v>
      </c>
      <c r="F202" s="1162">
        <f>F203</f>
        <v>350000</v>
      </c>
      <c r="G202" s="1163"/>
      <c r="H202" s="473"/>
    </row>
    <row r="203" spans="1:8" ht="38.25">
      <c r="A203" s="473"/>
      <c r="B203" s="1165" t="s">
        <v>224</v>
      </c>
      <c r="C203" s="1162">
        <v>350000</v>
      </c>
      <c r="D203" s="1163"/>
      <c r="E203" s="1165" t="s">
        <v>224</v>
      </c>
      <c r="F203" s="1162">
        <v>350000</v>
      </c>
      <c r="G203" s="1163"/>
      <c r="H203" s="473"/>
    </row>
    <row r="204" spans="1:8">
      <c r="A204" s="473"/>
      <c r="B204" s="1186" t="s">
        <v>117</v>
      </c>
      <c r="C204" s="1183"/>
      <c r="D204" s="1154"/>
      <c r="E204" s="1186" t="s">
        <v>117</v>
      </c>
      <c r="F204" s="1183"/>
      <c r="G204" s="1154"/>
      <c r="H204" s="473"/>
    </row>
    <row r="205" spans="1:8">
      <c r="A205" s="473"/>
      <c r="B205" s="1158" t="s">
        <v>6</v>
      </c>
      <c r="C205" s="1159">
        <v>182449052</v>
      </c>
      <c r="D205" s="1160">
        <f>D211</f>
        <v>-33680</v>
      </c>
      <c r="E205" s="1158" t="s">
        <v>6</v>
      </c>
      <c r="F205" s="1159">
        <v>182449052</v>
      </c>
      <c r="G205" s="1160">
        <f>G211</f>
        <v>33680</v>
      </c>
      <c r="H205" s="473"/>
    </row>
    <row r="206" spans="1:8">
      <c r="A206" s="473"/>
      <c r="B206" s="453" t="s">
        <v>60</v>
      </c>
      <c r="C206" s="1162">
        <v>7650699</v>
      </c>
      <c r="D206" s="1160"/>
      <c r="E206" s="453" t="s">
        <v>60</v>
      </c>
      <c r="F206" s="1162">
        <v>7650699</v>
      </c>
      <c r="G206" s="1160"/>
      <c r="H206" s="473"/>
    </row>
    <row r="207" spans="1:8">
      <c r="A207" s="473"/>
      <c r="B207" s="453" t="s">
        <v>8</v>
      </c>
      <c r="C207" s="1162">
        <f>C208</f>
        <v>5994</v>
      </c>
      <c r="D207" s="1160"/>
      <c r="E207" s="453" t="s">
        <v>8</v>
      </c>
      <c r="F207" s="1162">
        <f>F208</f>
        <v>5994</v>
      </c>
      <c r="G207" s="1160"/>
      <c r="H207" s="473"/>
    </row>
    <row r="208" spans="1:8">
      <c r="A208" s="473"/>
      <c r="B208" s="453" t="s">
        <v>132</v>
      </c>
      <c r="C208" s="1162">
        <v>5994</v>
      </c>
      <c r="D208" s="1160"/>
      <c r="E208" s="453" t="s">
        <v>132</v>
      </c>
      <c r="F208" s="1162">
        <v>5994</v>
      </c>
      <c r="G208" s="1160"/>
      <c r="H208" s="473"/>
    </row>
    <row r="209" spans="1:8">
      <c r="A209" s="473"/>
      <c r="B209" s="453" t="s">
        <v>120</v>
      </c>
      <c r="C209" s="1162">
        <v>5994</v>
      </c>
      <c r="D209" s="1160"/>
      <c r="E209" s="453" t="s">
        <v>120</v>
      </c>
      <c r="F209" s="1162">
        <v>5994</v>
      </c>
      <c r="G209" s="1160"/>
      <c r="H209" s="473"/>
    </row>
    <row r="210" spans="1:8" ht="25.5">
      <c r="A210" s="473"/>
      <c r="B210" s="453" t="s">
        <v>121</v>
      </c>
      <c r="C210" s="1162">
        <v>5994</v>
      </c>
      <c r="D210" s="1160"/>
      <c r="E210" s="453" t="s">
        <v>121</v>
      </c>
      <c r="F210" s="1162">
        <v>5994</v>
      </c>
      <c r="G210" s="1160"/>
      <c r="H210" s="473"/>
    </row>
    <row r="211" spans="1:8">
      <c r="A211" s="473"/>
      <c r="B211" s="1161" t="s">
        <v>72</v>
      </c>
      <c r="C211" s="1162">
        <f>C212</f>
        <v>174792359</v>
      </c>
      <c r="D211" s="1163">
        <f>D212</f>
        <v>-33680</v>
      </c>
      <c r="E211" s="1161" t="s">
        <v>72</v>
      </c>
      <c r="F211" s="1162">
        <f>F212</f>
        <v>174792359</v>
      </c>
      <c r="G211" s="1163">
        <f>G212</f>
        <v>33680</v>
      </c>
      <c r="H211" s="473"/>
    </row>
    <row r="212" spans="1:8" ht="25.5">
      <c r="A212" s="473"/>
      <c r="B212" s="1161" t="s">
        <v>73</v>
      </c>
      <c r="C212" s="1162">
        <v>174792359</v>
      </c>
      <c r="D212" s="1163">
        <f>D213</f>
        <v>-33680</v>
      </c>
      <c r="E212" s="1161" t="s">
        <v>73</v>
      </c>
      <c r="F212" s="1162">
        <v>174792359</v>
      </c>
      <c r="G212" s="1163">
        <f>G213</f>
        <v>33680</v>
      </c>
      <c r="H212" s="473"/>
    </row>
    <row r="213" spans="1:8">
      <c r="A213" s="473"/>
      <c r="B213" s="1164" t="s">
        <v>30</v>
      </c>
      <c r="C213" s="1159">
        <v>182599052</v>
      </c>
      <c r="D213" s="1160">
        <f>D214</f>
        <v>-33680</v>
      </c>
      <c r="E213" s="1164" t="s">
        <v>30</v>
      </c>
      <c r="F213" s="1159">
        <v>182599052</v>
      </c>
      <c r="G213" s="1160">
        <f>G214</f>
        <v>33680</v>
      </c>
      <c r="H213" s="473"/>
    </row>
    <row r="214" spans="1:8">
      <c r="A214" s="473"/>
      <c r="B214" s="1161" t="s">
        <v>71</v>
      </c>
      <c r="C214" s="1162">
        <v>179042192</v>
      </c>
      <c r="D214" s="1163">
        <f>D215+D218</f>
        <v>-33680</v>
      </c>
      <c r="E214" s="1161" t="s">
        <v>71</v>
      </c>
      <c r="F214" s="1162">
        <v>179042192</v>
      </c>
      <c r="G214" s="1163">
        <v>33680</v>
      </c>
      <c r="H214" s="473"/>
    </row>
    <row r="215" spans="1:8">
      <c r="A215" s="473"/>
      <c r="B215" s="1161" t="s">
        <v>17</v>
      </c>
      <c r="C215" s="1162">
        <v>78039385</v>
      </c>
      <c r="D215" s="1163">
        <f>D217</f>
        <v>-33680</v>
      </c>
      <c r="E215" s="1161" t="s">
        <v>17</v>
      </c>
      <c r="F215" s="1162">
        <v>78039385</v>
      </c>
      <c r="G215" s="1163"/>
      <c r="H215" s="473"/>
    </row>
    <row r="216" spans="1:8">
      <c r="A216" s="473"/>
      <c r="B216" s="1161" t="s">
        <v>18</v>
      </c>
      <c r="C216" s="1162">
        <v>53988342</v>
      </c>
      <c r="D216" s="1163"/>
      <c r="E216" s="1161" t="s">
        <v>18</v>
      </c>
      <c r="F216" s="1162">
        <v>53988342</v>
      </c>
      <c r="G216" s="1163"/>
      <c r="H216" s="473"/>
    </row>
    <row r="217" spans="1:8">
      <c r="A217" s="473"/>
      <c r="B217" s="1161" t="s">
        <v>19</v>
      </c>
      <c r="C217" s="1162">
        <v>24051043</v>
      </c>
      <c r="D217" s="1163">
        <v>-33680</v>
      </c>
      <c r="E217" s="1161" t="s">
        <v>19</v>
      </c>
      <c r="F217" s="1162">
        <v>24051043</v>
      </c>
      <c r="G217" s="1163"/>
      <c r="H217" s="473"/>
    </row>
    <row r="218" spans="1:8">
      <c r="A218" s="473"/>
      <c r="B218" s="1161" t="s">
        <v>119</v>
      </c>
      <c r="C218" s="1162">
        <v>62287866</v>
      </c>
      <c r="D218" s="1163"/>
      <c r="E218" s="1161" t="s">
        <v>119</v>
      </c>
      <c r="F218" s="1162">
        <v>62287866</v>
      </c>
      <c r="G218" s="1163">
        <v>33680</v>
      </c>
      <c r="H218" s="473"/>
    </row>
    <row r="219" spans="1:8">
      <c r="A219" s="473"/>
      <c r="B219" s="1161" t="s">
        <v>75</v>
      </c>
      <c r="C219" s="1162">
        <v>61237571</v>
      </c>
      <c r="D219" s="1163"/>
      <c r="E219" s="1161" t="s">
        <v>75</v>
      </c>
      <c r="F219" s="1162">
        <v>61237571</v>
      </c>
      <c r="G219" s="1163">
        <v>33680</v>
      </c>
      <c r="H219" s="473"/>
    </row>
    <row r="220" spans="1:8">
      <c r="A220" s="473"/>
      <c r="B220" s="1165" t="s">
        <v>146</v>
      </c>
      <c r="C220" s="1162">
        <v>1050295</v>
      </c>
      <c r="D220" s="1163"/>
      <c r="E220" s="1165" t="s">
        <v>146</v>
      </c>
      <c r="F220" s="1162">
        <v>1050295</v>
      </c>
      <c r="G220" s="1163"/>
      <c r="H220" s="473"/>
    </row>
    <row r="221" spans="1:8" ht="25.5">
      <c r="A221" s="473"/>
      <c r="B221" s="1165" t="s">
        <v>54</v>
      </c>
      <c r="C221" s="1162">
        <v>208695</v>
      </c>
      <c r="D221" s="1163"/>
      <c r="E221" s="1165" t="s">
        <v>54</v>
      </c>
      <c r="F221" s="1162">
        <v>208695</v>
      </c>
      <c r="G221" s="1163"/>
      <c r="H221" s="473"/>
    </row>
    <row r="222" spans="1:8">
      <c r="A222" s="473"/>
      <c r="B222" s="1165" t="s">
        <v>56</v>
      </c>
      <c r="C222" s="1162">
        <f>C221</f>
        <v>208695</v>
      </c>
      <c r="D222" s="1163"/>
      <c r="E222" s="1165" t="s">
        <v>56</v>
      </c>
      <c r="F222" s="1162">
        <f>F221</f>
        <v>208695</v>
      </c>
      <c r="G222" s="1163"/>
      <c r="H222" s="473"/>
    </row>
    <row r="223" spans="1:8" ht="25.5">
      <c r="A223" s="473"/>
      <c r="B223" s="1165" t="s">
        <v>219</v>
      </c>
      <c r="C223" s="1162">
        <v>38506246</v>
      </c>
      <c r="D223" s="1163"/>
      <c r="E223" s="1165" t="s">
        <v>219</v>
      </c>
      <c r="F223" s="1162">
        <v>38506246</v>
      </c>
      <c r="G223" s="1163"/>
      <c r="H223" s="473"/>
    </row>
    <row r="224" spans="1:8">
      <c r="A224" s="473"/>
      <c r="B224" s="1165" t="s">
        <v>220</v>
      </c>
      <c r="C224" s="1162">
        <f>C225</f>
        <v>3156693</v>
      </c>
      <c r="D224" s="1163"/>
      <c r="E224" s="1165" t="s">
        <v>220</v>
      </c>
      <c r="F224" s="1162">
        <f>F225</f>
        <v>3156693</v>
      </c>
      <c r="G224" s="1163"/>
      <c r="H224" s="473"/>
    </row>
    <row r="225" spans="1:8" ht="25.5">
      <c r="A225" s="473"/>
      <c r="B225" s="1165" t="s">
        <v>221</v>
      </c>
      <c r="C225" s="1162">
        <f>C226</f>
        <v>3156693</v>
      </c>
      <c r="D225" s="1163"/>
      <c r="E225" s="1165" t="s">
        <v>221</v>
      </c>
      <c r="F225" s="1162">
        <f>F226</f>
        <v>3156693</v>
      </c>
      <c r="G225" s="1163"/>
      <c r="H225" s="473"/>
    </row>
    <row r="226" spans="1:8" ht="25.5">
      <c r="A226" s="473"/>
      <c r="B226" s="1165" t="s">
        <v>222</v>
      </c>
      <c r="C226" s="1162">
        <v>3156693</v>
      </c>
      <c r="D226" s="1163"/>
      <c r="E226" s="1165" t="s">
        <v>222</v>
      </c>
      <c r="F226" s="1162">
        <v>3156693</v>
      </c>
      <c r="G226" s="1163"/>
      <c r="H226" s="473"/>
    </row>
    <row r="227" spans="1:8" ht="25.5">
      <c r="A227" s="473"/>
      <c r="B227" s="1165" t="s">
        <v>46</v>
      </c>
      <c r="C227" s="1162">
        <v>35349553</v>
      </c>
      <c r="D227" s="1163"/>
      <c r="E227" s="1165" t="s">
        <v>46</v>
      </c>
      <c r="F227" s="1162">
        <v>35349553</v>
      </c>
      <c r="G227" s="1163"/>
      <c r="H227" s="473"/>
    </row>
    <row r="228" spans="1:8" ht="25.5">
      <c r="A228" s="473"/>
      <c r="B228" s="1165" t="s">
        <v>101</v>
      </c>
      <c r="C228" s="1162">
        <v>23857201</v>
      </c>
      <c r="D228" s="1163"/>
      <c r="E228" s="1165" t="s">
        <v>101</v>
      </c>
      <c r="F228" s="1162">
        <v>23857201</v>
      </c>
      <c r="G228" s="1163"/>
      <c r="H228" s="473"/>
    </row>
    <row r="229" spans="1:8" ht="38.25">
      <c r="A229" s="473"/>
      <c r="B229" s="1165" t="s">
        <v>211</v>
      </c>
      <c r="C229" s="1162">
        <v>11492352</v>
      </c>
      <c r="D229" s="1163"/>
      <c r="E229" s="1165" t="s">
        <v>211</v>
      </c>
      <c r="F229" s="1162">
        <v>11492352</v>
      </c>
      <c r="G229" s="1163"/>
      <c r="H229" s="473"/>
    </row>
    <row r="230" spans="1:8">
      <c r="A230" s="473"/>
      <c r="B230" s="1165" t="s">
        <v>22</v>
      </c>
      <c r="C230" s="1162">
        <v>3556860</v>
      </c>
      <c r="D230" s="1163"/>
      <c r="E230" s="1165" t="s">
        <v>22</v>
      </c>
      <c r="F230" s="1162">
        <v>3556860</v>
      </c>
      <c r="G230" s="1163"/>
      <c r="H230" s="473"/>
    </row>
    <row r="231" spans="1:8">
      <c r="A231" s="473"/>
      <c r="B231" s="1165" t="s">
        <v>23</v>
      </c>
      <c r="C231" s="1162">
        <v>3556860</v>
      </c>
      <c r="D231" s="1163"/>
      <c r="E231" s="1165" t="s">
        <v>23</v>
      </c>
      <c r="F231" s="1162">
        <v>3556860</v>
      </c>
      <c r="G231" s="1163"/>
      <c r="H231" s="473"/>
    </row>
    <row r="232" spans="1:8">
      <c r="A232" s="473"/>
      <c r="B232" s="1165" t="s">
        <v>24</v>
      </c>
      <c r="C232" s="1162">
        <v>-150000</v>
      </c>
      <c r="D232" s="1163"/>
      <c r="E232" s="1165" t="s">
        <v>24</v>
      </c>
      <c r="F232" s="1162">
        <v>-150000</v>
      </c>
      <c r="G232" s="1163"/>
      <c r="H232" s="473"/>
    </row>
    <row r="233" spans="1:8" ht="13.5" thickBot="1">
      <c r="A233" s="473"/>
      <c r="B233" s="1181" t="s">
        <v>25</v>
      </c>
      <c r="C233" s="1174">
        <v>150000</v>
      </c>
      <c r="D233" s="1175"/>
      <c r="E233" s="1181" t="s">
        <v>25</v>
      </c>
      <c r="F233" s="1174">
        <v>150000</v>
      </c>
      <c r="G233" s="1175"/>
      <c r="H233" s="473"/>
    </row>
    <row r="234" spans="1:8" ht="48" customHeight="1" thickBot="1">
      <c r="A234" s="473"/>
      <c r="B234" s="1501" t="s">
        <v>406</v>
      </c>
      <c r="C234" s="1502"/>
      <c r="D234" s="1502"/>
      <c r="E234" s="1502"/>
      <c r="F234" s="1502"/>
      <c r="G234" s="1503"/>
      <c r="H234" s="473"/>
    </row>
    <row r="235" spans="1:8">
      <c r="A235" s="473"/>
      <c r="B235" s="468"/>
      <c r="C235" s="467"/>
      <c r="D235" s="467"/>
      <c r="E235" s="467"/>
      <c r="F235" s="467"/>
      <c r="G235" s="467"/>
      <c r="H235" s="473"/>
    </row>
    <row r="236" spans="1:8">
      <c r="B236" s="714" t="s">
        <v>140</v>
      </c>
      <c r="C236" s="475"/>
      <c r="D236" s="475"/>
      <c r="E236" s="475"/>
      <c r="F236" s="475"/>
      <c r="G236" s="475"/>
      <c r="H236" s="473"/>
    </row>
    <row r="237" spans="1:8" ht="13.5" thickBot="1">
      <c r="B237" s="714"/>
      <c r="C237" s="475"/>
      <c r="D237" s="475"/>
      <c r="E237" s="475"/>
      <c r="F237" s="475"/>
      <c r="G237" s="475"/>
      <c r="H237" s="473"/>
    </row>
    <row r="238" spans="1:8" ht="13.5">
      <c r="A238" s="208">
        <f>A129+1</f>
        <v>32</v>
      </c>
      <c r="B238" s="1149" t="s">
        <v>76</v>
      </c>
      <c r="C238" s="1150"/>
      <c r="D238" s="1151"/>
      <c r="E238" s="1149" t="s">
        <v>76</v>
      </c>
      <c r="F238" s="1150"/>
      <c r="G238" s="1151"/>
      <c r="H238" s="208" t="s">
        <v>50</v>
      </c>
    </row>
    <row r="239" spans="1:8" ht="13.5">
      <c r="A239" s="208"/>
      <c r="B239" s="1152" t="s">
        <v>4</v>
      </c>
      <c r="C239" s="1153"/>
      <c r="D239" s="1154"/>
      <c r="E239" s="1152" t="s">
        <v>4</v>
      </c>
      <c r="F239" s="1167"/>
      <c r="G239" s="1168"/>
      <c r="H239" s="473"/>
    </row>
    <row r="240" spans="1:8" ht="25.5">
      <c r="A240" s="473"/>
      <c r="B240" s="1155" t="s">
        <v>209</v>
      </c>
      <c r="C240" s="1156"/>
      <c r="D240" s="1157"/>
      <c r="E240" s="1155" t="s">
        <v>225</v>
      </c>
      <c r="F240" s="1156"/>
      <c r="G240" s="1157"/>
      <c r="H240" s="473"/>
    </row>
    <row r="241" spans="1:8">
      <c r="A241" s="473"/>
      <c r="B241" s="1158" t="s">
        <v>6</v>
      </c>
      <c r="C241" s="1159">
        <v>4981451</v>
      </c>
      <c r="D241" s="1160">
        <f t="shared" ref="D241:D246" si="5">D242</f>
        <v>-36263</v>
      </c>
      <c r="E241" s="1158" t="s">
        <v>6</v>
      </c>
      <c r="F241" s="1010">
        <v>60819656</v>
      </c>
      <c r="G241" s="1160">
        <f>G253</f>
        <v>36263</v>
      </c>
      <c r="H241" s="473"/>
    </row>
    <row r="242" spans="1:8">
      <c r="A242" s="473"/>
      <c r="B242" s="1161" t="s">
        <v>72</v>
      </c>
      <c r="C242" s="1162">
        <v>4981451</v>
      </c>
      <c r="D242" s="1163">
        <f t="shared" si="5"/>
        <v>-36263</v>
      </c>
      <c r="E242" s="453" t="s">
        <v>60</v>
      </c>
      <c r="F242" s="1177">
        <v>584920</v>
      </c>
      <c r="G242" s="1163"/>
      <c r="H242" s="473"/>
    </row>
    <row r="243" spans="1:8">
      <c r="A243" s="473"/>
      <c r="B243" s="1161" t="s">
        <v>73</v>
      </c>
      <c r="C243" s="1162">
        <f>C242</f>
        <v>4981451</v>
      </c>
      <c r="D243" s="1163">
        <f t="shared" si="5"/>
        <v>-36263</v>
      </c>
      <c r="E243" s="453" t="s">
        <v>8</v>
      </c>
      <c r="F243" s="1177">
        <f>F244+F248</f>
        <v>91648</v>
      </c>
      <c r="G243" s="1163"/>
      <c r="H243" s="473"/>
    </row>
    <row r="244" spans="1:8">
      <c r="A244" s="473"/>
      <c r="B244" s="1164" t="s">
        <v>30</v>
      </c>
      <c r="C244" s="1159">
        <v>4981451</v>
      </c>
      <c r="D244" s="1160">
        <f t="shared" si="5"/>
        <v>-36263</v>
      </c>
      <c r="E244" s="453" t="s">
        <v>215</v>
      </c>
      <c r="F244" s="1177">
        <f>F245</f>
        <v>35847</v>
      </c>
      <c r="G244" s="1160"/>
      <c r="H244" s="473"/>
    </row>
    <row r="245" spans="1:8">
      <c r="A245" s="473"/>
      <c r="B245" s="1161" t="s">
        <v>71</v>
      </c>
      <c r="C245" s="1162">
        <v>4981451</v>
      </c>
      <c r="D245" s="1163">
        <f t="shared" si="5"/>
        <v>-36263</v>
      </c>
      <c r="E245" s="453" t="s">
        <v>216</v>
      </c>
      <c r="F245" s="1177">
        <f>F246</f>
        <v>35847</v>
      </c>
      <c r="G245" s="1163"/>
      <c r="H245" s="473"/>
    </row>
    <row r="246" spans="1:8" ht="25.5">
      <c r="A246" s="473"/>
      <c r="B246" s="1161" t="s">
        <v>17</v>
      </c>
      <c r="C246" s="1162">
        <v>4609442</v>
      </c>
      <c r="D246" s="1163">
        <f t="shared" si="5"/>
        <v>-36263</v>
      </c>
      <c r="E246" s="453" t="s">
        <v>217</v>
      </c>
      <c r="F246" s="1010">
        <f>F247</f>
        <v>35847</v>
      </c>
      <c r="G246" s="1163"/>
      <c r="H246" s="473"/>
    </row>
    <row r="247" spans="1:8" ht="25.5">
      <c r="A247" s="473"/>
      <c r="B247" s="1161" t="s">
        <v>19</v>
      </c>
      <c r="C247" s="1162">
        <v>4609442</v>
      </c>
      <c r="D247" s="1163">
        <v>-36263</v>
      </c>
      <c r="E247" s="453" t="s">
        <v>218</v>
      </c>
      <c r="F247" s="1177">
        <v>35847</v>
      </c>
      <c r="G247" s="1163"/>
      <c r="H247" s="473"/>
    </row>
    <row r="248" spans="1:8">
      <c r="A248" s="473"/>
      <c r="B248" s="1161" t="s">
        <v>119</v>
      </c>
      <c r="C248" s="1162">
        <f>C249</f>
        <v>351738</v>
      </c>
      <c r="D248" s="1163"/>
      <c r="E248" s="453" t="s">
        <v>132</v>
      </c>
      <c r="F248" s="1177">
        <f>F249</f>
        <v>55801</v>
      </c>
      <c r="G248" s="1163"/>
      <c r="H248" s="473"/>
    </row>
    <row r="249" spans="1:8">
      <c r="A249" s="473"/>
      <c r="B249" s="1161" t="s">
        <v>75</v>
      </c>
      <c r="C249" s="1162">
        <v>351738</v>
      </c>
      <c r="D249" s="1163"/>
      <c r="E249" s="453" t="s">
        <v>120</v>
      </c>
      <c r="F249" s="1177">
        <f>F250</f>
        <v>55801</v>
      </c>
      <c r="G249" s="1163"/>
      <c r="H249" s="473"/>
    </row>
    <row r="250" spans="1:8" ht="25.5">
      <c r="A250" s="473"/>
      <c r="B250" s="1165" t="s">
        <v>35</v>
      </c>
      <c r="C250" s="1162">
        <f>C251</f>
        <v>20271</v>
      </c>
      <c r="D250" s="1163"/>
      <c r="E250" s="453" t="s">
        <v>121</v>
      </c>
      <c r="F250" s="1177">
        <v>55801</v>
      </c>
      <c r="G250" s="1163"/>
      <c r="H250" s="473"/>
    </row>
    <row r="251" spans="1:8" ht="25.5">
      <c r="A251" s="473"/>
      <c r="B251" s="1165" t="s">
        <v>46</v>
      </c>
      <c r="C251" s="1162">
        <f>C252</f>
        <v>20271</v>
      </c>
      <c r="D251" s="1163"/>
      <c r="E251" s="1161" t="s">
        <v>72</v>
      </c>
      <c r="F251" s="1177">
        <f>F252</f>
        <v>60143088</v>
      </c>
      <c r="G251" s="1163">
        <f>G252</f>
        <v>36263</v>
      </c>
      <c r="H251" s="473"/>
    </row>
    <row r="252" spans="1:8" ht="38.25">
      <c r="A252" s="473"/>
      <c r="B252" s="1165" t="s">
        <v>211</v>
      </c>
      <c r="C252" s="1162">
        <v>20271</v>
      </c>
      <c r="D252" s="1163"/>
      <c r="E252" s="1161" t="s">
        <v>73</v>
      </c>
      <c r="F252" s="1177">
        <v>60143088</v>
      </c>
      <c r="G252" s="1163">
        <f>G253</f>
        <v>36263</v>
      </c>
      <c r="H252" s="473"/>
    </row>
    <row r="253" spans="1:8">
      <c r="A253" s="473"/>
      <c r="B253" s="1165"/>
      <c r="C253" s="1162"/>
      <c r="D253" s="1163"/>
      <c r="E253" s="1164" t="s">
        <v>30</v>
      </c>
      <c r="F253" s="1010">
        <f>F241</f>
        <v>60819656</v>
      </c>
      <c r="G253" s="1160">
        <f>G257</f>
        <v>36263</v>
      </c>
      <c r="H253" s="473"/>
    </row>
    <row r="254" spans="1:8">
      <c r="A254" s="473"/>
      <c r="B254" s="1165"/>
      <c r="C254" s="1162"/>
      <c r="D254" s="1163"/>
      <c r="E254" s="1176" t="s">
        <v>16</v>
      </c>
      <c r="F254" s="1177">
        <f>F255+F258+F261</f>
        <v>59970581</v>
      </c>
      <c r="G254" s="1163"/>
      <c r="H254" s="473"/>
    </row>
    <row r="255" spans="1:8">
      <c r="A255" s="473"/>
      <c r="B255" s="1165"/>
      <c r="C255" s="1162"/>
      <c r="D255" s="1163"/>
      <c r="E255" s="1161" t="s">
        <v>17</v>
      </c>
      <c r="F255" s="1177">
        <f>F256+F257</f>
        <v>25574919</v>
      </c>
      <c r="G255" s="1163"/>
      <c r="H255" s="473"/>
    </row>
    <row r="256" spans="1:8">
      <c r="A256" s="473"/>
      <c r="B256" s="1165"/>
      <c r="C256" s="1162"/>
      <c r="D256" s="1163"/>
      <c r="E256" s="1161" t="s">
        <v>18</v>
      </c>
      <c r="F256" s="1177">
        <v>22073610</v>
      </c>
      <c r="G256" s="1163"/>
      <c r="H256" s="473"/>
    </row>
    <row r="257" spans="1:8">
      <c r="A257" s="473"/>
      <c r="B257" s="1165"/>
      <c r="C257" s="1162"/>
      <c r="D257" s="1163"/>
      <c r="E257" s="1161" t="s">
        <v>19</v>
      </c>
      <c r="F257" s="1162">
        <v>3501309</v>
      </c>
      <c r="G257" s="1163">
        <v>36263</v>
      </c>
      <c r="H257" s="473"/>
    </row>
    <row r="258" spans="1:8">
      <c r="A258" s="473"/>
      <c r="B258" s="1165"/>
      <c r="C258" s="1162"/>
      <c r="D258" s="1163"/>
      <c r="E258" s="1161" t="s">
        <v>119</v>
      </c>
      <c r="F258" s="1162">
        <f>F259+F260</f>
        <v>1195151</v>
      </c>
      <c r="G258" s="1163"/>
      <c r="H258" s="473"/>
    </row>
    <row r="259" spans="1:8">
      <c r="A259" s="473"/>
      <c r="B259" s="1165"/>
      <c r="C259" s="1162"/>
      <c r="D259" s="1163"/>
      <c r="E259" s="1161" t="s">
        <v>75</v>
      </c>
      <c r="F259" s="1162">
        <v>232646</v>
      </c>
      <c r="G259" s="1163"/>
      <c r="H259" s="473"/>
    </row>
    <row r="260" spans="1:8">
      <c r="A260" s="473"/>
      <c r="B260" s="1165"/>
      <c r="C260" s="1162"/>
      <c r="D260" s="1163"/>
      <c r="E260" s="1165" t="s">
        <v>146</v>
      </c>
      <c r="F260" s="1162">
        <v>962505</v>
      </c>
      <c r="G260" s="1163"/>
      <c r="H260" s="473"/>
    </row>
    <row r="261" spans="1:8" ht="25.5">
      <c r="A261" s="473"/>
      <c r="B261" s="1165"/>
      <c r="C261" s="1162"/>
      <c r="D261" s="1163"/>
      <c r="E261" s="1165" t="s">
        <v>219</v>
      </c>
      <c r="F261" s="1162">
        <f>F262+F265</f>
        <v>33200511</v>
      </c>
      <c r="G261" s="1163"/>
      <c r="H261" s="473"/>
    </row>
    <row r="262" spans="1:8">
      <c r="A262" s="473"/>
      <c r="B262" s="1165"/>
      <c r="C262" s="1162"/>
      <c r="D262" s="1163"/>
      <c r="E262" s="1165" t="s">
        <v>220</v>
      </c>
      <c r="F262" s="1177">
        <f>F263</f>
        <v>354430</v>
      </c>
      <c r="G262" s="1163"/>
      <c r="H262" s="473"/>
    </row>
    <row r="263" spans="1:8" ht="25.5">
      <c r="A263" s="473"/>
      <c r="B263" s="1165"/>
      <c r="C263" s="1162"/>
      <c r="D263" s="1163"/>
      <c r="E263" s="1165" t="s">
        <v>221</v>
      </c>
      <c r="F263" s="1177">
        <f>F264</f>
        <v>354430</v>
      </c>
      <c r="G263" s="1163"/>
      <c r="H263" s="473"/>
    </row>
    <row r="264" spans="1:8" ht="25.5">
      <c r="A264" s="473"/>
      <c r="B264" s="1165"/>
      <c r="C264" s="1162"/>
      <c r="D264" s="1163"/>
      <c r="E264" s="1165" t="s">
        <v>222</v>
      </c>
      <c r="F264" s="1177">
        <v>354430</v>
      </c>
      <c r="G264" s="1163"/>
      <c r="H264" s="473"/>
    </row>
    <row r="265" spans="1:8" ht="25.5">
      <c r="A265" s="473"/>
      <c r="B265" s="1165"/>
      <c r="C265" s="1162"/>
      <c r="D265" s="1163"/>
      <c r="E265" s="1165" t="s">
        <v>46</v>
      </c>
      <c r="F265" s="1162">
        <v>32846081</v>
      </c>
      <c r="G265" s="1163"/>
      <c r="H265" s="473"/>
    </row>
    <row r="266" spans="1:8" ht="25.5">
      <c r="A266" s="473"/>
      <c r="B266" s="1165"/>
      <c r="C266" s="1162"/>
      <c r="D266" s="1163"/>
      <c r="E266" s="1165" t="s">
        <v>101</v>
      </c>
      <c r="F266" s="1162">
        <v>22341863</v>
      </c>
      <c r="G266" s="1163"/>
      <c r="H266" s="473"/>
    </row>
    <row r="267" spans="1:8" ht="38.25">
      <c r="A267" s="473"/>
      <c r="B267" s="1165"/>
      <c r="C267" s="1162"/>
      <c r="D267" s="1163"/>
      <c r="E267" s="1165" t="s">
        <v>211</v>
      </c>
      <c r="F267" s="1162">
        <v>10504218</v>
      </c>
      <c r="G267" s="1163"/>
      <c r="H267" s="473"/>
    </row>
    <row r="268" spans="1:8">
      <c r="A268" s="473"/>
      <c r="B268" s="1165"/>
      <c r="C268" s="1162"/>
      <c r="D268" s="1163"/>
      <c r="E268" s="1165" t="s">
        <v>22</v>
      </c>
      <c r="F268" s="1162">
        <f>F269</f>
        <v>849075</v>
      </c>
      <c r="G268" s="1163"/>
      <c r="H268" s="473"/>
    </row>
    <row r="269" spans="1:8">
      <c r="A269" s="473"/>
      <c r="B269" s="1165"/>
      <c r="C269" s="1162"/>
      <c r="D269" s="1163"/>
      <c r="E269" s="1165" t="s">
        <v>23</v>
      </c>
      <c r="F269" s="1162">
        <v>849075</v>
      </c>
      <c r="G269" s="1163"/>
      <c r="H269" s="473"/>
    </row>
    <row r="270" spans="1:8" ht="13.5">
      <c r="A270" s="208"/>
      <c r="B270" s="1166" t="s">
        <v>76</v>
      </c>
      <c r="C270" s="1167"/>
      <c r="D270" s="1168"/>
      <c r="E270" s="1165"/>
      <c r="F270" s="1162"/>
      <c r="G270" s="1163"/>
      <c r="H270" s="473"/>
    </row>
    <row r="271" spans="1:8">
      <c r="A271" s="473"/>
      <c r="B271" s="1152" t="s">
        <v>212</v>
      </c>
      <c r="C271" s="1153"/>
      <c r="D271" s="1154"/>
      <c r="E271" s="1165"/>
      <c r="F271" s="1162"/>
      <c r="G271" s="1163"/>
      <c r="H271" s="473"/>
    </row>
    <row r="272" spans="1:8" ht="25.5">
      <c r="A272" s="473"/>
      <c r="B272" s="1155" t="s">
        <v>209</v>
      </c>
      <c r="C272" s="1156"/>
      <c r="D272" s="1157"/>
      <c r="E272" s="1178"/>
      <c r="F272" s="1179"/>
      <c r="G272" s="1180"/>
      <c r="H272" s="473"/>
    </row>
    <row r="273" spans="1:8">
      <c r="A273" s="473"/>
      <c r="B273" s="1129" t="s">
        <v>106</v>
      </c>
      <c r="C273" s="1169"/>
      <c r="D273" s="1154"/>
      <c r="E273" s="1165"/>
      <c r="F273" s="1162"/>
      <c r="G273" s="1163"/>
      <c r="H273" s="473"/>
    </row>
    <row r="274" spans="1:8">
      <c r="A274" s="473"/>
      <c r="B274" s="1170" t="s">
        <v>102</v>
      </c>
      <c r="C274" s="1169"/>
      <c r="D274" s="1154"/>
      <c r="E274" s="1165"/>
      <c r="F274" s="1162"/>
      <c r="G274" s="1163"/>
      <c r="H274" s="473"/>
    </row>
    <row r="275" spans="1:8">
      <c r="A275" s="473"/>
      <c r="B275" s="1158" t="s">
        <v>6</v>
      </c>
      <c r="C275" s="1159">
        <v>4981451</v>
      </c>
      <c r="D275" s="1160">
        <f t="shared" ref="D275:D280" si="6">D276</f>
        <v>-36263</v>
      </c>
      <c r="E275" s="1165"/>
      <c r="F275" s="1162"/>
      <c r="G275" s="1163"/>
      <c r="H275" s="473"/>
    </row>
    <row r="276" spans="1:8">
      <c r="A276" s="473"/>
      <c r="B276" s="1161" t="s">
        <v>72</v>
      </c>
      <c r="C276" s="1162">
        <v>4981451</v>
      </c>
      <c r="D276" s="1163">
        <f t="shared" si="6"/>
        <v>-36263</v>
      </c>
      <c r="E276" s="1165"/>
      <c r="F276" s="1162"/>
      <c r="G276" s="1163"/>
      <c r="H276" s="473"/>
    </row>
    <row r="277" spans="1:8">
      <c r="A277" s="473"/>
      <c r="B277" s="1161" t="s">
        <v>73</v>
      </c>
      <c r="C277" s="1162">
        <f>C276</f>
        <v>4981451</v>
      </c>
      <c r="D277" s="1163">
        <f t="shared" si="6"/>
        <v>-36263</v>
      </c>
      <c r="E277" s="1165"/>
      <c r="F277" s="1162"/>
      <c r="G277" s="1163"/>
      <c r="H277" s="473"/>
    </row>
    <row r="278" spans="1:8">
      <c r="A278" s="473"/>
      <c r="B278" s="1164" t="s">
        <v>30</v>
      </c>
      <c r="C278" s="1159">
        <v>4981451</v>
      </c>
      <c r="D278" s="1160">
        <f t="shared" si="6"/>
        <v>-36263</v>
      </c>
      <c r="E278" s="1165"/>
      <c r="F278" s="1162"/>
      <c r="G278" s="1163"/>
      <c r="H278" s="473"/>
    </row>
    <row r="279" spans="1:8">
      <c r="A279" s="473"/>
      <c r="B279" s="1161" t="s">
        <v>71</v>
      </c>
      <c r="C279" s="1162">
        <v>4981451</v>
      </c>
      <c r="D279" s="1163">
        <f t="shared" si="6"/>
        <v>-36263</v>
      </c>
      <c r="E279" s="1165"/>
      <c r="F279" s="1162"/>
      <c r="G279" s="1163"/>
      <c r="H279" s="473"/>
    </row>
    <row r="280" spans="1:8">
      <c r="A280" s="473"/>
      <c r="B280" s="1161" t="s">
        <v>17</v>
      </c>
      <c r="C280" s="1162">
        <v>4609442</v>
      </c>
      <c r="D280" s="1163">
        <f t="shared" si="6"/>
        <v>-36263</v>
      </c>
      <c r="E280" s="1165"/>
      <c r="F280" s="1162"/>
      <c r="G280" s="1163"/>
      <c r="H280" s="473"/>
    </row>
    <row r="281" spans="1:8">
      <c r="A281" s="473"/>
      <c r="B281" s="1161" t="s">
        <v>19</v>
      </c>
      <c r="C281" s="1162">
        <v>4609442</v>
      </c>
      <c r="D281" s="1163">
        <v>-36263</v>
      </c>
      <c r="E281" s="1165"/>
      <c r="F281" s="1162"/>
      <c r="G281" s="1163"/>
      <c r="H281" s="473"/>
    </row>
    <row r="282" spans="1:8">
      <c r="A282" s="473"/>
      <c r="B282" s="1161" t="s">
        <v>119</v>
      </c>
      <c r="C282" s="1162">
        <f>C283</f>
        <v>351738</v>
      </c>
      <c r="D282" s="1163"/>
      <c r="E282" s="1165"/>
      <c r="F282" s="1162"/>
      <c r="G282" s="1163"/>
      <c r="H282" s="473"/>
    </row>
    <row r="283" spans="1:8">
      <c r="A283" s="473"/>
      <c r="B283" s="1161" t="s">
        <v>75</v>
      </c>
      <c r="C283" s="1162">
        <v>351738</v>
      </c>
      <c r="D283" s="1163"/>
      <c r="E283" s="1165"/>
      <c r="F283" s="1162"/>
      <c r="G283" s="1163"/>
      <c r="H283" s="473"/>
    </row>
    <row r="284" spans="1:8" ht="25.5">
      <c r="A284" s="473"/>
      <c r="B284" s="1165" t="s">
        <v>35</v>
      </c>
      <c r="C284" s="1162">
        <f>C285</f>
        <v>20271</v>
      </c>
      <c r="D284" s="1163"/>
      <c r="E284" s="1165"/>
      <c r="F284" s="1162"/>
      <c r="G284" s="1163"/>
      <c r="H284" s="473"/>
    </row>
    <row r="285" spans="1:8" ht="25.5">
      <c r="A285" s="473"/>
      <c r="B285" s="1165" t="s">
        <v>46</v>
      </c>
      <c r="C285" s="1162">
        <f>C286</f>
        <v>20271</v>
      </c>
      <c r="D285" s="1163"/>
      <c r="E285" s="1165"/>
      <c r="F285" s="1162"/>
      <c r="G285" s="1163"/>
      <c r="H285" s="473"/>
    </row>
    <row r="286" spans="1:8" ht="38.25">
      <c r="A286" s="473"/>
      <c r="B286" s="1165" t="s">
        <v>211</v>
      </c>
      <c r="C286" s="1162">
        <v>20271</v>
      </c>
      <c r="D286" s="1163"/>
      <c r="E286" s="1165"/>
      <c r="F286" s="1162"/>
      <c r="G286" s="1163"/>
      <c r="H286" s="473"/>
    </row>
    <row r="287" spans="1:8">
      <c r="A287" s="473"/>
      <c r="B287" s="1171" t="s">
        <v>213</v>
      </c>
      <c r="C287" s="1162"/>
      <c r="D287" s="1163"/>
      <c r="E287" s="1165"/>
      <c r="F287" s="1162"/>
      <c r="G287" s="1163"/>
      <c r="H287" s="473"/>
    </row>
    <row r="288" spans="1:8" ht="27">
      <c r="A288" s="473"/>
      <c r="B288" s="1172" t="s">
        <v>214</v>
      </c>
      <c r="C288" s="1162"/>
      <c r="D288" s="1163"/>
      <c r="E288" s="1165"/>
      <c r="F288" s="1162"/>
      <c r="G288" s="1163"/>
      <c r="H288" s="473"/>
    </row>
    <row r="289" spans="1:8">
      <c r="A289" s="473"/>
      <c r="B289" s="1158" t="s">
        <v>6</v>
      </c>
      <c r="C289" s="1159">
        <f>C290</f>
        <v>2580355</v>
      </c>
      <c r="D289" s="1160">
        <f>D290</f>
        <v>-36263</v>
      </c>
      <c r="E289" s="1165"/>
      <c r="F289" s="1162"/>
      <c r="G289" s="1163"/>
      <c r="H289" s="473"/>
    </row>
    <row r="290" spans="1:8">
      <c r="A290" s="473"/>
      <c r="B290" s="1161" t="s">
        <v>72</v>
      </c>
      <c r="C290" s="1162">
        <f>C292</f>
        <v>2580355</v>
      </c>
      <c r="D290" s="1163">
        <f>D291</f>
        <v>-36263</v>
      </c>
      <c r="E290" s="1165"/>
      <c r="F290" s="1162"/>
      <c r="G290" s="1163"/>
      <c r="H290" s="473"/>
    </row>
    <row r="291" spans="1:8">
      <c r="A291" s="473"/>
      <c r="B291" s="1161" t="s">
        <v>73</v>
      </c>
      <c r="C291" s="1162">
        <f>C292</f>
        <v>2580355</v>
      </c>
      <c r="D291" s="1163">
        <f>D292</f>
        <v>-36263</v>
      </c>
      <c r="E291" s="1165"/>
      <c r="F291" s="1162"/>
      <c r="G291" s="1163"/>
      <c r="H291" s="473"/>
    </row>
    <row r="292" spans="1:8">
      <c r="A292" s="473"/>
      <c r="B292" s="1164" t="s">
        <v>30</v>
      </c>
      <c r="C292" s="1159">
        <f>C293</f>
        <v>2580355</v>
      </c>
      <c r="D292" s="1160">
        <f>D293</f>
        <v>-36263</v>
      </c>
      <c r="E292" s="1165"/>
      <c r="F292" s="1162"/>
      <c r="G292" s="1163"/>
      <c r="H292" s="473"/>
    </row>
    <row r="293" spans="1:8">
      <c r="A293" s="473"/>
      <c r="B293" s="1161" t="s">
        <v>71</v>
      </c>
      <c r="C293" s="1162">
        <f>C294</f>
        <v>2580355</v>
      </c>
      <c r="D293" s="1163">
        <f>D294</f>
        <v>-36263</v>
      </c>
      <c r="E293" s="1165"/>
      <c r="F293" s="1162"/>
      <c r="G293" s="1163"/>
      <c r="H293" s="473"/>
    </row>
    <row r="294" spans="1:8">
      <c r="A294" s="473"/>
      <c r="B294" s="1161" t="s">
        <v>17</v>
      </c>
      <c r="C294" s="1162">
        <f>C295</f>
        <v>2580355</v>
      </c>
      <c r="D294" s="1163">
        <f>D295</f>
        <v>-36263</v>
      </c>
      <c r="E294" s="1165"/>
      <c r="F294" s="1162"/>
      <c r="G294" s="1163"/>
      <c r="H294" s="473"/>
    </row>
    <row r="295" spans="1:8">
      <c r="A295" s="473"/>
      <c r="B295" s="1161" t="s">
        <v>19</v>
      </c>
      <c r="C295" s="1162">
        <v>2580355</v>
      </c>
      <c r="D295" s="1163">
        <v>-36263</v>
      </c>
      <c r="E295" s="1165"/>
      <c r="F295" s="1162"/>
      <c r="G295" s="1163"/>
      <c r="H295" s="473"/>
    </row>
    <row r="296" spans="1:8">
      <c r="A296" s="473"/>
      <c r="B296" s="1170" t="s">
        <v>103</v>
      </c>
      <c r="C296" s="1169"/>
      <c r="D296" s="1154"/>
      <c r="E296" s="1165"/>
      <c r="F296" s="1162"/>
      <c r="G296" s="1163"/>
      <c r="H296" s="473"/>
    </row>
    <row r="297" spans="1:8">
      <c r="A297" s="473"/>
      <c r="B297" s="1158" t="s">
        <v>6</v>
      </c>
      <c r="C297" s="1159">
        <f>C298</f>
        <v>5481579</v>
      </c>
      <c r="D297" s="1160">
        <f t="shared" ref="D297:D301" si="7">D298</f>
        <v>-36263</v>
      </c>
      <c r="E297" s="1165"/>
      <c r="F297" s="1162"/>
      <c r="G297" s="1163"/>
      <c r="H297" s="473"/>
    </row>
    <row r="298" spans="1:8">
      <c r="A298" s="473"/>
      <c r="B298" s="1161" t="s">
        <v>72</v>
      </c>
      <c r="C298" s="1162">
        <f>C299</f>
        <v>5481579</v>
      </c>
      <c r="D298" s="1163">
        <f t="shared" si="7"/>
        <v>-36263</v>
      </c>
      <c r="E298" s="1165"/>
      <c r="F298" s="1162"/>
      <c r="G298" s="1163"/>
      <c r="H298" s="473"/>
    </row>
    <row r="299" spans="1:8">
      <c r="A299" s="473"/>
      <c r="B299" s="1161" t="s">
        <v>73</v>
      </c>
      <c r="C299" s="1162">
        <f>C300</f>
        <v>5481579</v>
      </c>
      <c r="D299" s="1163">
        <f t="shared" si="7"/>
        <v>-36263</v>
      </c>
      <c r="E299" s="1165"/>
      <c r="F299" s="1162"/>
      <c r="G299" s="1163"/>
      <c r="H299" s="473"/>
    </row>
    <row r="300" spans="1:8">
      <c r="A300" s="473"/>
      <c r="B300" s="1164" t="s">
        <v>30</v>
      </c>
      <c r="C300" s="1159">
        <f>C301</f>
        <v>5481579</v>
      </c>
      <c r="D300" s="1160">
        <f t="shared" si="7"/>
        <v>-36263</v>
      </c>
      <c r="E300" s="1165"/>
      <c r="F300" s="1162"/>
      <c r="G300" s="1163"/>
      <c r="H300" s="473"/>
    </row>
    <row r="301" spans="1:8">
      <c r="A301" s="473"/>
      <c r="B301" s="1161" t="s">
        <v>71</v>
      </c>
      <c r="C301" s="1162">
        <f>C302+C304+C306</f>
        <v>5481579</v>
      </c>
      <c r="D301" s="1163">
        <f t="shared" si="7"/>
        <v>-36263</v>
      </c>
      <c r="E301" s="1165"/>
      <c r="F301" s="1162"/>
      <c r="G301" s="1163"/>
      <c r="H301" s="473"/>
    </row>
    <row r="302" spans="1:8">
      <c r="A302" s="473"/>
      <c r="B302" s="1161" t="s">
        <v>17</v>
      </c>
      <c r="C302" s="1162">
        <v>4937024</v>
      </c>
      <c r="D302" s="1163">
        <v>-36263</v>
      </c>
      <c r="E302" s="1165"/>
      <c r="F302" s="1162"/>
      <c r="G302" s="1163"/>
      <c r="H302" s="473"/>
    </row>
    <row r="303" spans="1:8">
      <c r="A303" s="473"/>
      <c r="B303" s="1161" t="s">
        <v>19</v>
      </c>
      <c r="C303" s="1162">
        <v>4937024</v>
      </c>
      <c r="D303" s="1163">
        <v>-36263</v>
      </c>
      <c r="E303" s="1165"/>
      <c r="F303" s="1162"/>
      <c r="G303" s="1163"/>
      <c r="H303" s="473"/>
    </row>
    <row r="304" spans="1:8">
      <c r="A304" s="473"/>
      <c r="B304" s="1161" t="s">
        <v>119</v>
      </c>
      <c r="C304" s="1162">
        <f>C305</f>
        <v>524284</v>
      </c>
      <c r="D304" s="1163"/>
      <c r="E304" s="1165"/>
      <c r="F304" s="1162"/>
      <c r="G304" s="1163"/>
      <c r="H304" s="473"/>
    </row>
    <row r="305" spans="1:8">
      <c r="A305" s="473"/>
      <c r="B305" s="1161" t="s">
        <v>75</v>
      </c>
      <c r="C305" s="1162">
        <v>524284</v>
      </c>
      <c r="D305" s="1163"/>
      <c r="E305" s="1165"/>
      <c r="F305" s="1162"/>
      <c r="G305" s="1163"/>
      <c r="H305" s="473"/>
    </row>
    <row r="306" spans="1:8" ht="25.5">
      <c r="A306" s="473"/>
      <c r="B306" s="1165" t="s">
        <v>35</v>
      </c>
      <c r="C306" s="1162">
        <f>C307</f>
        <v>20271</v>
      </c>
      <c r="D306" s="1163"/>
      <c r="E306" s="1165"/>
      <c r="F306" s="1162"/>
      <c r="G306" s="1163"/>
      <c r="H306" s="473"/>
    </row>
    <row r="307" spans="1:8" ht="25.5">
      <c r="A307" s="473"/>
      <c r="B307" s="1165" t="s">
        <v>46</v>
      </c>
      <c r="C307" s="1162">
        <f>C308</f>
        <v>20271</v>
      </c>
      <c r="D307" s="1163"/>
      <c r="E307" s="1165"/>
      <c r="F307" s="1162"/>
      <c r="G307" s="1163"/>
      <c r="H307" s="473"/>
    </row>
    <row r="308" spans="1:8" ht="38.25">
      <c r="A308" s="473"/>
      <c r="B308" s="1165" t="s">
        <v>211</v>
      </c>
      <c r="C308" s="1162">
        <v>20271</v>
      </c>
      <c r="D308" s="1163"/>
      <c r="E308" s="1165"/>
      <c r="F308" s="1162"/>
      <c r="G308" s="1163"/>
      <c r="H308" s="473"/>
    </row>
    <row r="309" spans="1:8">
      <c r="A309" s="473"/>
      <c r="B309" s="1171" t="s">
        <v>213</v>
      </c>
      <c r="C309" s="1162"/>
      <c r="D309" s="1163"/>
      <c r="E309" s="1165"/>
      <c r="F309" s="1162"/>
      <c r="G309" s="1163"/>
      <c r="H309" s="473"/>
    </row>
    <row r="310" spans="1:8" ht="27">
      <c r="A310" s="473"/>
      <c r="B310" s="1172" t="s">
        <v>214</v>
      </c>
      <c r="C310" s="1162"/>
      <c r="D310" s="1163"/>
      <c r="E310" s="1165"/>
      <c r="F310" s="1162"/>
      <c r="G310" s="1163"/>
      <c r="H310" s="473"/>
    </row>
    <row r="311" spans="1:8">
      <c r="A311" s="473"/>
      <c r="B311" s="1158" t="s">
        <v>6</v>
      </c>
      <c r="C311" s="1159">
        <f>C312</f>
        <v>2580355</v>
      </c>
      <c r="D311" s="1160">
        <f>D312</f>
        <v>-36263</v>
      </c>
      <c r="E311" s="1165"/>
      <c r="F311" s="1162"/>
      <c r="G311" s="1163"/>
      <c r="H311" s="473"/>
    </row>
    <row r="312" spans="1:8">
      <c r="A312" s="473"/>
      <c r="B312" s="1161" t="s">
        <v>72</v>
      </c>
      <c r="C312" s="1162">
        <f>C314</f>
        <v>2580355</v>
      </c>
      <c r="D312" s="1163">
        <f>D313</f>
        <v>-36263</v>
      </c>
      <c r="E312" s="1165"/>
      <c r="F312" s="1162"/>
      <c r="G312" s="1163"/>
      <c r="H312" s="473"/>
    </row>
    <row r="313" spans="1:8">
      <c r="A313" s="473"/>
      <c r="B313" s="1161" t="s">
        <v>73</v>
      </c>
      <c r="C313" s="1162">
        <f>C314</f>
        <v>2580355</v>
      </c>
      <c r="D313" s="1163">
        <f>D314</f>
        <v>-36263</v>
      </c>
      <c r="E313" s="1165"/>
      <c r="F313" s="1162"/>
      <c r="G313" s="1163"/>
      <c r="H313" s="473"/>
    </row>
    <row r="314" spans="1:8">
      <c r="A314" s="473"/>
      <c r="B314" s="1164" t="s">
        <v>30</v>
      </c>
      <c r="C314" s="1159">
        <f>C315</f>
        <v>2580355</v>
      </c>
      <c r="D314" s="1160">
        <f>D315</f>
        <v>-36263</v>
      </c>
      <c r="E314" s="1165"/>
      <c r="F314" s="1162"/>
      <c r="G314" s="1163"/>
      <c r="H314" s="473"/>
    </row>
    <row r="315" spans="1:8">
      <c r="A315" s="473"/>
      <c r="B315" s="1161" t="s">
        <v>71</v>
      </c>
      <c r="C315" s="1162">
        <f>C316</f>
        <v>2580355</v>
      </c>
      <c r="D315" s="1163">
        <f>D316</f>
        <v>-36263</v>
      </c>
      <c r="E315" s="1165"/>
      <c r="F315" s="1162"/>
      <c r="G315" s="1163"/>
      <c r="H315" s="473"/>
    </row>
    <row r="316" spans="1:8">
      <c r="A316" s="473"/>
      <c r="B316" s="1161" t="s">
        <v>17</v>
      </c>
      <c r="C316" s="1162">
        <f>C317</f>
        <v>2580355</v>
      </c>
      <c r="D316" s="1163">
        <f>D317</f>
        <v>-36263</v>
      </c>
      <c r="E316" s="1165"/>
      <c r="F316" s="1162"/>
      <c r="G316" s="1163"/>
      <c r="H316" s="473"/>
    </row>
    <row r="317" spans="1:8">
      <c r="A317" s="473"/>
      <c r="B317" s="1161" t="s">
        <v>19</v>
      </c>
      <c r="C317" s="1162">
        <v>2580355</v>
      </c>
      <c r="D317" s="1163">
        <v>-36263</v>
      </c>
      <c r="E317" s="1165"/>
      <c r="F317" s="1162"/>
      <c r="G317" s="1163"/>
      <c r="H317" s="473"/>
    </row>
    <row r="318" spans="1:8">
      <c r="A318" s="473"/>
      <c r="B318" s="1170" t="s">
        <v>108</v>
      </c>
      <c r="C318" s="1169"/>
      <c r="D318" s="1154"/>
      <c r="E318" s="1165"/>
      <c r="F318" s="1162"/>
      <c r="G318" s="1163"/>
      <c r="H318" s="473"/>
    </row>
    <row r="319" spans="1:8">
      <c r="A319" s="473"/>
      <c r="B319" s="1158" t="s">
        <v>6</v>
      </c>
      <c r="C319" s="1159">
        <f>C320</f>
        <v>5609086</v>
      </c>
      <c r="D319" s="1160">
        <f t="shared" ref="D319:D324" si="8">D320</f>
        <v>-36263</v>
      </c>
      <c r="E319" s="1165"/>
      <c r="F319" s="1162"/>
      <c r="G319" s="1163"/>
      <c r="H319" s="473"/>
    </row>
    <row r="320" spans="1:8">
      <c r="A320" s="473"/>
      <c r="B320" s="1161" t="s">
        <v>72</v>
      </c>
      <c r="C320" s="1162">
        <f>C321</f>
        <v>5609086</v>
      </c>
      <c r="D320" s="1163">
        <f t="shared" si="8"/>
        <v>-36263</v>
      </c>
      <c r="E320" s="1165"/>
      <c r="F320" s="1162"/>
      <c r="G320" s="1163"/>
      <c r="H320" s="473"/>
    </row>
    <row r="321" spans="1:8">
      <c r="A321" s="473"/>
      <c r="B321" s="1161" t="s">
        <v>73</v>
      </c>
      <c r="C321" s="1162">
        <f>C322</f>
        <v>5609086</v>
      </c>
      <c r="D321" s="1163">
        <f t="shared" si="8"/>
        <v>-36263</v>
      </c>
      <c r="E321" s="1165"/>
      <c r="F321" s="1162"/>
      <c r="G321" s="1163"/>
      <c r="H321" s="473"/>
    </row>
    <row r="322" spans="1:8">
      <c r="A322" s="473"/>
      <c r="B322" s="1164" t="s">
        <v>30</v>
      </c>
      <c r="C322" s="1159">
        <f>C323</f>
        <v>5609086</v>
      </c>
      <c r="D322" s="1160">
        <f t="shared" si="8"/>
        <v>-36263</v>
      </c>
      <c r="E322" s="1165"/>
      <c r="F322" s="1162"/>
      <c r="G322" s="1163"/>
      <c r="H322" s="473"/>
    </row>
    <row r="323" spans="1:8">
      <c r="A323" s="473"/>
      <c r="B323" s="1161" t="s">
        <v>71</v>
      </c>
      <c r="C323" s="1162">
        <f>C324+C326+C328</f>
        <v>5609086</v>
      </c>
      <c r="D323" s="1163">
        <f t="shared" si="8"/>
        <v>-36263</v>
      </c>
      <c r="E323" s="1165"/>
      <c r="F323" s="1162"/>
      <c r="G323" s="1163"/>
      <c r="H323" s="473"/>
    </row>
    <row r="324" spans="1:8">
      <c r="A324" s="473"/>
      <c r="B324" s="1161" t="s">
        <v>17</v>
      </c>
      <c r="C324" s="1162">
        <v>4937024</v>
      </c>
      <c r="D324" s="1163">
        <f t="shared" si="8"/>
        <v>-36263</v>
      </c>
      <c r="E324" s="1165"/>
      <c r="F324" s="1162"/>
      <c r="G324" s="1163"/>
      <c r="H324" s="473"/>
    </row>
    <row r="325" spans="1:8">
      <c r="A325" s="473"/>
      <c r="B325" s="1161" t="s">
        <v>19</v>
      </c>
      <c r="C325" s="1162">
        <v>4937024</v>
      </c>
      <c r="D325" s="1163">
        <v>-36263</v>
      </c>
      <c r="E325" s="1165"/>
      <c r="F325" s="1162"/>
      <c r="G325" s="1163"/>
      <c r="H325" s="473"/>
    </row>
    <row r="326" spans="1:8">
      <c r="A326" s="473"/>
      <c r="B326" s="1161" t="s">
        <v>119</v>
      </c>
      <c r="C326" s="1162">
        <f>C327</f>
        <v>651791</v>
      </c>
      <c r="D326" s="1163"/>
      <c r="E326" s="1165"/>
      <c r="F326" s="1162"/>
      <c r="G326" s="1163"/>
      <c r="H326" s="473"/>
    </row>
    <row r="327" spans="1:8">
      <c r="A327" s="473"/>
      <c r="B327" s="1161" t="s">
        <v>75</v>
      </c>
      <c r="C327" s="1162">
        <v>651791</v>
      </c>
      <c r="D327" s="1163"/>
      <c r="E327" s="1165"/>
      <c r="F327" s="1162"/>
      <c r="G327" s="1163"/>
      <c r="H327" s="473"/>
    </row>
    <row r="328" spans="1:8" ht="25.5">
      <c r="A328" s="473"/>
      <c r="B328" s="1165" t="s">
        <v>35</v>
      </c>
      <c r="C328" s="1162">
        <f>C329</f>
        <v>20271</v>
      </c>
      <c r="D328" s="1163"/>
      <c r="E328" s="1165"/>
      <c r="F328" s="1162"/>
      <c r="G328" s="1163"/>
      <c r="H328" s="473"/>
    </row>
    <row r="329" spans="1:8" ht="25.5">
      <c r="A329" s="473"/>
      <c r="B329" s="1165" t="s">
        <v>46</v>
      </c>
      <c r="C329" s="1162">
        <f>C330</f>
        <v>20271</v>
      </c>
      <c r="D329" s="1163"/>
      <c r="E329" s="1165"/>
      <c r="F329" s="1162"/>
      <c r="G329" s="1163"/>
      <c r="H329" s="473"/>
    </row>
    <row r="330" spans="1:8" ht="38.25">
      <c r="A330" s="473"/>
      <c r="B330" s="1165" t="s">
        <v>211</v>
      </c>
      <c r="C330" s="1162">
        <v>20271</v>
      </c>
      <c r="D330" s="1163"/>
      <c r="E330" s="1165"/>
      <c r="F330" s="1162"/>
      <c r="G330" s="1163"/>
      <c r="H330" s="473"/>
    </row>
    <row r="331" spans="1:8">
      <c r="A331" s="473"/>
      <c r="B331" s="1171" t="s">
        <v>213</v>
      </c>
      <c r="C331" s="1162"/>
      <c r="D331" s="1163"/>
      <c r="E331" s="1165"/>
      <c r="F331" s="1162"/>
      <c r="G331" s="1163"/>
      <c r="H331" s="473"/>
    </row>
    <row r="332" spans="1:8" ht="27">
      <c r="A332" s="473"/>
      <c r="B332" s="1172" t="s">
        <v>214</v>
      </c>
      <c r="C332" s="1162"/>
      <c r="D332" s="1163"/>
      <c r="E332" s="1165"/>
      <c r="F332" s="1162"/>
      <c r="G332" s="1163"/>
      <c r="H332" s="473"/>
    </row>
    <row r="333" spans="1:8">
      <c r="A333" s="473"/>
      <c r="B333" s="1158" t="s">
        <v>6</v>
      </c>
      <c r="C333" s="1159">
        <f>C334</f>
        <v>2580355</v>
      </c>
      <c r="D333" s="1160">
        <f>D334</f>
        <v>-36263</v>
      </c>
      <c r="E333" s="1165"/>
      <c r="F333" s="1162"/>
      <c r="G333" s="1163"/>
      <c r="H333" s="473"/>
    </row>
    <row r="334" spans="1:8">
      <c r="A334" s="473"/>
      <c r="B334" s="1161" t="s">
        <v>72</v>
      </c>
      <c r="C334" s="1162">
        <f>C336</f>
        <v>2580355</v>
      </c>
      <c r="D334" s="1163">
        <f>D335</f>
        <v>-36263</v>
      </c>
      <c r="E334" s="1165"/>
      <c r="F334" s="1162"/>
      <c r="G334" s="1163"/>
      <c r="H334" s="473"/>
    </row>
    <row r="335" spans="1:8">
      <c r="A335" s="473"/>
      <c r="B335" s="1161" t="s">
        <v>73</v>
      </c>
      <c r="C335" s="1162">
        <f>C336</f>
        <v>2580355</v>
      </c>
      <c r="D335" s="1163">
        <f>D336</f>
        <v>-36263</v>
      </c>
      <c r="E335" s="1165"/>
      <c r="F335" s="1162"/>
      <c r="G335" s="1163"/>
      <c r="H335" s="473"/>
    </row>
    <row r="336" spans="1:8">
      <c r="A336" s="473"/>
      <c r="B336" s="1164" t="s">
        <v>30</v>
      </c>
      <c r="C336" s="1159">
        <f>C337</f>
        <v>2580355</v>
      </c>
      <c r="D336" s="1160">
        <f>D337</f>
        <v>-36263</v>
      </c>
      <c r="E336" s="1165"/>
      <c r="F336" s="1162"/>
      <c r="G336" s="1163"/>
      <c r="H336" s="473"/>
    </row>
    <row r="337" spans="1:8">
      <c r="A337" s="473"/>
      <c r="B337" s="1161" t="s">
        <v>71</v>
      </c>
      <c r="C337" s="1162">
        <f>C338</f>
        <v>2580355</v>
      </c>
      <c r="D337" s="1163">
        <f>D338</f>
        <v>-36263</v>
      </c>
      <c r="E337" s="1165"/>
      <c r="F337" s="1162"/>
      <c r="G337" s="1163"/>
      <c r="H337" s="473"/>
    </row>
    <row r="338" spans="1:8">
      <c r="A338" s="473"/>
      <c r="B338" s="1161" t="s">
        <v>17</v>
      </c>
      <c r="C338" s="1162">
        <f>C339</f>
        <v>2580355</v>
      </c>
      <c r="D338" s="1163">
        <f>D339</f>
        <v>-36263</v>
      </c>
      <c r="E338" s="1165"/>
      <c r="F338" s="1162"/>
      <c r="G338" s="1163"/>
      <c r="H338" s="473"/>
    </row>
    <row r="339" spans="1:8">
      <c r="A339" s="473"/>
      <c r="B339" s="1161" t="s">
        <v>19</v>
      </c>
      <c r="C339" s="1162">
        <v>2580355</v>
      </c>
      <c r="D339" s="1163">
        <v>-36263</v>
      </c>
      <c r="E339" s="1165"/>
      <c r="F339" s="1162"/>
      <c r="G339" s="1163"/>
      <c r="H339" s="473"/>
    </row>
    <row r="340" spans="1:8">
      <c r="A340" s="473"/>
      <c r="B340" s="1170" t="s">
        <v>74</v>
      </c>
      <c r="C340" s="1169"/>
      <c r="D340" s="1154"/>
      <c r="E340" s="1165"/>
      <c r="F340" s="1162"/>
      <c r="G340" s="1163"/>
      <c r="H340" s="473"/>
    </row>
    <row r="341" spans="1:8">
      <c r="A341" s="473"/>
      <c r="B341" s="1158" t="s">
        <v>6</v>
      </c>
      <c r="C341" s="1159">
        <f>C342</f>
        <v>28101188</v>
      </c>
      <c r="D341" s="1160">
        <f t="shared" ref="D341:D346" si="9">D342</f>
        <v>-257073</v>
      </c>
      <c r="E341" s="1165"/>
      <c r="F341" s="1162"/>
      <c r="G341" s="1163"/>
      <c r="H341" s="473"/>
    </row>
    <row r="342" spans="1:8">
      <c r="A342" s="473"/>
      <c r="B342" s="1161" t="s">
        <v>72</v>
      </c>
      <c r="C342" s="1162">
        <f>C343</f>
        <v>28101188</v>
      </c>
      <c r="D342" s="1163">
        <f t="shared" si="9"/>
        <v>-257073</v>
      </c>
      <c r="E342" s="1165"/>
      <c r="F342" s="1162"/>
      <c r="G342" s="1163"/>
      <c r="H342" s="473"/>
    </row>
    <row r="343" spans="1:8">
      <c r="A343" s="473"/>
      <c r="B343" s="1161" t="s">
        <v>73</v>
      </c>
      <c r="C343" s="1162">
        <f>C344</f>
        <v>28101188</v>
      </c>
      <c r="D343" s="1163">
        <f t="shared" si="9"/>
        <v>-257073</v>
      </c>
      <c r="E343" s="1165"/>
      <c r="F343" s="1162"/>
      <c r="G343" s="1163"/>
      <c r="H343" s="473"/>
    </row>
    <row r="344" spans="1:8">
      <c r="A344" s="473"/>
      <c r="B344" s="1164" t="s">
        <v>30</v>
      </c>
      <c r="C344" s="1159">
        <f>C345</f>
        <v>28101188</v>
      </c>
      <c r="D344" s="1160">
        <f t="shared" si="9"/>
        <v>-257073</v>
      </c>
      <c r="E344" s="1165"/>
      <c r="F344" s="1162"/>
      <c r="G344" s="1163"/>
      <c r="H344" s="473"/>
    </row>
    <row r="345" spans="1:8">
      <c r="A345" s="473"/>
      <c r="B345" s="1161" t="s">
        <v>71</v>
      </c>
      <c r="C345" s="1162">
        <f>C346+C348+C350</f>
        <v>28101188</v>
      </c>
      <c r="D345" s="1163">
        <f t="shared" si="9"/>
        <v>-257073</v>
      </c>
      <c r="E345" s="1165"/>
      <c r="F345" s="1162"/>
      <c r="G345" s="1163"/>
      <c r="H345" s="473"/>
    </row>
    <row r="346" spans="1:8">
      <c r="A346" s="473"/>
      <c r="B346" s="1161" t="s">
        <v>17</v>
      </c>
      <c r="C346" s="1162">
        <f>C347</f>
        <v>27429126</v>
      </c>
      <c r="D346" s="1163">
        <f t="shared" si="9"/>
        <v>-257073</v>
      </c>
      <c r="E346" s="1165"/>
      <c r="F346" s="1162"/>
      <c r="G346" s="1163"/>
      <c r="H346" s="473"/>
    </row>
    <row r="347" spans="1:8">
      <c r="A347" s="473"/>
      <c r="B347" s="1161" t="s">
        <v>19</v>
      </c>
      <c r="C347" s="1162">
        <f>22492102+4937024</f>
        <v>27429126</v>
      </c>
      <c r="D347" s="1163">
        <f>D355</f>
        <v>-257073</v>
      </c>
      <c r="E347" s="1165"/>
      <c r="F347" s="1162"/>
      <c r="G347" s="1163"/>
      <c r="H347" s="473"/>
    </row>
    <row r="348" spans="1:8">
      <c r="A348" s="473"/>
      <c r="B348" s="1161" t="s">
        <v>119</v>
      </c>
      <c r="C348" s="1162">
        <f>C349</f>
        <v>651791</v>
      </c>
      <c r="D348" s="1163"/>
      <c r="E348" s="1165"/>
      <c r="F348" s="1162"/>
      <c r="G348" s="1163"/>
      <c r="H348" s="473"/>
    </row>
    <row r="349" spans="1:8">
      <c r="A349" s="473"/>
      <c r="B349" s="1161" t="s">
        <v>75</v>
      </c>
      <c r="C349" s="1162">
        <v>651791</v>
      </c>
      <c r="D349" s="1163"/>
      <c r="E349" s="1165"/>
      <c r="F349" s="1162"/>
      <c r="G349" s="1163"/>
      <c r="H349" s="473"/>
    </row>
    <row r="350" spans="1:8" ht="25.5">
      <c r="A350" s="473"/>
      <c r="B350" s="1165" t="s">
        <v>35</v>
      </c>
      <c r="C350" s="1162">
        <f>C351</f>
        <v>20271</v>
      </c>
      <c r="D350" s="1163"/>
      <c r="E350" s="1165"/>
      <c r="F350" s="1162"/>
      <c r="G350" s="1163"/>
      <c r="H350" s="473"/>
    </row>
    <row r="351" spans="1:8" ht="25.5">
      <c r="A351" s="473"/>
      <c r="B351" s="1165" t="s">
        <v>46</v>
      </c>
      <c r="C351" s="1162">
        <f>C352</f>
        <v>20271</v>
      </c>
      <c r="D351" s="1163"/>
      <c r="E351" s="1165"/>
      <c r="F351" s="1162"/>
      <c r="G351" s="1163"/>
      <c r="H351" s="473"/>
    </row>
    <row r="352" spans="1:8" ht="38.25">
      <c r="A352" s="473"/>
      <c r="B352" s="1165" t="s">
        <v>211</v>
      </c>
      <c r="C352" s="1162">
        <v>20271</v>
      </c>
      <c r="D352" s="1163"/>
      <c r="E352" s="1165"/>
      <c r="F352" s="1162"/>
      <c r="G352" s="1163"/>
      <c r="H352" s="473"/>
    </row>
    <row r="353" spans="1:8">
      <c r="A353" s="473"/>
      <c r="B353" s="1171" t="s">
        <v>213</v>
      </c>
      <c r="C353" s="1162"/>
      <c r="D353" s="1163"/>
      <c r="E353" s="1165"/>
      <c r="F353" s="1162"/>
      <c r="G353" s="1163"/>
      <c r="H353" s="473"/>
    </row>
    <row r="354" spans="1:8" ht="27">
      <c r="A354" s="473"/>
      <c r="B354" s="1172" t="s">
        <v>214</v>
      </c>
      <c r="C354" s="1162"/>
      <c r="D354" s="1163"/>
      <c r="E354" s="1165"/>
      <c r="F354" s="1162"/>
      <c r="G354" s="1163"/>
      <c r="H354" s="473"/>
    </row>
    <row r="355" spans="1:8">
      <c r="A355" s="473"/>
      <c r="B355" s="1158" t="s">
        <v>6</v>
      </c>
      <c r="C355" s="1159">
        <f>C356</f>
        <v>19333014</v>
      </c>
      <c r="D355" s="1160">
        <f>D356</f>
        <v>-257073</v>
      </c>
      <c r="E355" s="1165"/>
      <c r="F355" s="1162"/>
      <c r="G355" s="1163"/>
      <c r="H355" s="473"/>
    </row>
    <row r="356" spans="1:8">
      <c r="A356" s="473"/>
      <c r="B356" s="1161" t="s">
        <v>72</v>
      </c>
      <c r="C356" s="1162">
        <f>C358</f>
        <v>19333014</v>
      </c>
      <c r="D356" s="1163">
        <f>D357</f>
        <v>-257073</v>
      </c>
      <c r="E356" s="1165"/>
      <c r="F356" s="1162"/>
      <c r="G356" s="1163"/>
      <c r="H356" s="473"/>
    </row>
    <row r="357" spans="1:8">
      <c r="A357" s="473"/>
      <c r="B357" s="1161" t="s">
        <v>73</v>
      </c>
      <c r="C357" s="1162">
        <f>C358</f>
        <v>19333014</v>
      </c>
      <c r="D357" s="1163">
        <f>D358</f>
        <v>-257073</v>
      </c>
      <c r="E357" s="1165"/>
      <c r="F357" s="1162"/>
      <c r="G357" s="1163"/>
      <c r="H357" s="473"/>
    </row>
    <row r="358" spans="1:8">
      <c r="A358" s="473"/>
      <c r="B358" s="1164" t="s">
        <v>30</v>
      </c>
      <c r="C358" s="1159">
        <f>C359</f>
        <v>19333014</v>
      </c>
      <c r="D358" s="1160">
        <f>D359</f>
        <v>-257073</v>
      </c>
      <c r="E358" s="1165"/>
      <c r="F358" s="1162"/>
      <c r="G358" s="1163"/>
      <c r="H358" s="473"/>
    </row>
    <row r="359" spans="1:8">
      <c r="A359" s="473"/>
      <c r="B359" s="1161" t="s">
        <v>71</v>
      </c>
      <c r="C359" s="1162">
        <f>C360</f>
        <v>19333014</v>
      </c>
      <c r="D359" s="1163">
        <f>D360</f>
        <v>-257073</v>
      </c>
      <c r="E359" s="1165"/>
      <c r="F359" s="1162"/>
      <c r="G359" s="1163"/>
      <c r="H359" s="473"/>
    </row>
    <row r="360" spans="1:8">
      <c r="A360" s="473"/>
      <c r="B360" s="1161" t="s">
        <v>17</v>
      </c>
      <c r="C360" s="1162">
        <f>C361</f>
        <v>19333014</v>
      </c>
      <c r="D360" s="1163">
        <f>D361</f>
        <v>-257073</v>
      </c>
      <c r="E360" s="1165"/>
      <c r="F360" s="1162"/>
      <c r="G360" s="1163"/>
      <c r="H360" s="473"/>
    </row>
    <row r="361" spans="1:8" ht="13.5" thickBot="1">
      <c r="A361" s="473"/>
      <c r="B361" s="1173" t="s">
        <v>19</v>
      </c>
      <c r="C361" s="1174">
        <f>16752659+2580355</f>
        <v>19333014</v>
      </c>
      <c r="D361" s="1175">
        <f>-36263*7-3232</f>
        <v>-257073</v>
      </c>
      <c r="E361" s="1181"/>
      <c r="F361" s="1174"/>
      <c r="G361" s="1175"/>
      <c r="H361" s="473"/>
    </row>
    <row r="362" spans="1:8" ht="50.25" customHeight="1" thickBot="1">
      <c r="A362" s="473"/>
      <c r="B362" s="1501" t="s">
        <v>406</v>
      </c>
      <c r="C362" s="1502"/>
      <c r="D362" s="1502"/>
      <c r="E362" s="1502"/>
      <c r="F362" s="1502"/>
      <c r="G362" s="1503"/>
      <c r="H362" s="473"/>
    </row>
    <row r="363" spans="1:8">
      <c r="A363" s="473"/>
      <c r="B363" s="468"/>
      <c r="C363" s="467"/>
      <c r="D363" s="467"/>
      <c r="E363" s="467"/>
      <c r="F363" s="467"/>
      <c r="G363" s="467"/>
      <c r="H363" s="473"/>
    </row>
    <row r="364" spans="1:8">
      <c r="B364" s="714" t="s">
        <v>140</v>
      </c>
      <c r="C364" s="714"/>
      <c r="D364" s="714"/>
      <c r="E364" s="714"/>
      <c r="F364" s="714"/>
      <c r="G364" s="714"/>
      <c r="H364" s="473"/>
    </row>
    <row r="365" spans="1:8" ht="13.5" thickBot="1">
      <c r="B365" s="714"/>
      <c r="C365" s="714"/>
      <c r="D365" s="714"/>
      <c r="E365" s="714"/>
      <c r="F365" s="714"/>
      <c r="G365" s="714"/>
      <c r="H365" s="473"/>
    </row>
    <row r="366" spans="1:8" ht="13.5">
      <c r="A366" s="208">
        <f>A238+1</f>
        <v>33</v>
      </c>
      <c r="B366" s="1149" t="s">
        <v>76</v>
      </c>
      <c r="C366" s="1150"/>
      <c r="D366" s="1151"/>
      <c r="E366" s="1149" t="s">
        <v>76</v>
      </c>
      <c r="F366" s="1150"/>
      <c r="G366" s="1151"/>
      <c r="H366" s="208" t="s">
        <v>50</v>
      </c>
    </row>
    <row r="367" spans="1:8" ht="13.5">
      <c r="A367" s="208"/>
      <c r="B367" s="1152" t="s">
        <v>4</v>
      </c>
      <c r="C367" s="1153"/>
      <c r="D367" s="1154"/>
      <c r="E367" s="1152" t="s">
        <v>4</v>
      </c>
      <c r="F367" s="1167"/>
      <c r="G367" s="1168"/>
      <c r="H367" s="473"/>
    </row>
    <row r="368" spans="1:8" ht="25.5">
      <c r="A368" s="473"/>
      <c r="B368" s="1155" t="s">
        <v>209</v>
      </c>
      <c r="C368" s="1156"/>
      <c r="D368" s="1157"/>
      <c r="E368" s="1155" t="s">
        <v>77</v>
      </c>
      <c r="F368" s="1156"/>
      <c r="G368" s="1157"/>
      <c r="H368" s="473"/>
    </row>
    <row r="369" spans="1:8">
      <c r="A369" s="473"/>
      <c r="B369" s="1158" t="s">
        <v>6</v>
      </c>
      <c r="C369" s="1159">
        <v>4981451</v>
      </c>
      <c r="D369" s="1160">
        <f t="shared" ref="D369:D374" si="10">D370</f>
        <v>-224012</v>
      </c>
      <c r="E369" s="1158" t="s">
        <v>6</v>
      </c>
      <c r="F369" s="1159">
        <f>F370+F371+F376</f>
        <v>46609070</v>
      </c>
      <c r="G369" s="1160">
        <f>G376</f>
        <v>224012</v>
      </c>
      <c r="H369" s="473"/>
    </row>
    <row r="370" spans="1:8">
      <c r="A370" s="473"/>
      <c r="B370" s="1161" t="s">
        <v>72</v>
      </c>
      <c r="C370" s="1162">
        <v>4981451</v>
      </c>
      <c r="D370" s="1163">
        <f t="shared" si="10"/>
        <v>-224012</v>
      </c>
      <c r="E370" s="453" t="s">
        <v>60</v>
      </c>
      <c r="F370" s="1162">
        <v>7065779</v>
      </c>
      <c r="G370" s="1163"/>
      <c r="H370" s="473"/>
    </row>
    <row r="371" spans="1:8">
      <c r="A371" s="473"/>
      <c r="B371" s="1161" t="s">
        <v>73</v>
      </c>
      <c r="C371" s="1162">
        <f>C370</f>
        <v>4981451</v>
      </c>
      <c r="D371" s="1163">
        <f t="shared" si="10"/>
        <v>-224012</v>
      </c>
      <c r="E371" s="453" t="s">
        <v>8</v>
      </c>
      <c r="F371" s="1162">
        <v>280126</v>
      </c>
      <c r="G371" s="1163"/>
      <c r="H371" s="473"/>
    </row>
    <row r="372" spans="1:8">
      <c r="A372" s="473"/>
      <c r="B372" s="1164" t="s">
        <v>30</v>
      </c>
      <c r="C372" s="1159">
        <v>4981451</v>
      </c>
      <c r="D372" s="1160">
        <f t="shared" si="10"/>
        <v>-224012</v>
      </c>
      <c r="E372" s="453" t="s">
        <v>215</v>
      </c>
      <c r="F372" s="1162">
        <v>280126</v>
      </c>
      <c r="G372" s="1163"/>
      <c r="H372" s="473"/>
    </row>
    <row r="373" spans="1:8">
      <c r="A373" s="473"/>
      <c r="B373" s="1161" t="s">
        <v>71</v>
      </c>
      <c r="C373" s="1162">
        <v>4981451</v>
      </c>
      <c r="D373" s="1163">
        <f t="shared" si="10"/>
        <v>-224012</v>
      </c>
      <c r="E373" s="453" t="s">
        <v>216</v>
      </c>
      <c r="F373" s="1162">
        <v>280126</v>
      </c>
      <c r="G373" s="1163"/>
      <c r="H373" s="473"/>
    </row>
    <row r="374" spans="1:8" ht="25.5">
      <c r="A374" s="473"/>
      <c r="B374" s="1161" t="s">
        <v>17</v>
      </c>
      <c r="C374" s="1162">
        <v>4609442</v>
      </c>
      <c r="D374" s="1163">
        <f t="shared" si="10"/>
        <v>-224012</v>
      </c>
      <c r="E374" s="453" t="s">
        <v>217</v>
      </c>
      <c r="F374" s="1162">
        <v>280126</v>
      </c>
      <c r="G374" s="1163"/>
      <c r="H374" s="473"/>
    </row>
    <row r="375" spans="1:8" ht="25.5">
      <c r="A375" s="473"/>
      <c r="B375" s="1161" t="s">
        <v>19</v>
      </c>
      <c r="C375" s="1162">
        <v>4609442</v>
      </c>
      <c r="D375" s="1163">
        <v>-224012</v>
      </c>
      <c r="E375" s="453" t="s">
        <v>218</v>
      </c>
      <c r="F375" s="1162">
        <v>280126</v>
      </c>
      <c r="G375" s="1163"/>
      <c r="H375" s="473"/>
    </row>
    <row r="376" spans="1:8">
      <c r="A376" s="473"/>
      <c r="B376" s="1161" t="s">
        <v>119</v>
      </c>
      <c r="C376" s="1162">
        <f>C377</f>
        <v>351738</v>
      </c>
      <c r="D376" s="1163"/>
      <c r="E376" s="1161" t="s">
        <v>72</v>
      </c>
      <c r="F376" s="1162">
        <v>39263165</v>
      </c>
      <c r="G376" s="1163">
        <f t="shared" ref="G376:G378" si="11">G377</f>
        <v>224012</v>
      </c>
      <c r="H376" s="473"/>
    </row>
    <row r="377" spans="1:8" ht="25.5">
      <c r="A377" s="473"/>
      <c r="B377" s="1161" t="s">
        <v>75</v>
      </c>
      <c r="C377" s="1162">
        <v>351738</v>
      </c>
      <c r="D377" s="1163"/>
      <c r="E377" s="1161" t="s">
        <v>73</v>
      </c>
      <c r="F377" s="1162">
        <f>F376</f>
        <v>39263165</v>
      </c>
      <c r="G377" s="1163">
        <f t="shared" si="11"/>
        <v>224012</v>
      </c>
      <c r="H377" s="473"/>
    </row>
    <row r="378" spans="1:8" ht="25.5">
      <c r="A378" s="473"/>
      <c r="B378" s="1165" t="s">
        <v>35</v>
      </c>
      <c r="C378" s="1162">
        <f>C379</f>
        <v>20271</v>
      </c>
      <c r="D378" s="1163"/>
      <c r="E378" s="1164" t="s">
        <v>30</v>
      </c>
      <c r="F378" s="1159">
        <f>F379+F395</f>
        <v>46745990</v>
      </c>
      <c r="G378" s="1160">
        <f t="shared" si="11"/>
        <v>224012</v>
      </c>
      <c r="H378" s="473"/>
    </row>
    <row r="379" spans="1:8" ht="25.5">
      <c r="A379" s="473"/>
      <c r="B379" s="1165" t="s">
        <v>46</v>
      </c>
      <c r="C379" s="1162">
        <f>C380</f>
        <v>20271</v>
      </c>
      <c r="D379" s="1163"/>
      <c r="E379" s="1161" t="s">
        <v>71</v>
      </c>
      <c r="F379" s="1162">
        <f>F380+F383+F386+F388</f>
        <v>43793272</v>
      </c>
      <c r="G379" s="1163">
        <f>G380+G388</f>
        <v>224012</v>
      </c>
      <c r="H379" s="473"/>
    </row>
    <row r="380" spans="1:8" ht="38.25">
      <c r="A380" s="473"/>
      <c r="B380" s="1165" t="s">
        <v>211</v>
      </c>
      <c r="C380" s="1162">
        <v>20271</v>
      </c>
      <c r="D380" s="1163"/>
      <c r="E380" s="1161" t="s">
        <v>17</v>
      </c>
      <c r="F380" s="1162">
        <f>F381+F382</f>
        <v>41691659</v>
      </c>
      <c r="G380" s="1163">
        <f>G382</f>
        <v>222075</v>
      </c>
      <c r="H380" s="473"/>
    </row>
    <row r="381" spans="1:8">
      <c r="A381" s="473"/>
      <c r="B381" s="1165"/>
      <c r="C381" s="1162"/>
      <c r="D381" s="1163"/>
      <c r="E381" s="1161" t="s">
        <v>18</v>
      </c>
      <c r="F381" s="1162">
        <v>27656810</v>
      </c>
      <c r="G381" s="1163"/>
      <c r="H381" s="473"/>
    </row>
    <row r="382" spans="1:8">
      <c r="A382" s="473"/>
      <c r="B382" s="1165"/>
      <c r="C382" s="1162"/>
      <c r="D382" s="1163"/>
      <c r="E382" s="1161" t="s">
        <v>19</v>
      </c>
      <c r="F382" s="1162">
        <v>14034849</v>
      </c>
      <c r="G382" s="1163">
        <v>222075</v>
      </c>
      <c r="H382" s="473"/>
    </row>
    <row r="383" spans="1:8">
      <c r="A383" s="473"/>
      <c r="B383" s="1165"/>
      <c r="C383" s="1162"/>
      <c r="D383" s="1163"/>
      <c r="E383" s="1161" t="s">
        <v>119</v>
      </c>
      <c r="F383" s="1162">
        <f>F384+F385</f>
        <v>1511840</v>
      </c>
      <c r="G383" s="1163"/>
      <c r="H383" s="473"/>
    </row>
    <row r="384" spans="1:8">
      <c r="A384" s="473"/>
      <c r="B384" s="1165"/>
      <c r="C384" s="1162"/>
      <c r="D384" s="1163"/>
      <c r="E384" s="1161" t="s">
        <v>75</v>
      </c>
      <c r="F384" s="1162">
        <v>1497640</v>
      </c>
      <c r="G384" s="1163"/>
      <c r="H384" s="473"/>
    </row>
    <row r="385" spans="1:8">
      <c r="A385" s="473"/>
      <c r="B385" s="1165"/>
      <c r="C385" s="1162"/>
      <c r="D385" s="1163"/>
      <c r="E385" s="1161" t="s">
        <v>226</v>
      </c>
      <c r="F385" s="1162">
        <v>14200</v>
      </c>
      <c r="G385" s="1163"/>
      <c r="H385" s="473"/>
    </row>
    <row r="386" spans="1:8" ht="25.5">
      <c r="A386" s="473"/>
      <c r="B386" s="1165"/>
      <c r="C386" s="1162"/>
      <c r="D386" s="1163"/>
      <c r="E386" s="1161" t="s">
        <v>54</v>
      </c>
      <c r="F386" s="1162">
        <v>15663</v>
      </c>
      <c r="G386" s="1163"/>
      <c r="H386" s="473"/>
    </row>
    <row r="387" spans="1:8">
      <c r="A387" s="473"/>
      <c r="B387" s="1165"/>
      <c r="C387" s="1162"/>
      <c r="D387" s="1163"/>
      <c r="E387" s="1161" t="s">
        <v>227</v>
      </c>
      <c r="F387" s="1162">
        <v>15663</v>
      </c>
      <c r="G387" s="1163"/>
      <c r="H387" s="473"/>
    </row>
    <row r="388" spans="1:8" ht="25.5">
      <c r="A388" s="473"/>
      <c r="B388" s="1165"/>
      <c r="C388" s="1162"/>
      <c r="D388" s="1163"/>
      <c r="E388" s="1165" t="s">
        <v>35</v>
      </c>
      <c r="F388" s="1162">
        <f>F392+F391</f>
        <v>574110</v>
      </c>
      <c r="G388" s="1163">
        <f>G392</f>
        <v>1937</v>
      </c>
      <c r="H388" s="473"/>
    </row>
    <row r="389" spans="1:8">
      <c r="A389" s="473"/>
      <c r="B389" s="1165"/>
      <c r="C389" s="1162"/>
      <c r="D389" s="1163"/>
      <c r="E389" s="1165" t="s">
        <v>220</v>
      </c>
      <c r="F389" s="1162">
        <v>10452</v>
      </c>
      <c r="G389" s="1163"/>
      <c r="H389" s="473"/>
    </row>
    <row r="390" spans="1:8" ht="25.5">
      <c r="A390" s="473"/>
      <c r="B390" s="1165"/>
      <c r="C390" s="1162"/>
      <c r="D390" s="1163"/>
      <c r="E390" s="1165" t="s">
        <v>221</v>
      </c>
      <c r="F390" s="1162">
        <v>10452</v>
      </c>
      <c r="G390" s="1163"/>
      <c r="H390" s="473"/>
    </row>
    <row r="391" spans="1:8" ht="25.5">
      <c r="A391" s="473"/>
      <c r="B391" s="1165"/>
      <c r="C391" s="1162"/>
      <c r="D391" s="1163"/>
      <c r="E391" s="1165" t="s">
        <v>222</v>
      </c>
      <c r="F391" s="1162">
        <v>10452</v>
      </c>
      <c r="G391" s="1163"/>
      <c r="H391" s="473"/>
    </row>
    <row r="392" spans="1:8" ht="25.5">
      <c r="A392" s="473"/>
      <c r="B392" s="1165"/>
      <c r="C392" s="1162"/>
      <c r="D392" s="1163"/>
      <c r="E392" s="1165" t="s">
        <v>46</v>
      </c>
      <c r="F392" s="1162">
        <f>F394+F393</f>
        <v>563658</v>
      </c>
      <c r="G392" s="1163">
        <f>G394</f>
        <v>1937</v>
      </c>
      <c r="H392" s="473"/>
    </row>
    <row r="393" spans="1:8" ht="25.5">
      <c r="A393" s="473"/>
      <c r="B393" s="1165"/>
      <c r="C393" s="1162"/>
      <c r="D393" s="1163"/>
      <c r="E393" s="1165" t="s">
        <v>101</v>
      </c>
      <c r="F393" s="1162">
        <v>122425</v>
      </c>
      <c r="G393" s="1163"/>
      <c r="H393" s="473"/>
    </row>
    <row r="394" spans="1:8" ht="38.25">
      <c r="A394" s="473"/>
      <c r="B394" s="1165"/>
      <c r="C394" s="1162"/>
      <c r="D394" s="1163"/>
      <c r="E394" s="1165" t="s">
        <v>47</v>
      </c>
      <c r="F394" s="1162">
        <v>441233</v>
      </c>
      <c r="G394" s="1163">
        <v>1937</v>
      </c>
      <c r="H394" s="473"/>
    </row>
    <row r="395" spans="1:8">
      <c r="A395" s="473"/>
      <c r="B395" s="1165"/>
      <c r="C395" s="1162"/>
      <c r="D395" s="1163"/>
      <c r="E395" s="1165" t="s">
        <v>22</v>
      </c>
      <c r="F395" s="1162">
        <f>F396</f>
        <v>2952718</v>
      </c>
      <c r="G395" s="1163"/>
      <c r="H395" s="473"/>
    </row>
    <row r="396" spans="1:8">
      <c r="A396" s="473"/>
      <c r="B396" s="1165"/>
      <c r="C396" s="1162"/>
      <c r="D396" s="1163"/>
      <c r="E396" s="1165" t="s">
        <v>23</v>
      </c>
      <c r="F396" s="1162">
        <v>2952718</v>
      </c>
      <c r="G396" s="1163"/>
      <c r="H396" s="473"/>
    </row>
    <row r="397" spans="1:8">
      <c r="A397" s="473"/>
      <c r="B397" s="1165"/>
      <c r="C397" s="1162"/>
      <c r="D397" s="1163"/>
      <c r="E397" s="1165" t="s">
        <v>24</v>
      </c>
      <c r="F397" s="1162">
        <v>-136920</v>
      </c>
      <c r="G397" s="1163"/>
      <c r="H397" s="473"/>
    </row>
    <row r="398" spans="1:8">
      <c r="A398" s="473"/>
      <c r="B398" s="1165"/>
      <c r="C398" s="1162"/>
      <c r="D398" s="1163"/>
      <c r="E398" s="1165" t="s">
        <v>25</v>
      </c>
      <c r="F398" s="1162">
        <v>136920</v>
      </c>
      <c r="G398" s="1163"/>
      <c r="H398" s="473"/>
    </row>
    <row r="399" spans="1:8">
      <c r="A399" s="473"/>
      <c r="B399" s="1165"/>
      <c r="C399" s="1162"/>
      <c r="D399" s="1163"/>
      <c r="E399" s="1165" t="s">
        <v>223</v>
      </c>
      <c r="F399" s="1162">
        <v>136920</v>
      </c>
      <c r="G399" s="1163"/>
      <c r="H399" s="473"/>
    </row>
    <row r="400" spans="1:8" ht="38.25">
      <c r="A400" s="473"/>
      <c r="B400" s="1165"/>
      <c r="C400" s="1162"/>
      <c r="D400" s="1163"/>
      <c r="E400" s="1165" t="s">
        <v>224</v>
      </c>
      <c r="F400" s="1162">
        <v>136920</v>
      </c>
      <c r="G400" s="1163"/>
      <c r="H400" s="473"/>
    </row>
    <row r="401" spans="1:8" ht="13.5">
      <c r="A401" s="208"/>
      <c r="B401" s="1166" t="s">
        <v>76</v>
      </c>
      <c r="C401" s="1167"/>
      <c r="D401" s="1168"/>
      <c r="E401" s="1165"/>
      <c r="F401" s="1162"/>
      <c r="G401" s="1163"/>
      <c r="H401" s="473"/>
    </row>
    <row r="402" spans="1:8">
      <c r="A402" s="473"/>
      <c r="B402" s="1152" t="s">
        <v>212</v>
      </c>
      <c r="C402" s="1153"/>
      <c r="D402" s="1154"/>
      <c r="E402" s="1165"/>
      <c r="F402" s="1162"/>
      <c r="G402" s="1163"/>
      <c r="H402" s="473"/>
    </row>
    <row r="403" spans="1:8" ht="25.5">
      <c r="A403" s="473"/>
      <c r="B403" s="1155" t="s">
        <v>209</v>
      </c>
      <c r="C403" s="1156"/>
      <c r="D403" s="1157"/>
      <c r="E403" s="1178"/>
      <c r="F403" s="1179"/>
      <c r="G403" s="1180"/>
      <c r="H403" s="473"/>
    </row>
    <row r="404" spans="1:8">
      <c r="A404" s="473"/>
      <c r="B404" s="1129" t="s">
        <v>106</v>
      </c>
      <c r="C404" s="1169"/>
      <c r="D404" s="1154"/>
      <c r="E404" s="1165"/>
      <c r="F404" s="1162"/>
      <c r="G404" s="1163"/>
      <c r="H404" s="473"/>
    </row>
    <row r="405" spans="1:8">
      <c r="A405" s="473"/>
      <c r="B405" s="1170" t="s">
        <v>102</v>
      </c>
      <c r="C405" s="1169"/>
      <c r="D405" s="1154"/>
      <c r="E405" s="1165"/>
      <c r="F405" s="1162"/>
      <c r="G405" s="1163"/>
      <c r="H405" s="473"/>
    </row>
    <row r="406" spans="1:8">
      <c r="A406" s="473"/>
      <c r="B406" s="1158" t="s">
        <v>6</v>
      </c>
      <c r="C406" s="1159">
        <v>4981451</v>
      </c>
      <c r="D406" s="1160">
        <f t="shared" ref="D406:D411" si="12">D407</f>
        <v>-224012</v>
      </c>
      <c r="E406" s="1165"/>
      <c r="F406" s="1162"/>
      <c r="G406" s="1163"/>
      <c r="H406" s="473"/>
    </row>
    <row r="407" spans="1:8">
      <c r="A407" s="473"/>
      <c r="B407" s="1161" t="s">
        <v>72</v>
      </c>
      <c r="C407" s="1162">
        <v>4981451</v>
      </c>
      <c r="D407" s="1163">
        <f t="shared" si="12"/>
        <v>-224012</v>
      </c>
      <c r="E407" s="1165"/>
      <c r="F407" s="1162"/>
      <c r="G407" s="1163"/>
      <c r="H407" s="473"/>
    </row>
    <row r="408" spans="1:8">
      <c r="A408" s="473"/>
      <c r="B408" s="1161" t="s">
        <v>73</v>
      </c>
      <c r="C408" s="1162">
        <f>C407</f>
        <v>4981451</v>
      </c>
      <c r="D408" s="1163">
        <f t="shared" si="12"/>
        <v>-224012</v>
      </c>
      <c r="E408" s="1165"/>
      <c r="F408" s="1162"/>
      <c r="G408" s="1163"/>
      <c r="H408" s="473"/>
    </row>
    <row r="409" spans="1:8">
      <c r="A409" s="473"/>
      <c r="B409" s="1164" t="s">
        <v>30</v>
      </c>
      <c r="C409" s="1159">
        <v>4981451</v>
      </c>
      <c r="D409" s="1160">
        <f t="shared" si="12"/>
        <v>-224012</v>
      </c>
      <c r="E409" s="1165"/>
      <c r="F409" s="1162"/>
      <c r="G409" s="1163"/>
      <c r="H409" s="473"/>
    </row>
    <row r="410" spans="1:8">
      <c r="A410" s="473"/>
      <c r="B410" s="1161" t="s">
        <v>71</v>
      </c>
      <c r="C410" s="1162">
        <v>4981451</v>
      </c>
      <c r="D410" s="1163">
        <f t="shared" si="12"/>
        <v>-224012</v>
      </c>
      <c r="E410" s="1165"/>
      <c r="F410" s="1162"/>
      <c r="G410" s="1163"/>
      <c r="H410" s="473"/>
    </row>
    <row r="411" spans="1:8">
      <c r="A411" s="473"/>
      <c r="B411" s="1161" t="s">
        <v>17</v>
      </c>
      <c r="C411" s="1162">
        <v>4609442</v>
      </c>
      <c r="D411" s="1163">
        <f t="shared" si="12"/>
        <v>-224012</v>
      </c>
      <c r="E411" s="1165"/>
      <c r="F411" s="1162"/>
      <c r="G411" s="1163"/>
      <c r="H411" s="473"/>
    </row>
    <row r="412" spans="1:8">
      <c r="A412" s="473"/>
      <c r="B412" s="1161" t="s">
        <v>19</v>
      </c>
      <c r="C412" s="1162">
        <v>4609442</v>
      </c>
      <c r="D412" s="1163">
        <f>D420</f>
        <v>-224012</v>
      </c>
      <c r="E412" s="1165"/>
      <c r="F412" s="1162"/>
      <c r="G412" s="1163"/>
      <c r="H412" s="473"/>
    </row>
    <row r="413" spans="1:8">
      <c r="A413" s="473"/>
      <c r="B413" s="1161" t="s">
        <v>119</v>
      </c>
      <c r="C413" s="1162">
        <f>C414</f>
        <v>351738</v>
      </c>
      <c r="D413" s="1163"/>
      <c r="E413" s="1165"/>
      <c r="F413" s="1162"/>
      <c r="G413" s="1163"/>
      <c r="H413" s="473"/>
    </row>
    <row r="414" spans="1:8">
      <c r="A414" s="473"/>
      <c r="B414" s="1161" t="s">
        <v>75</v>
      </c>
      <c r="C414" s="1162">
        <v>351738</v>
      </c>
      <c r="D414" s="1163"/>
      <c r="E414" s="1165"/>
      <c r="F414" s="1162"/>
      <c r="G414" s="1163"/>
      <c r="H414" s="473"/>
    </row>
    <row r="415" spans="1:8" ht="25.5">
      <c r="A415" s="473"/>
      <c r="B415" s="1165" t="s">
        <v>35</v>
      </c>
      <c r="C415" s="1162">
        <f>C416</f>
        <v>20271</v>
      </c>
      <c r="D415" s="1163"/>
      <c r="E415" s="1165"/>
      <c r="F415" s="1162"/>
      <c r="G415" s="1163"/>
      <c r="H415" s="473"/>
    </row>
    <row r="416" spans="1:8" ht="25.5">
      <c r="A416" s="473"/>
      <c r="B416" s="1165" t="s">
        <v>46</v>
      </c>
      <c r="C416" s="1162">
        <f>C417</f>
        <v>20271</v>
      </c>
      <c r="D416" s="1163"/>
      <c r="E416" s="1165"/>
      <c r="F416" s="1162"/>
      <c r="G416" s="1163"/>
      <c r="H416" s="473"/>
    </row>
    <row r="417" spans="1:8" ht="38.25">
      <c r="A417" s="473"/>
      <c r="B417" s="1165" t="s">
        <v>211</v>
      </c>
      <c r="C417" s="1162">
        <v>20271</v>
      </c>
      <c r="D417" s="1163"/>
      <c r="E417" s="1165"/>
      <c r="F417" s="1162"/>
      <c r="G417" s="1163"/>
      <c r="H417" s="473"/>
    </row>
    <row r="418" spans="1:8">
      <c r="A418" s="473"/>
      <c r="B418" s="1171" t="s">
        <v>213</v>
      </c>
      <c r="C418" s="1162"/>
      <c r="D418" s="1163"/>
      <c r="E418" s="1165"/>
      <c r="F418" s="1162"/>
      <c r="G418" s="1163"/>
      <c r="H418" s="473"/>
    </row>
    <row r="419" spans="1:8" ht="27">
      <c r="A419" s="473"/>
      <c r="B419" s="1172" t="s">
        <v>214</v>
      </c>
      <c r="C419" s="1162"/>
      <c r="D419" s="1163"/>
      <c r="E419" s="1165"/>
      <c r="F419" s="1162"/>
      <c r="G419" s="1163"/>
      <c r="H419" s="473"/>
    </row>
    <row r="420" spans="1:8">
      <c r="A420" s="473"/>
      <c r="B420" s="1158" t="s">
        <v>6</v>
      </c>
      <c r="C420" s="1159">
        <f>C421</f>
        <v>2580355</v>
      </c>
      <c r="D420" s="1160">
        <f>D421</f>
        <v>-224012</v>
      </c>
      <c r="E420" s="1165"/>
      <c r="F420" s="1162"/>
      <c r="G420" s="1163"/>
      <c r="H420" s="473"/>
    </row>
    <row r="421" spans="1:8">
      <c r="A421" s="473"/>
      <c r="B421" s="1161" t="s">
        <v>72</v>
      </c>
      <c r="C421" s="1162">
        <f>C423</f>
        <v>2580355</v>
      </c>
      <c r="D421" s="1163">
        <f>D422</f>
        <v>-224012</v>
      </c>
      <c r="E421" s="1165"/>
      <c r="F421" s="1162"/>
      <c r="G421" s="1163"/>
      <c r="H421" s="473"/>
    </row>
    <row r="422" spans="1:8">
      <c r="A422" s="473"/>
      <c r="B422" s="1161" t="s">
        <v>73</v>
      </c>
      <c r="C422" s="1162">
        <f>C423</f>
        <v>2580355</v>
      </c>
      <c r="D422" s="1163">
        <f>D423</f>
        <v>-224012</v>
      </c>
      <c r="E422" s="1165"/>
      <c r="F422" s="1162"/>
      <c r="G422" s="1163"/>
      <c r="H422" s="473"/>
    </row>
    <row r="423" spans="1:8">
      <c r="A423" s="473"/>
      <c r="B423" s="1164" t="s">
        <v>30</v>
      </c>
      <c r="C423" s="1159">
        <f>C424</f>
        <v>2580355</v>
      </c>
      <c r="D423" s="1160">
        <f>D424</f>
        <v>-224012</v>
      </c>
      <c r="E423" s="1165"/>
      <c r="F423" s="1162"/>
      <c r="G423" s="1163"/>
      <c r="H423" s="473"/>
    </row>
    <row r="424" spans="1:8">
      <c r="A424" s="473"/>
      <c r="B424" s="1161" t="s">
        <v>71</v>
      </c>
      <c r="C424" s="1162">
        <f>C425</f>
        <v>2580355</v>
      </c>
      <c r="D424" s="1163">
        <f>D425</f>
        <v>-224012</v>
      </c>
      <c r="E424" s="1165"/>
      <c r="F424" s="1162"/>
      <c r="G424" s="1163"/>
      <c r="H424" s="473"/>
    </row>
    <row r="425" spans="1:8">
      <c r="A425" s="473"/>
      <c r="B425" s="1161" t="s">
        <v>17</v>
      </c>
      <c r="C425" s="1162">
        <f>C426</f>
        <v>2580355</v>
      </c>
      <c r="D425" s="1163">
        <f>D426</f>
        <v>-224012</v>
      </c>
      <c r="E425" s="1165"/>
      <c r="F425" s="1162"/>
      <c r="G425" s="1163"/>
      <c r="H425" s="473"/>
    </row>
    <row r="426" spans="1:8">
      <c r="A426" s="473"/>
      <c r="B426" s="1161" t="s">
        <v>19</v>
      </c>
      <c r="C426" s="1162">
        <v>2580355</v>
      </c>
      <c r="D426" s="1163">
        <f>D428</f>
        <v>-224012</v>
      </c>
      <c r="E426" s="1165"/>
      <c r="F426" s="1162"/>
      <c r="G426" s="1163"/>
      <c r="H426" s="473"/>
    </row>
    <row r="427" spans="1:8">
      <c r="A427" s="473"/>
      <c r="B427" s="1170" t="s">
        <v>103</v>
      </c>
      <c r="C427" s="1169"/>
      <c r="D427" s="1154"/>
      <c r="E427" s="1165"/>
      <c r="F427" s="1162"/>
      <c r="G427" s="1163"/>
      <c r="H427" s="473"/>
    </row>
    <row r="428" spans="1:8">
      <c r="A428" s="473"/>
      <c r="B428" s="1158" t="s">
        <v>6</v>
      </c>
      <c r="C428" s="1159">
        <f>C429</f>
        <v>5481579</v>
      </c>
      <c r="D428" s="1160">
        <f t="shared" ref="D428:D433" si="13">D429</f>
        <v>-224012</v>
      </c>
      <c r="E428" s="1165"/>
      <c r="F428" s="1162"/>
      <c r="G428" s="1163"/>
      <c r="H428" s="473"/>
    </row>
    <row r="429" spans="1:8">
      <c r="A429" s="473"/>
      <c r="B429" s="1161" t="s">
        <v>72</v>
      </c>
      <c r="C429" s="1162">
        <f>C430</f>
        <v>5481579</v>
      </c>
      <c r="D429" s="1163">
        <f t="shared" si="13"/>
        <v>-224012</v>
      </c>
      <c r="E429" s="1165"/>
      <c r="F429" s="1162"/>
      <c r="G429" s="1163"/>
      <c r="H429" s="473"/>
    </row>
    <row r="430" spans="1:8">
      <c r="A430" s="473"/>
      <c r="B430" s="1161" t="s">
        <v>73</v>
      </c>
      <c r="C430" s="1162">
        <f>C431</f>
        <v>5481579</v>
      </c>
      <c r="D430" s="1163">
        <f t="shared" si="13"/>
        <v>-224012</v>
      </c>
      <c r="E430" s="1165"/>
      <c r="F430" s="1162"/>
      <c r="G430" s="1163"/>
      <c r="H430" s="473"/>
    </row>
    <row r="431" spans="1:8">
      <c r="A431" s="473"/>
      <c r="B431" s="1164" t="s">
        <v>30</v>
      </c>
      <c r="C431" s="1159">
        <f>C432</f>
        <v>5481579</v>
      </c>
      <c r="D431" s="1160">
        <f t="shared" si="13"/>
        <v>-224012</v>
      </c>
      <c r="E431" s="1165"/>
      <c r="F431" s="1162"/>
      <c r="G431" s="1163"/>
      <c r="H431" s="473"/>
    </row>
    <row r="432" spans="1:8">
      <c r="A432" s="473"/>
      <c r="B432" s="1161" t="s">
        <v>71</v>
      </c>
      <c r="C432" s="1162">
        <f>C433+C435+C437</f>
        <v>5481579</v>
      </c>
      <c r="D432" s="1163">
        <f t="shared" si="13"/>
        <v>-224012</v>
      </c>
      <c r="E432" s="1165"/>
      <c r="F432" s="1162"/>
      <c r="G432" s="1163"/>
      <c r="H432" s="473"/>
    </row>
    <row r="433" spans="1:8">
      <c r="A433" s="473"/>
      <c r="B433" s="1161" t="s">
        <v>17</v>
      </c>
      <c r="C433" s="1162">
        <v>4937024</v>
      </c>
      <c r="D433" s="1163">
        <f t="shared" si="13"/>
        <v>-224012</v>
      </c>
      <c r="E433" s="1165"/>
      <c r="F433" s="1162"/>
      <c r="G433" s="1163"/>
      <c r="H433" s="473"/>
    </row>
    <row r="434" spans="1:8">
      <c r="A434" s="473"/>
      <c r="B434" s="1161" t="s">
        <v>19</v>
      </c>
      <c r="C434" s="1162">
        <v>4937024</v>
      </c>
      <c r="D434" s="1163">
        <f>D442</f>
        <v>-224012</v>
      </c>
      <c r="E434" s="1165"/>
      <c r="F434" s="1162"/>
      <c r="G434" s="1163"/>
      <c r="H434" s="473"/>
    </row>
    <row r="435" spans="1:8">
      <c r="A435" s="473"/>
      <c r="B435" s="1161" t="s">
        <v>119</v>
      </c>
      <c r="C435" s="1162">
        <f>C436</f>
        <v>524284</v>
      </c>
      <c r="D435" s="1163"/>
      <c r="E435" s="1165"/>
      <c r="F435" s="1162"/>
      <c r="G435" s="1163"/>
      <c r="H435" s="473"/>
    </row>
    <row r="436" spans="1:8">
      <c r="A436" s="473"/>
      <c r="B436" s="1161" t="s">
        <v>75</v>
      </c>
      <c r="C436" s="1162">
        <v>524284</v>
      </c>
      <c r="D436" s="1163"/>
      <c r="E436" s="1165"/>
      <c r="F436" s="1162"/>
      <c r="G436" s="1163"/>
      <c r="H436" s="473"/>
    </row>
    <row r="437" spans="1:8" ht="25.5">
      <c r="A437" s="473"/>
      <c r="B437" s="1165" t="s">
        <v>35</v>
      </c>
      <c r="C437" s="1162">
        <f>C438</f>
        <v>20271</v>
      </c>
      <c r="D437" s="1163"/>
      <c r="E437" s="1165"/>
      <c r="F437" s="1162"/>
      <c r="G437" s="1163"/>
      <c r="H437" s="473"/>
    </row>
    <row r="438" spans="1:8" ht="25.5">
      <c r="A438" s="473"/>
      <c r="B438" s="1165" t="s">
        <v>46</v>
      </c>
      <c r="C438" s="1162">
        <f>C439</f>
        <v>20271</v>
      </c>
      <c r="D438" s="1163"/>
      <c r="E438" s="1165"/>
      <c r="F438" s="1162"/>
      <c r="G438" s="1163"/>
      <c r="H438" s="473"/>
    </row>
    <row r="439" spans="1:8" ht="38.25">
      <c r="A439" s="473"/>
      <c r="B439" s="1165" t="s">
        <v>211</v>
      </c>
      <c r="C439" s="1162">
        <v>20271</v>
      </c>
      <c r="D439" s="1163"/>
      <c r="E439" s="1165"/>
      <c r="F439" s="1162"/>
      <c r="G439" s="1163"/>
      <c r="H439" s="473"/>
    </row>
    <row r="440" spans="1:8">
      <c r="A440" s="473"/>
      <c r="B440" s="1171" t="s">
        <v>213</v>
      </c>
      <c r="C440" s="1162"/>
      <c r="D440" s="1163"/>
      <c r="E440" s="1165"/>
      <c r="F440" s="1162"/>
      <c r="G440" s="1163"/>
      <c r="H440" s="473"/>
    </row>
    <row r="441" spans="1:8" ht="27">
      <c r="A441" s="473"/>
      <c r="B441" s="1172" t="s">
        <v>214</v>
      </c>
      <c r="C441" s="1162"/>
      <c r="D441" s="1163"/>
      <c r="E441" s="1165"/>
      <c r="F441" s="1162"/>
      <c r="G441" s="1163"/>
      <c r="H441" s="473"/>
    </row>
    <row r="442" spans="1:8">
      <c r="A442" s="473"/>
      <c r="B442" s="1158" t="s">
        <v>6</v>
      </c>
      <c r="C442" s="1159">
        <f>C443</f>
        <v>2580355</v>
      </c>
      <c r="D442" s="1160">
        <f>D443</f>
        <v>-224012</v>
      </c>
      <c r="E442" s="1165"/>
      <c r="F442" s="1162"/>
      <c r="G442" s="1163"/>
      <c r="H442" s="473"/>
    </row>
    <row r="443" spans="1:8">
      <c r="A443" s="473"/>
      <c r="B443" s="1161" t="s">
        <v>72</v>
      </c>
      <c r="C443" s="1162">
        <f>C445</f>
        <v>2580355</v>
      </c>
      <c r="D443" s="1163">
        <f>D444</f>
        <v>-224012</v>
      </c>
      <c r="E443" s="1165"/>
      <c r="F443" s="1162"/>
      <c r="G443" s="1163"/>
      <c r="H443" s="473"/>
    </row>
    <row r="444" spans="1:8">
      <c r="A444" s="473"/>
      <c r="B444" s="1161" t="s">
        <v>73</v>
      </c>
      <c r="C444" s="1162">
        <f>C445</f>
        <v>2580355</v>
      </c>
      <c r="D444" s="1163">
        <f>D445</f>
        <v>-224012</v>
      </c>
      <c r="E444" s="1165"/>
      <c r="F444" s="1162"/>
      <c r="G444" s="1163"/>
      <c r="H444" s="473"/>
    </row>
    <row r="445" spans="1:8">
      <c r="A445" s="473"/>
      <c r="B445" s="1164" t="s">
        <v>30</v>
      </c>
      <c r="C445" s="1159">
        <f>C446</f>
        <v>2580355</v>
      </c>
      <c r="D445" s="1160">
        <f>D446</f>
        <v>-224012</v>
      </c>
      <c r="E445" s="1165"/>
      <c r="F445" s="1162"/>
      <c r="G445" s="1163"/>
      <c r="H445" s="473"/>
    </row>
    <row r="446" spans="1:8">
      <c r="A446" s="473"/>
      <c r="B446" s="1161" t="s">
        <v>71</v>
      </c>
      <c r="C446" s="1162">
        <f>C447</f>
        <v>2580355</v>
      </c>
      <c r="D446" s="1163">
        <f>D447</f>
        <v>-224012</v>
      </c>
      <c r="E446" s="1165"/>
      <c r="F446" s="1162"/>
      <c r="G446" s="1163"/>
      <c r="H446" s="473"/>
    </row>
    <row r="447" spans="1:8">
      <c r="A447" s="473"/>
      <c r="B447" s="1161" t="s">
        <v>17</v>
      </c>
      <c r="C447" s="1162">
        <f>C448</f>
        <v>2580355</v>
      </c>
      <c r="D447" s="1163">
        <f>D448</f>
        <v>-224012</v>
      </c>
      <c r="E447" s="1165"/>
      <c r="F447" s="1162"/>
      <c r="G447" s="1163"/>
      <c r="H447" s="473"/>
    </row>
    <row r="448" spans="1:8">
      <c r="A448" s="473"/>
      <c r="B448" s="1161" t="s">
        <v>19</v>
      </c>
      <c r="C448" s="1162">
        <v>2580355</v>
      </c>
      <c r="D448" s="1163">
        <f>D450</f>
        <v>-224012</v>
      </c>
      <c r="E448" s="1165"/>
      <c r="F448" s="1162"/>
      <c r="G448" s="1163"/>
      <c r="H448" s="473"/>
    </row>
    <row r="449" spans="1:8">
      <c r="A449" s="473"/>
      <c r="B449" s="1170" t="s">
        <v>108</v>
      </c>
      <c r="C449" s="1169"/>
      <c r="D449" s="1154"/>
      <c r="E449" s="1165"/>
      <c r="F449" s="1162"/>
      <c r="G449" s="1163"/>
      <c r="H449" s="473"/>
    </row>
    <row r="450" spans="1:8">
      <c r="A450" s="473"/>
      <c r="B450" s="1158" t="s">
        <v>6</v>
      </c>
      <c r="C450" s="1159">
        <f>C451</f>
        <v>5609086</v>
      </c>
      <c r="D450" s="1160">
        <f t="shared" ref="D450:D455" si="14">D451</f>
        <v>-224012</v>
      </c>
      <c r="E450" s="1165"/>
      <c r="F450" s="1162"/>
      <c r="G450" s="1163"/>
      <c r="H450" s="473"/>
    </row>
    <row r="451" spans="1:8">
      <c r="A451" s="473"/>
      <c r="B451" s="1161" t="s">
        <v>72</v>
      </c>
      <c r="C451" s="1162">
        <f>C452</f>
        <v>5609086</v>
      </c>
      <c r="D451" s="1163">
        <f t="shared" si="14"/>
        <v>-224012</v>
      </c>
      <c r="E451" s="1165"/>
      <c r="F451" s="1162"/>
      <c r="G451" s="1163"/>
      <c r="H451" s="473"/>
    </row>
    <row r="452" spans="1:8">
      <c r="A452" s="473"/>
      <c r="B452" s="1161" t="s">
        <v>73</v>
      </c>
      <c r="C452" s="1162">
        <f>C453</f>
        <v>5609086</v>
      </c>
      <c r="D452" s="1163">
        <f t="shared" si="14"/>
        <v>-224012</v>
      </c>
      <c r="E452" s="1165"/>
      <c r="F452" s="1162"/>
      <c r="G452" s="1163"/>
      <c r="H452" s="473"/>
    </row>
    <row r="453" spans="1:8">
      <c r="A453" s="473"/>
      <c r="B453" s="1164" t="s">
        <v>30</v>
      </c>
      <c r="C453" s="1159">
        <f>C454</f>
        <v>5609086</v>
      </c>
      <c r="D453" s="1160">
        <f t="shared" si="14"/>
        <v>-224012</v>
      </c>
      <c r="E453" s="1165"/>
      <c r="F453" s="1162"/>
      <c r="G453" s="1163"/>
      <c r="H453" s="473"/>
    </row>
    <row r="454" spans="1:8">
      <c r="A454" s="473"/>
      <c r="B454" s="1161" t="s">
        <v>71</v>
      </c>
      <c r="C454" s="1162">
        <f>C455+C457+C459</f>
        <v>5609086</v>
      </c>
      <c r="D454" s="1163">
        <f t="shared" si="14"/>
        <v>-224012</v>
      </c>
      <c r="E454" s="1165"/>
      <c r="F454" s="1162"/>
      <c r="G454" s="1163"/>
      <c r="H454" s="473"/>
    </row>
    <row r="455" spans="1:8">
      <c r="A455" s="473"/>
      <c r="B455" s="1161" t="s">
        <v>17</v>
      </c>
      <c r="C455" s="1162">
        <v>4937024</v>
      </c>
      <c r="D455" s="1163">
        <f t="shared" si="14"/>
        <v>-224012</v>
      </c>
      <c r="E455" s="1165"/>
      <c r="F455" s="1162"/>
      <c r="G455" s="1163"/>
      <c r="H455" s="473"/>
    </row>
    <row r="456" spans="1:8">
      <c r="A456" s="473"/>
      <c r="B456" s="1161" t="s">
        <v>19</v>
      </c>
      <c r="C456" s="1162">
        <v>4937024</v>
      </c>
      <c r="D456" s="1163">
        <v>-224012</v>
      </c>
      <c r="E456" s="1165"/>
      <c r="F456" s="1162"/>
      <c r="G456" s="1163"/>
      <c r="H456" s="473"/>
    </row>
    <row r="457" spans="1:8">
      <c r="A457" s="473"/>
      <c r="B457" s="1161" t="s">
        <v>119</v>
      </c>
      <c r="C457" s="1162">
        <f>C458</f>
        <v>651791</v>
      </c>
      <c r="D457" s="1163"/>
      <c r="E457" s="1165"/>
      <c r="F457" s="1162"/>
      <c r="G457" s="1163"/>
      <c r="H457" s="473"/>
    </row>
    <row r="458" spans="1:8">
      <c r="A458" s="473"/>
      <c r="B458" s="1161" t="s">
        <v>75</v>
      </c>
      <c r="C458" s="1162">
        <v>651791</v>
      </c>
      <c r="D458" s="1163"/>
      <c r="E458" s="1165"/>
      <c r="F458" s="1162"/>
      <c r="G458" s="1163"/>
      <c r="H458" s="473"/>
    </row>
    <row r="459" spans="1:8" ht="25.5">
      <c r="A459" s="473"/>
      <c r="B459" s="1165" t="s">
        <v>35</v>
      </c>
      <c r="C459" s="1162">
        <f>C460</f>
        <v>20271</v>
      </c>
      <c r="D459" s="1163"/>
      <c r="E459" s="1165"/>
      <c r="F459" s="1162"/>
      <c r="G459" s="1163"/>
      <c r="H459" s="473"/>
    </row>
    <row r="460" spans="1:8" ht="25.5">
      <c r="A460" s="473"/>
      <c r="B460" s="1165" t="s">
        <v>46</v>
      </c>
      <c r="C460" s="1162">
        <f>C461</f>
        <v>20271</v>
      </c>
      <c r="D460" s="1163"/>
      <c r="E460" s="1165"/>
      <c r="F460" s="1162"/>
      <c r="G460" s="1163"/>
      <c r="H460" s="473"/>
    </row>
    <row r="461" spans="1:8" ht="38.25">
      <c r="A461" s="473"/>
      <c r="B461" s="1165" t="s">
        <v>211</v>
      </c>
      <c r="C461" s="1162">
        <v>20271</v>
      </c>
      <c r="D461" s="1163"/>
      <c r="E461" s="1165"/>
      <c r="F461" s="1162"/>
      <c r="G461" s="1163"/>
      <c r="H461" s="473"/>
    </row>
    <row r="462" spans="1:8">
      <c r="A462" s="473"/>
      <c r="B462" s="1171" t="s">
        <v>213</v>
      </c>
      <c r="C462" s="1162"/>
      <c r="D462" s="1163"/>
      <c r="E462" s="1165"/>
      <c r="F462" s="1162"/>
      <c r="G462" s="1163"/>
      <c r="H462" s="473"/>
    </row>
    <row r="463" spans="1:8" ht="27">
      <c r="A463" s="473"/>
      <c r="B463" s="1172" t="s">
        <v>214</v>
      </c>
      <c r="C463" s="1162"/>
      <c r="D463" s="1163"/>
      <c r="E463" s="1165"/>
      <c r="F463" s="1162"/>
      <c r="G463" s="1163"/>
      <c r="H463" s="473"/>
    </row>
    <row r="464" spans="1:8">
      <c r="A464" s="473"/>
      <c r="B464" s="1158" t="s">
        <v>6</v>
      </c>
      <c r="C464" s="1159">
        <f>C465</f>
        <v>2580355</v>
      </c>
      <c r="D464" s="1160">
        <f>D465</f>
        <v>-224012</v>
      </c>
      <c r="E464" s="1165"/>
      <c r="F464" s="1162"/>
      <c r="G464" s="1163"/>
      <c r="H464" s="473"/>
    </row>
    <row r="465" spans="1:8">
      <c r="A465" s="473"/>
      <c r="B465" s="1161" t="s">
        <v>72</v>
      </c>
      <c r="C465" s="1162">
        <f>C467</f>
        <v>2580355</v>
      </c>
      <c r="D465" s="1163">
        <f>D466</f>
        <v>-224012</v>
      </c>
      <c r="E465" s="1165"/>
      <c r="F465" s="1162"/>
      <c r="G465" s="1163"/>
      <c r="H465" s="473"/>
    </row>
    <row r="466" spans="1:8">
      <c r="A466" s="473"/>
      <c r="B466" s="1161" t="s">
        <v>73</v>
      </c>
      <c r="C466" s="1162">
        <f>C467</f>
        <v>2580355</v>
      </c>
      <c r="D466" s="1163">
        <f>D467</f>
        <v>-224012</v>
      </c>
      <c r="E466" s="1165"/>
      <c r="F466" s="1162"/>
      <c r="G466" s="1163"/>
      <c r="H466" s="473"/>
    </row>
    <row r="467" spans="1:8">
      <c r="A467" s="473"/>
      <c r="B467" s="1164" t="s">
        <v>30</v>
      </c>
      <c r="C467" s="1159">
        <f>C468</f>
        <v>2580355</v>
      </c>
      <c r="D467" s="1160">
        <f>D468</f>
        <v>-224012</v>
      </c>
      <c r="E467" s="1165"/>
      <c r="F467" s="1162"/>
      <c r="G467" s="1163"/>
      <c r="H467" s="473"/>
    </row>
    <row r="468" spans="1:8">
      <c r="A468" s="473"/>
      <c r="B468" s="1161" t="s">
        <v>71</v>
      </c>
      <c r="C468" s="1162">
        <f>C469</f>
        <v>2580355</v>
      </c>
      <c r="D468" s="1163">
        <f>D469</f>
        <v>-224012</v>
      </c>
      <c r="E468" s="1165"/>
      <c r="F468" s="1162"/>
      <c r="G468" s="1163"/>
      <c r="H468" s="473"/>
    </row>
    <row r="469" spans="1:8">
      <c r="A469" s="473"/>
      <c r="B469" s="1161" t="s">
        <v>17</v>
      </c>
      <c r="C469" s="1162">
        <f>C470</f>
        <v>2580355</v>
      </c>
      <c r="D469" s="1163">
        <f>D470</f>
        <v>-224012</v>
      </c>
      <c r="E469" s="1165"/>
      <c r="F469" s="1162"/>
      <c r="G469" s="1163"/>
      <c r="H469" s="473"/>
    </row>
    <row r="470" spans="1:8">
      <c r="A470" s="473"/>
      <c r="B470" s="1161" t="s">
        <v>19</v>
      </c>
      <c r="C470" s="1162">
        <v>2580355</v>
      </c>
      <c r="D470" s="1163">
        <v>-224012</v>
      </c>
      <c r="E470" s="1165"/>
      <c r="F470" s="1162"/>
      <c r="G470" s="1163"/>
      <c r="H470" s="473"/>
    </row>
    <row r="471" spans="1:8">
      <c r="A471" s="473"/>
      <c r="B471" s="1170" t="s">
        <v>74</v>
      </c>
      <c r="C471" s="1169"/>
      <c r="D471" s="1154"/>
      <c r="E471" s="1165"/>
      <c r="F471" s="1162"/>
      <c r="G471" s="1163"/>
      <c r="H471" s="473"/>
    </row>
    <row r="472" spans="1:8">
      <c r="A472" s="473"/>
      <c r="B472" s="1158" t="s">
        <v>6</v>
      </c>
      <c r="C472" s="1159">
        <f>C473</f>
        <v>28101188</v>
      </c>
      <c r="D472" s="1160">
        <f t="shared" ref="D472:D477" si="15">D473</f>
        <v>-1588051</v>
      </c>
      <c r="E472" s="1165"/>
      <c r="F472" s="1162"/>
      <c r="G472" s="1163"/>
      <c r="H472" s="473"/>
    </row>
    <row r="473" spans="1:8">
      <c r="A473" s="473"/>
      <c r="B473" s="1161" t="s">
        <v>72</v>
      </c>
      <c r="C473" s="1162">
        <f>C474</f>
        <v>28101188</v>
      </c>
      <c r="D473" s="1163">
        <f t="shared" si="15"/>
        <v>-1588051</v>
      </c>
      <c r="E473" s="1165"/>
      <c r="F473" s="1162"/>
      <c r="G473" s="1163"/>
      <c r="H473" s="473"/>
    </row>
    <row r="474" spans="1:8">
      <c r="A474" s="473"/>
      <c r="B474" s="1161" t="s">
        <v>73</v>
      </c>
      <c r="C474" s="1162">
        <f>C475</f>
        <v>28101188</v>
      </c>
      <c r="D474" s="1163">
        <f t="shared" si="15"/>
        <v>-1588051</v>
      </c>
      <c r="E474" s="1165"/>
      <c r="F474" s="1162"/>
      <c r="G474" s="1163"/>
      <c r="H474" s="473"/>
    </row>
    <row r="475" spans="1:8">
      <c r="A475" s="473"/>
      <c r="B475" s="1164" t="s">
        <v>30</v>
      </c>
      <c r="C475" s="1159">
        <f>C476</f>
        <v>28101188</v>
      </c>
      <c r="D475" s="1160">
        <f t="shared" si="15"/>
        <v>-1588051</v>
      </c>
      <c r="E475" s="1165"/>
      <c r="F475" s="1162"/>
      <c r="G475" s="1163"/>
      <c r="H475" s="473"/>
    </row>
    <row r="476" spans="1:8">
      <c r="A476" s="473"/>
      <c r="B476" s="1161" t="s">
        <v>71</v>
      </c>
      <c r="C476" s="1162">
        <f>C477+C479+C481</f>
        <v>28101188</v>
      </c>
      <c r="D476" s="1163">
        <f t="shared" si="15"/>
        <v>-1588051</v>
      </c>
      <c r="E476" s="1165"/>
      <c r="F476" s="1162"/>
      <c r="G476" s="1163"/>
      <c r="H476" s="473"/>
    </row>
    <row r="477" spans="1:8">
      <c r="A477" s="473"/>
      <c r="B477" s="1161" t="s">
        <v>17</v>
      </c>
      <c r="C477" s="1162">
        <f>C478</f>
        <v>27429126</v>
      </c>
      <c r="D477" s="1163">
        <f t="shared" si="15"/>
        <v>-1588051</v>
      </c>
      <c r="E477" s="1165"/>
      <c r="F477" s="1162"/>
      <c r="G477" s="1163"/>
      <c r="H477" s="473"/>
    </row>
    <row r="478" spans="1:8">
      <c r="A478" s="473"/>
      <c r="B478" s="1161" t="s">
        <v>19</v>
      </c>
      <c r="C478" s="1162">
        <f>22492102+4937024</f>
        <v>27429126</v>
      </c>
      <c r="D478" s="1163">
        <f>D486</f>
        <v>-1588051</v>
      </c>
      <c r="E478" s="1165"/>
      <c r="F478" s="1162"/>
      <c r="G478" s="1163"/>
      <c r="H478" s="473"/>
    </row>
    <row r="479" spans="1:8">
      <c r="A479" s="473"/>
      <c r="B479" s="1161" t="s">
        <v>119</v>
      </c>
      <c r="C479" s="1162">
        <f>C480</f>
        <v>651791</v>
      </c>
      <c r="D479" s="1163"/>
      <c r="E479" s="1165"/>
      <c r="F479" s="1162"/>
      <c r="G479" s="1163"/>
      <c r="H479" s="473"/>
    </row>
    <row r="480" spans="1:8">
      <c r="A480" s="473"/>
      <c r="B480" s="1161" t="s">
        <v>75</v>
      </c>
      <c r="C480" s="1162">
        <v>651791</v>
      </c>
      <c r="D480" s="1163"/>
      <c r="E480" s="1165"/>
      <c r="F480" s="1162"/>
      <c r="G480" s="1163"/>
      <c r="H480" s="473"/>
    </row>
    <row r="481" spans="1:8" ht="25.5">
      <c r="A481" s="473"/>
      <c r="B481" s="1165" t="s">
        <v>35</v>
      </c>
      <c r="C481" s="1162">
        <f>C482</f>
        <v>20271</v>
      </c>
      <c r="D481" s="1163"/>
      <c r="E481" s="1165"/>
      <c r="F481" s="1162"/>
      <c r="G481" s="1163"/>
      <c r="H481" s="473"/>
    </row>
    <row r="482" spans="1:8" ht="25.5">
      <c r="A482" s="473"/>
      <c r="B482" s="1165" t="s">
        <v>46</v>
      </c>
      <c r="C482" s="1162">
        <f>C483</f>
        <v>20271</v>
      </c>
      <c r="D482" s="1163"/>
      <c r="E482" s="1165"/>
      <c r="F482" s="1162"/>
      <c r="G482" s="1163"/>
      <c r="H482" s="473"/>
    </row>
    <row r="483" spans="1:8" ht="38.25">
      <c r="A483" s="473"/>
      <c r="B483" s="1165" t="s">
        <v>211</v>
      </c>
      <c r="C483" s="1162">
        <v>20271</v>
      </c>
      <c r="D483" s="1163"/>
      <c r="E483" s="1165"/>
      <c r="F483" s="1162"/>
      <c r="G483" s="1163"/>
      <c r="H483" s="473"/>
    </row>
    <row r="484" spans="1:8">
      <c r="A484" s="473"/>
      <c r="B484" s="1171" t="s">
        <v>213</v>
      </c>
      <c r="C484" s="1162"/>
      <c r="D484" s="1163"/>
      <c r="E484" s="1165"/>
      <c r="F484" s="1162"/>
      <c r="G484" s="1163"/>
      <c r="H484" s="473"/>
    </row>
    <row r="485" spans="1:8" ht="27">
      <c r="A485" s="473"/>
      <c r="B485" s="1172" t="s">
        <v>214</v>
      </c>
      <c r="C485" s="1162"/>
      <c r="D485" s="1163"/>
      <c r="E485" s="1165"/>
      <c r="F485" s="1162"/>
      <c r="G485" s="1163"/>
      <c r="H485" s="473"/>
    </row>
    <row r="486" spans="1:8">
      <c r="A486" s="473"/>
      <c r="B486" s="1158" t="s">
        <v>6</v>
      </c>
      <c r="C486" s="1159">
        <f>C487</f>
        <v>19333014</v>
      </c>
      <c r="D486" s="1160">
        <f>D487</f>
        <v>-1588051</v>
      </c>
      <c r="E486" s="1165"/>
      <c r="F486" s="1162"/>
      <c r="G486" s="1163"/>
      <c r="H486" s="473"/>
    </row>
    <row r="487" spans="1:8">
      <c r="A487" s="473"/>
      <c r="B487" s="1161" t="s">
        <v>72</v>
      </c>
      <c r="C487" s="1162">
        <f>C489</f>
        <v>19333014</v>
      </c>
      <c r="D487" s="1163">
        <f>D488</f>
        <v>-1588051</v>
      </c>
      <c r="E487" s="1165"/>
      <c r="F487" s="1162"/>
      <c r="G487" s="1163"/>
      <c r="H487" s="473"/>
    </row>
    <row r="488" spans="1:8">
      <c r="A488" s="473"/>
      <c r="B488" s="1161" t="s">
        <v>73</v>
      </c>
      <c r="C488" s="1162">
        <f>C489</f>
        <v>19333014</v>
      </c>
      <c r="D488" s="1163">
        <f>D489</f>
        <v>-1588051</v>
      </c>
      <c r="E488" s="1165"/>
      <c r="F488" s="1162"/>
      <c r="G488" s="1163"/>
      <c r="H488" s="473"/>
    </row>
    <row r="489" spans="1:8">
      <c r="A489" s="473"/>
      <c r="B489" s="1164" t="s">
        <v>30</v>
      </c>
      <c r="C489" s="1159">
        <f>C490</f>
        <v>19333014</v>
      </c>
      <c r="D489" s="1160">
        <f>D490</f>
        <v>-1588051</v>
      </c>
      <c r="E489" s="1165"/>
      <c r="F489" s="1162"/>
      <c r="G489" s="1163"/>
      <c r="H489" s="473"/>
    </row>
    <row r="490" spans="1:8">
      <c r="A490" s="473"/>
      <c r="B490" s="1161" t="s">
        <v>71</v>
      </c>
      <c r="C490" s="1162">
        <f>C491</f>
        <v>19333014</v>
      </c>
      <c r="D490" s="1163">
        <f>D491</f>
        <v>-1588051</v>
      </c>
      <c r="E490" s="1165"/>
      <c r="F490" s="1162"/>
      <c r="G490" s="1163"/>
      <c r="H490" s="473"/>
    </row>
    <row r="491" spans="1:8">
      <c r="A491" s="473"/>
      <c r="B491" s="1161" t="s">
        <v>17</v>
      </c>
      <c r="C491" s="1162">
        <f>C492</f>
        <v>19333014</v>
      </c>
      <c r="D491" s="1163">
        <f>D492</f>
        <v>-1588051</v>
      </c>
      <c r="E491" s="1165"/>
      <c r="F491" s="1162"/>
      <c r="G491" s="1163"/>
      <c r="H491" s="473"/>
    </row>
    <row r="492" spans="1:8" ht="13.5" thickBot="1">
      <c r="A492" s="473"/>
      <c r="B492" s="1173" t="s">
        <v>19</v>
      </c>
      <c r="C492" s="1174">
        <f>16752659+2580355</f>
        <v>19333014</v>
      </c>
      <c r="D492" s="1175">
        <f>-224012*7-19967</f>
        <v>-1588051</v>
      </c>
      <c r="E492" s="1181"/>
      <c r="F492" s="1174"/>
      <c r="G492" s="1175"/>
      <c r="H492" s="473"/>
    </row>
    <row r="493" spans="1:8" ht="51.75" customHeight="1" thickBot="1">
      <c r="A493" s="473"/>
      <c r="B493" s="1501" t="s">
        <v>406</v>
      </c>
      <c r="C493" s="1502"/>
      <c r="D493" s="1502"/>
      <c r="E493" s="1502"/>
      <c r="F493" s="1502"/>
      <c r="G493" s="1503"/>
      <c r="H493" s="473"/>
    </row>
    <row r="494" spans="1:8">
      <c r="A494" s="473"/>
      <c r="B494" s="468"/>
      <c r="C494" s="467"/>
      <c r="D494" s="467"/>
      <c r="E494" s="467"/>
      <c r="F494" s="467"/>
      <c r="G494" s="467"/>
      <c r="H494" s="473"/>
    </row>
    <row r="495" spans="1:8">
      <c r="B495" s="1499" t="s">
        <v>232</v>
      </c>
      <c r="C495" s="1504"/>
      <c r="D495" s="1504"/>
      <c r="E495" s="1504"/>
      <c r="F495" s="1504"/>
      <c r="G495" s="1504"/>
      <c r="H495" s="473"/>
    </row>
    <row r="496" spans="1:8" ht="13.5" thickBot="1">
      <c r="B496" s="715"/>
      <c r="C496" s="553"/>
      <c r="D496" s="553"/>
      <c r="E496" s="553"/>
      <c r="F496" s="553"/>
      <c r="G496" s="553"/>
      <c r="H496" s="473"/>
    </row>
    <row r="497" spans="1:8" ht="13.5">
      <c r="A497" s="208">
        <f>A366</f>
        <v>33</v>
      </c>
      <c r="B497" s="1149" t="s">
        <v>76</v>
      </c>
      <c r="C497" s="1150"/>
      <c r="D497" s="1151"/>
      <c r="E497" s="1149" t="s">
        <v>76</v>
      </c>
      <c r="F497" s="1150"/>
      <c r="G497" s="1151"/>
      <c r="H497" s="208" t="s">
        <v>50</v>
      </c>
    </row>
    <row r="498" spans="1:8">
      <c r="A498" s="473"/>
      <c r="B498" s="1182" t="s">
        <v>52</v>
      </c>
      <c r="C498" s="1183"/>
      <c r="D498" s="1154"/>
      <c r="E498" s="1182" t="s">
        <v>52</v>
      </c>
      <c r="F498" s="1183"/>
      <c r="G498" s="1154"/>
      <c r="H498" s="473"/>
    </row>
    <row r="499" spans="1:8">
      <c r="A499" s="473"/>
      <c r="B499" s="1184" t="s">
        <v>53</v>
      </c>
      <c r="C499" s="1185"/>
      <c r="D499" s="1168"/>
      <c r="E499" s="1184" t="s">
        <v>53</v>
      </c>
      <c r="F499" s="1185"/>
      <c r="G499" s="1154"/>
      <c r="H499" s="473"/>
    </row>
    <row r="500" spans="1:8">
      <c r="A500" s="473"/>
      <c r="B500" s="1186" t="s">
        <v>58</v>
      </c>
      <c r="C500" s="1183"/>
      <c r="D500" s="1154"/>
      <c r="E500" s="1186" t="s">
        <v>58</v>
      </c>
      <c r="F500" s="1183"/>
      <c r="G500" s="1154"/>
      <c r="H500" s="473"/>
    </row>
    <row r="501" spans="1:8">
      <c r="A501" s="473"/>
      <c r="B501" s="1158" t="s">
        <v>6</v>
      </c>
      <c r="C501" s="1159">
        <v>188244929</v>
      </c>
      <c r="D501" s="1160">
        <f>D511</f>
        <v>-224012</v>
      </c>
      <c r="E501" s="1158" t="s">
        <v>6</v>
      </c>
      <c r="F501" s="1159">
        <v>188244929</v>
      </c>
      <c r="G501" s="1160">
        <f>G511</f>
        <v>224012</v>
      </c>
      <c r="H501" s="473"/>
    </row>
    <row r="502" spans="1:8">
      <c r="A502" s="473"/>
      <c r="B502" s="453" t="s">
        <v>60</v>
      </c>
      <c r="C502" s="1162">
        <v>7660699</v>
      </c>
      <c r="D502" s="1160"/>
      <c r="E502" s="453" t="s">
        <v>60</v>
      </c>
      <c r="F502" s="1162">
        <v>7660699</v>
      </c>
      <c r="G502" s="1160"/>
      <c r="H502" s="473"/>
    </row>
    <row r="503" spans="1:8">
      <c r="A503" s="473"/>
      <c r="B503" s="453" t="s">
        <v>8</v>
      </c>
      <c r="C503" s="1162">
        <f>C504+C508</f>
        <v>371774</v>
      </c>
      <c r="D503" s="1160"/>
      <c r="E503" s="453" t="s">
        <v>8</v>
      </c>
      <c r="F503" s="1162">
        <f>F504+F508</f>
        <v>371774</v>
      </c>
      <c r="G503" s="1160"/>
      <c r="H503" s="473"/>
    </row>
    <row r="504" spans="1:8">
      <c r="A504" s="473"/>
      <c r="B504" s="453" t="s">
        <v>215</v>
      </c>
      <c r="C504" s="1162">
        <f>C505</f>
        <v>315973</v>
      </c>
      <c r="D504" s="1160"/>
      <c r="E504" s="453" t="s">
        <v>215</v>
      </c>
      <c r="F504" s="1162">
        <f>F505</f>
        <v>315973</v>
      </c>
      <c r="G504" s="1160"/>
      <c r="H504" s="473"/>
    </row>
    <row r="505" spans="1:8">
      <c r="A505" s="473"/>
      <c r="B505" s="453" t="s">
        <v>216</v>
      </c>
      <c r="C505" s="1162">
        <f>C506</f>
        <v>315973</v>
      </c>
      <c r="D505" s="1160"/>
      <c r="E505" s="453" t="s">
        <v>216</v>
      </c>
      <c r="F505" s="1162">
        <f>F506</f>
        <v>315973</v>
      </c>
      <c r="G505" s="1160"/>
      <c r="H505" s="473"/>
    </row>
    <row r="506" spans="1:8" ht="25.5">
      <c r="A506" s="473"/>
      <c r="B506" s="453" t="s">
        <v>217</v>
      </c>
      <c r="C506" s="1162">
        <f>C507</f>
        <v>315973</v>
      </c>
      <c r="D506" s="1160"/>
      <c r="E506" s="453" t="s">
        <v>217</v>
      </c>
      <c r="F506" s="1162">
        <f>F507</f>
        <v>315973</v>
      </c>
      <c r="G506" s="1160"/>
      <c r="H506" s="473"/>
    </row>
    <row r="507" spans="1:8" ht="25.5">
      <c r="A507" s="473"/>
      <c r="B507" s="453" t="s">
        <v>218</v>
      </c>
      <c r="C507" s="1162">
        <v>315973</v>
      </c>
      <c r="D507" s="1160"/>
      <c r="E507" s="453" t="s">
        <v>218</v>
      </c>
      <c r="F507" s="1162">
        <v>315973</v>
      </c>
      <c r="G507" s="1160"/>
      <c r="H507" s="473"/>
    </row>
    <row r="508" spans="1:8">
      <c r="A508" s="473"/>
      <c r="B508" s="453" t="s">
        <v>132</v>
      </c>
      <c r="C508" s="1162">
        <f>C509</f>
        <v>55801</v>
      </c>
      <c r="D508" s="1160"/>
      <c r="E508" s="453" t="s">
        <v>132</v>
      </c>
      <c r="F508" s="1162">
        <f>F509</f>
        <v>55801</v>
      </c>
      <c r="G508" s="1160"/>
      <c r="H508" s="473"/>
    </row>
    <row r="509" spans="1:8">
      <c r="A509" s="473"/>
      <c r="B509" s="453" t="s">
        <v>120</v>
      </c>
      <c r="C509" s="1162">
        <f>C510</f>
        <v>55801</v>
      </c>
      <c r="D509" s="1160"/>
      <c r="E509" s="453" t="s">
        <v>120</v>
      </c>
      <c r="F509" s="1162">
        <f>F510</f>
        <v>55801</v>
      </c>
      <c r="G509" s="1160"/>
      <c r="H509" s="473"/>
    </row>
    <row r="510" spans="1:8" ht="25.5">
      <c r="A510" s="473"/>
      <c r="B510" s="453" t="s">
        <v>121</v>
      </c>
      <c r="C510" s="1162">
        <v>55801</v>
      </c>
      <c r="D510" s="1160"/>
      <c r="E510" s="453" t="s">
        <v>121</v>
      </c>
      <c r="F510" s="1162">
        <v>55801</v>
      </c>
      <c r="G510" s="1160"/>
      <c r="H510" s="473"/>
    </row>
    <row r="511" spans="1:8">
      <c r="A511" s="473"/>
      <c r="B511" s="1161" t="s">
        <v>72</v>
      </c>
      <c r="C511" s="1162">
        <f>C512</f>
        <v>180212456</v>
      </c>
      <c r="D511" s="1163">
        <f>D512</f>
        <v>-224012</v>
      </c>
      <c r="E511" s="1161" t="s">
        <v>72</v>
      </c>
      <c r="F511" s="1162">
        <f>F512</f>
        <v>180212456</v>
      </c>
      <c r="G511" s="1163">
        <f>G512</f>
        <v>224012</v>
      </c>
      <c r="H511" s="473"/>
    </row>
    <row r="512" spans="1:8" ht="25.5">
      <c r="A512" s="473"/>
      <c r="B512" s="1161" t="s">
        <v>73</v>
      </c>
      <c r="C512" s="1162">
        <v>180212456</v>
      </c>
      <c r="D512" s="1163">
        <f>D513</f>
        <v>-224012</v>
      </c>
      <c r="E512" s="1161" t="s">
        <v>73</v>
      </c>
      <c r="F512" s="1162">
        <v>180212456</v>
      </c>
      <c r="G512" s="1163">
        <f>G513</f>
        <v>224012</v>
      </c>
      <c r="H512" s="473"/>
    </row>
    <row r="513" spans="1:8">
      <c r="A513" s="473"/>
      <c r="B513" s="1164" t="s">
        <v>30</v>
      </c>
      <c r="C513" s="1159">
        <v>188381849</v>
      </c>
      <c r="D513" s="1160">
        <f>D514</f>
        <v>-224012</v>
      </c>
      <c r="E513" s="1164" t="s">
        <v>30</v>
      </c>
      <c r="F513" s="1159">
        <v>188381849</v>
      </c>
      <c r="G513" s="1160">
        <f>G514</f>
        <v>224012</v>
      </c>
      <c r="H513" s="473"/>
    </row>
    <row r="514" spans="1:8">
      <c r="A514" s="473"/>
      <c r="B514" s="1161" t="s">
        <v>71</v>
      </c>
      <c r="C514" s="1162">
        <v>184334849</v>
      </c>
      <c r="D514" s="1163">
        <f>D515+D523</f>
        <v>-224012</v>
      </c>
      <c r="E514" s="1161" t="s">
        <v>71</v>
      </c>
      <c r="F514" s="1162">
        <v>184334849</v>
      </c>
      <c r="G514" s="1163">
        <f>G515+G523</f>
        <v>224012</v>
      </c>
      <c r="H514" s="473"/>
    </row>
    <row r="515" spans="1:8">
      <c r="A515" s="473"/>
      <c r="B515" s="1161" t="s">
        <v>17</v>
      </c>
      <c r="C515" s="1162">
        <v>77841227</v>
      </c>
      <c r="D515" s="1163">
        <f>D517</f>
        <v>-224012</v>
      </c>
      <c r="E515" s="1161" t="s">
        <v>17</v>
      </c>
      <c r="F515" s="1162">
        <v>77841227</v>
      </c>
      <c r="G515" s="1163">
        <f>G517</f>
        <v>222075</v>
      </c>
      <c r="H515" s="473"/>
    </row>
    <row r="516" spans="1:8">
      <c r="A516" s="473"/>
      <c r="B516" s="1161" t="s">
        <v>18</v>
      </c>
      <c r="C516" s="1162">
        <v>53555745</v>
      </c>
      <c r="D516" s="1163"/>
      <c r="E516" s="1161" t="s">
        <v>18</v>
      </c>
      <c r="F516" s="1162">
        <v>53555745</v>
      </c>
      <c r="G516" s="1163"/>
      <c r="H516" s="473"/>
    </row>
    <row r="517" spans="1:8">
      <c r="A517" s="473"/>
      <c r="B517" s="1161" t="s">
        <v>19</v>
      </c>
      <c r="C517" s="1162">
        <v>24285482</v>
      </c>
      <c r="D517" s="1163">
        <v>-224012</v>
      </c>
      <c r="E517" s="1161" t="s">
        <v>19</v>
      </c>
      <c r="F517" s="1162">
        <v>24285482</v>
      </c>
      <c r="G517" s="1163">
        <v>222075</v>
      </c>
      <c r="H517" s="473"/>
    </row>
    <row r="518" spans="1:8">
      <c r="A518" s="473"/>
      <c r="B518" s="1161" t="s">
        <v>119</v>
      </c>
      <c r="C518" s="1162">
        <v>64985062</v>
      </c>
      <c r="D518" s="1163"/>
      <c r="E518" s="1161" t="s">
        <v>119</v>
      </c>
      <c r="F518" s="1162">
        <v>64985062</v>
      </c>
      <c r="G518" s="1163"/>
      <c r="H518" s="473"/>
    </row>
    <row r="519" spans="1:8">
      <c r="A519" s="473"/>
      <c r="B519" s="1161" t="s">
        <v>75</v>
      </c>
      <c r="C519" s="1162">
        <v>63929767</v>
      </c>
      <c r="D519" s="1163"/>
      <c r="E519" s="1161" t="s">
        <v>75</v>
      </c>
      <c r="F519" s="1162">
        <v>63929767</v>
      </c>
      <c r="G519" s="1163"/>
      <c r="H519" s="473"/>
    </row>
    <row r="520" spans="1:8">
      <c r="A520" s="473"/>
      <c r="B520" s="1165" t="s">
        <v>146</v>
      </c>
      <c r="C520" s="1162">
        <v>1055295</v>
      </c>
      <c r="D520" s="1163"/>
      <c r="E520" s="1165" t="s">
        <v>146</v>
      </c>
      <c r="F520" s="1162">
        <v>1055295</v>
      </c>
      <c r="G520" s="1163"/>
      <c r="H520" s="473"/>
    </row>
    <row r="521" spans="1:8" ht="25.5">
      <c r="A521" s="473"/>
      <c r="B521" s="1165" t="s">
        <v>54</v>
      </c>
      <c r="C521" s="1162">
        <v>208695</v>
      </c>
      <c r="D521" s="1163"/>
      <c r="E521" s="1165" t="s">
        <v>54</v>
      </c>
      <c r="F521" s="1162">
        <v>208695</v>
      </c>
      <c r="G521" s="1163"/>
      <c r="H521" s="473"/>
    </row>
    <row r="522" spans="1:8">
      <c r="A522" s="473"/>
      <c r="B522" s="1165" t="s">
        <v>56</v>
      </c>
      <c r="C522" s="1162">
        <v>208695</v>
      </c>
      <c r="D522" s="1163"/>
      <c r="E522" s="1165" t="s">
        <v>56</v>
      </c>
      <c r="F522" s="1162">
        <v>208695</v>
      </c>
      <c r="G522" s="1163"/>
      <c r="H522" s="473"/>
    </row>
    <row r="523" spans="1:8" ht="25.5">
      <c r="A523" s="473"/>
      <c r="B523" s="1165" t="s">
        <v>219</v>
      </c>
      <c r="C523" s="1162">
        <v>41299865</v>
      </c>
      <c r="D523" s="1163"/>
      <c r="E523" s="1165" t="s">
        <v>219</v>
      </c>
      <c r="F523" s="1162">
        <v>41299865</v>
      </c>
      <c r="G523" s="1163">
        <v>1937</v>
      </c>
      <c r="H523" s="473"/>
    </row>
    <row r="524" spans="1:8">
      <c r="A524" s="473"/>
      <c r="B524" s="1165" t="s">
        <v>220</v>
      </c>
      <c r="C524" s="1162">
        <f>C525</f>
        <v>3739575</v>
      </c>
      <c r="D524" s="1163"/>
      <c r="E524" s="1165" t="s">
        <v>220</v>
      </c>
      <c r="F524" s="1162">
        <f>F525</f>
        <v>3739575</v>
      </c>
      <c r="G524" s="1163"/>
      <c r="H524" s="473"/>
    </row>
    <row r="525" spans="1:8" ht="25.5">
      <c r="A525" s="473"/>
      <c r="B525" s="1165" t="s">
        <v>221</v>
      </c>
      <c r="C525" s="1162">
        <f>C526</f>
        <v>3739575</v>
      </c>
      <c r="D525" s="1163"/>
      <c r="E525" s="1165" t="s">
        <v>221</v>
      </c>
      <c r="F525" s="1162">
        <f>F526</f>
        <v>3739575</v>
      </c>
      <c r="G525" s="1163"/>
      <c r="H525" s="473"/>
    </row>
    <row r="526" spans="1:8" ht="25.5">
      <c r="A526" s="473"/>
      <c r="B526" s="1165" t="s">
        <v>222</v>
      </c>
      <c r="C526" s="1162">
        <v>3739575</v>
      </c>
      <c r="D526" s="1163"/>
      <c r="E526" s="1165" t="s">
        <v>222</v>
      </c>
      <c r="F526" s="1162">
        <v>3739575</v>
      </c>
      <c r="G526" s="1163"/>
      <c r="H526" s="473"/>
    </row>
    <row r="527" spans="1:8" ht="25.5">
      <c r="A527" s="473"/>
      <c r="B527" s="1165" t="s">
        <v>46</v>
      </c>
      <c r="C527" s="1162">
        <v>37560290</v>
      </c>
      <c r="D527" s="1163"/>
      <c r="E527" s="1165" t="s">
        <v>46</v>
      </c>
      <c r="F527" s="1162">
        <v>37560290</v>
      </c>
      <c r="G527" s="1163">
        <v>1937</v>
      </c>
      <c r="H527" s="473"/>
    </row>
    <row r="528" spans="1:8" ht="25.5">
      <c r="A528" s="473"/>
      <c r="B528" s="1165" t="s">
        <v>101</v>
      </c>
      <c r="C528" s="1162">
        <v>26077142</v>
      </c>
      <c r="D528" s="1163"/>
      <c r="E528" s="1165" t="s">
        <v>101</v>
      </c>
      <c r="F528" s="1162">
        <v>26077142</v>
      </c>
      <c r="G528" s="1163"/>
      <c r="H528" s="473"/>
    </row>
    <row r="529" spans="1:8" ht="38.25">
      <c r="A529" s="473"/>
      <c r="B529" s="1165" t="s">
        <v>211</v>
      </c>
      <c r="C529" s="1162">
        <v>11483148</v>
      </c>
      <c r="D529" s="1163"/>
      <c r="E529" s="1165" t="s">
        <v>211</v>
      </c>
      <c r="F529" s="1162">
        <v>11483148</v>
      </c>
      <c r="G529" s="1163">
        <v>1937</v>
      </c>
      <c r="H529" s="473"/>
    </row>
    <row r="530" spans="1:8">
      <c r="A530" s="473"/>
      <c r="B530" s="1165" t="s">
        <v>22</v>
      </c>
      <c r="C530" s="1162">
        <f>C531</f>
        <v>4047000</v>
      </c>
      <c r="D530" s="1163"/>
      <c r="E530" s="1165" t="s">
        <v>22</v>
      </c>
      <c r="F530" s="1162">
        <f>F531</f>
        <v>4047000</v>
      </c>
      <c r="G530" s="1163"/>
      <c r="H530" s="473"/>
    </row>
    <row r="531" spans="1:8">
      <c r="A531" s="473"/>
      <c r="B531" s="1165" t="s">
        <v>23</v>
      </c>
      <c r="C531" s="1162">
        <v>4047000</v>
      </c>
      <c r="D531" s="1163"/>
      <c r="E531" s="1165" t="s">
        <v>23</v>
      </c>
      <c r="F531" s="1162">
        <v>4047000</v>
      </c>
      <c r="G531" s="1163"/>
      <c r="H531" s="473"/>
    </row>
    <row r="532" spans="1:8">
      <c r="A532" s="473"/>
      <c r="B532" s="1165" t="s">
        <v>24</v>
      </c>
      <c r="C532" s="1162">
        <v>-136920</v>
      </c>
      <c r="D532" s="1163"/>
      <c r="E532" s="1165" t="s">
        <v>24</v>
      </c>
      <c r="F532" s="1162">
        <v>-136920</v>
      </c>
      <c r="G532" s="1163"/>
      <c r="H532" s="473"/>
    </row>
    <row r="533" spans="1:8">
      <c r="A533" s="473"/>
      <c r="B533" s="1165" t="s">
        <v>25</v>
      </c>
      <c r="C533" s="1162">
        <v>136920</v>
      </c>
      <c r="D533" s="1163"/>
      <c r="E533" s="1165" t="s">
        <v>25</v>
      </c>
      <c r="F533" s="1162">
        <v>136920</v>
      </c>
      <c r="G533" s="1163"/>
      <c r="H533" s="473"/>
    </row>
    <row r="534" spans="1:8">
      <c r="A534" s="473"/>
      <c r="B534" s="1165" t="s">
        <v>223</v>
      </c>
      <c r="C534" s="1162">
        <v>136920</v>
      </c>
      <c r="D534" s="1163"/>
      <c r="E534" s="1165" t="s">
        <v>223</v>
      </c>
      <c r="F534" s="1162">
        <v>136920</v>
      </c>
      <c r="G534" s="1163"/>
      <c r="H534" s="473"/>
    </row>
    <row r="535" spans="1:8" ht="38.25">
      <c r="A535" s="473"/>
      <c r="B535" s="1165" t="s">
        <v>224</v>
      </c>
      <c r="C535" s="1162">
        <v>136920</v>
      </c>
      <c r="D535" s="1163"/>
      <c r="E535" s="1165" t="s">
        <v>224</v>
      </c>
      <c r="F535" s="1162">
        <v>136920</v>
      </c>
      <c r="G535" s="1163"/>
      <c r="H535" s="473"/>
    </row>
    <row r="536" spans="1:8">
      <c r="A536" s="473"/>
      <c r="B536" s="1186" t="s">
        <v>98</v>
      </c>
      <c r="C536" s="1183"/>
      <c r="D536" s="1154"/>
      <c r="E536" s="1186" t="s">
        <v>98</v>
      </c>
      <c r="F536" s="1183"/>
      <c r="G536" s="1154"/>
      <c r="H536" s="473"/>
    </row>
    <row r="537" spans="1:8">
      <c r="A537" s="473"/>
      <c r="B537" s="1158" t="s">
        <v>6</v>
      </c>
      <c r="C537" s="1159">
        <v>181276464</v>
      </c>
      <c r="D537" s="1160">
        <f>D547</f>
        <v>-224012</v>
      </c>
      <c r="E537" s="1158" t="s">
        <v>6</v>
      </c>
      <c r="F537" s="1159">
        <v>181276464</v>
      </c>
      <c r="G537" s="1160">
        <f>G547</f>
        <v>224012</v>
      </c>
      <c r="H537" s="473"/>
    </row>
    <row r="538" spans="1:8">
      <c r="A538" s="473"/>
      <c r="B538" s="453" t="s">
        <v>60</v>
      </c>
      <c r="C538" s="1162">
        <v>7650699</v>
      </c>
      <c r="D538" s="1160"/>
      <c r="E538" s="453" t="s">
        <v>60</v>
      </c>
      <c r="F538" s="1162">
        <v>7650699</v>
      </c>
      <c r="G538" s="1160"/>
      <c r="H538" s="473"/>
    </row>
    <row r="539" spans="1:8">
      <c r="A539" s="473"/>
      <c r="B539" s="453" t="s">
        <v>8</v>
      </c>
      <c r="C539" s="1162">
        <f>C540+C544</f>
        <v>167648</v>
      </c>
      <c r="D539" s="1160"/>
      <c r="E539" s="453" t="s">
        <v>8</v>
      </c>
      <c r="F539" s="1162">
        <f>F540+F544</f>
        <v>167648</v>
      </c>
      <c r="G539" s="1160"/>
      <c r="H539" s="473"/>
    </row>
    <row r="540" spans="1:8">
      <c r="A540" s="473"/>
      <c r="B540" s="453" t="s">
        <v>215</v>
      </c>
      <c r="C540" s="1162">
        <f>C541</f>
        <v>161654</v>
      </c>
      <c r="D540" s="1160"/>
      <c r="E540" s="453" t="s">
        <v>215</v>
      </c>
      <c r="F540" s="1162">
        <f>F541</f>
        <v>161654</v>
      </c>
      <c r="G540" s="1160"/>
      <c r="H540" s="473"/>
    </row>
    <row r="541" spans="1:8">
      <c r="A541" s="473"/>
      <c r="B541" s="453" t="s">
        <v>216</v>
      </c>
      <c r="C541" s="1162">
        <f>C542</f>
        <v>161654</v>
      </c>
      <c r="D541" s="1160"/>
      <c r="E541" s="453" t="s">
        <v>216</v>
      </c>
      <c r="F541" s="1162">
        <f>F542</f>
        <v>161654</v>
      </c>
      <c r="G541" s="1160"/>
      <c r="H541" s="473"/>
    </row>
    <row r="542" spans="1:8" ht="25.5">
      <c r="A542" s="473"/>
      <c r="B542" s="453" t="s">
        <v>217</v>
      </c>
      <c r="C542" s="1162">
        <f>C543</f>
        <v>161654</v>
      </c>
      <c r="D542" s="1160"/>
      <c r="E542" s="453" t="s">
        <v>217</v>
      </c>
      <c r="F542" s="1162">
        <f>F543</f>
        <v>161654</v>
      </c>
      <c r="G542" s="1160"/>
      <c r="H542" s="473"/>
    </row>
    <row r="543" spans="1:8" ht="25.5">
      <c r="A543" s="473"/>
      <c r="B543" s="453" t="s">
        <v>218</v>
      </c>
      <c r="C543" s="1162">
        <v>161654</v>
      </c>
      <c r="D543" s="1160"/>
      <c r="E543" s="453" t="s">
        <v>218</v>
      </c>
      <c r="F543" s="1162">
        <v>161654</v>
      </c>
      <c r="G543" s="1160"/>
      <c r="H543" s="473"/>
    </row>
    <row r="544" spans="1:8">
      <c r="A544" s="473"/>
      <c r="B544" s="453" t="s">
        <v>132</v>
      </c>
      <c r="C544" s="1162">
        <v>5994</v>
      </c>
      <c r="D544" s="1160"/>
      <c r="E544" s="453" t="s">
        <v>132</v>
      </c>
      <c r="F544" s="1162">
        <v>5994</v>
      </c>
      <c r="G544" s="1160"/>
      <c r="H544" s="473"/>
    </row>
    <row r="545" spans="1:8">
      <c r="A545" s="473"/>
      <c r="B545" s="453" t="s">
        <v>120</v>
      </c>
      <c r="C545" s="1162">
        <v>5994</v>
      </c>
      <c r="D545" s="1160"/>
      <c r="E545" s="453" t="s">
        <v>120</v>
      </c>
      <c r="F545" s="1162">
        <v>5994</v>
      </c>
      <c r="G545" s="1160"/>
      <c r="H545" s="473"/>
    </row>
    <row r="546" spans="1:8" ht="25.5">
      <c r="A546" s="473"/>
      <c r="B546" s="453" t="s">
        <v>121</v>
      </c>
      <c r="C546" s="1162">
        <v>5994</v>
      </c>
      <c r="D546" s="1160"/>
      <c r="E546" s="453" t="s">
        <v>121</v>
      </c>
      <c r="F546" s="1162">
        <v>5994</v>
      </c>
      <c r="G546" s="1160"/>
      <c r="H546" s="473"/>
    </row>
    <row r="547" spans="1:8">
      <c r="A547" s="473"/>
      <c r="B547" s="1161" t="s">
        <v>72</v>
      </c>
      <c r="C547" s="1162">
        <f>C548</f>
        <v>173458117</v>
      </c>
      <c r="D547" s="1163">
        <f>D548</f>
        <v>-224012</v>
      </c>
      <c r="E547" s="1161" t="s">
        <v>72</v>
      </c>
      <c r="F547" s="1162">
        <f>F548</f>
        <v>173458117</v>
      </c>
      <c r="G547" s="1163">
        <f>G548</f>
        <v>224012</v>
      </c>
      <c r="H547" s="473"/>
    </row>
    <row r="548" spans="1:8" ht="25.5">
      <c r="A548" s="473"/>
      <c r="B548" s="1161" t="s">
        <v>73</v>
      </c>
      <c r="C548" s="1162">
        <v>173458117</v>
      </c>
      <c r="D548" s="1163">
        <f>D549</f>
        <v>-224012</v>
      </c>
      <c r="E548" s="1161" t="s">
        <v>73</v>
      </c>
      <c r="F548" s="1162">
        <v>173458117</v>
      </c>
      <c r="G548" s="1163">
        <f>G549</f>
        <v>224012</v>
      </c>
      <c r="H548" s="473"/>
    </row>
    <row r="549" spans="1:8">
      <c r="A549" s="473"/>
      <c r="B549" s="1164" t="s">
        <v>30</v>
      </c>
      <c r="C549" s="1159">
        <v>181626464</v>
      </c>
      <c r="D549" s="1160">
        <f>D550</f>
        <v>-224012</v>
      </c>
      <c r="E549" s="1164" t="s">
        <v>30</v>
      </c>
      <c r="F549" s="1159">
        <v>181626464</v>
      </c>
      <c r="G549" s="1160">
        <f>G550</f>
        <v>224012</v>
      </c>
      <c r="H549" s="473"/>
    </row>
    <row r="550" spans="1:8">
      <c r="A550" s="473"/>
      <c r="B550" s="1161" t="s">
        <v>71</v>
      </c>
      <c r="C550" s="1162">
        <v>174420326</v>
      </c>
      <c r="D550" s="1163">
        <f>D551+D563</f>
        <v>-224012</v>
      </c>
      <c r="E550" s="1161" t="s">
        <v>71</v>
      </c>
      <c r="F550" s="1162">
        <v>174420326</v>
      </c>
      <c r="G550" s="1163">
        <f>G551+G559</f>
        <v>224012</v>
      </c>
      <c r="H550" s="473"/>
    </row>
    <row r="551" spans="1:8">
      <c r="A551" s="473"/>
      <c r="B551" s="1161" t="s">
        <v>17</v>
      </c>
      <c r="C551" s="1162">
        <v>78144853</v>
      </c>
      <c r="D551" s="1163">
        <f>D553</f>
        <v>-224012</v>
      </c>
      <c r="E551" s="1161" t="s">
        <v>17</v>
      </c>
      <c r="F551" s="1162">
        <v>78144853</v>
      </c>
      <c r="G551" s="1163">
        <f>G553</f>
        <v>222075</v>
      </c>
      <c r="H551" s="473"/>
    </row>
    <row r="552" spans="1:8">
      <c r="A552" s="473"/>
      <c r="B552" s="1161" t="s">
        <v>18</v>
      </c>
      <c r="C552" s="1162">
        <v>54207715</v>
      </c>
      <c r="D552" s="1163"/>
      <c r="E552" s="1161" t="s">
        <v>18</v>
      </c>
      <c r="F552" s="1162">
        <v>54207715</v>
      </c>
      <c r="G552" s="1163"/>
      <c r="H552" s="473"/>
    </row>
    <row r="553" spans="1:8">
      <c r="A553" s="473"/>
      <c r="B553" s="1161" t="s">
        <v>19</v>
      </c>
      <c r="C553" s="1162">
        <v>23937138</v>
      </c>
      <c r="D553" s="1163">
        <v>-224012</v>
      </c>
      <c r="E553" s="1161" t="s">
        <v>19</v>
      </c>
      <c r="F553" s="1162">
        <v>23937138</v>
      </c>
      <c r="G553" s="1163">
        <v>222075</v>
      </c>
      <c r="H553" s="473"/>
    </row>
    <row r="554" spans="1:8">
      <c r="A554" s="473"/>
      <c r="B554" s="1161" t="s">
        <v>119</v>
      </c>
      <c r="C554" s="1162">
        <v>57504268</v>
      </c>
      <c r="D554" s="1163"/>
      <c r="E554" s="1161" t="s">
        <v>119</v>
      </c>
      <c r="F554" s="1162">
        <v>57504268</v>
      </c>
      <c r="G554" s="1163"/>
      <c r="H554" s="473"/>
    </row>
    <row r="555" spans="1:8">
      <c r="A555" s="473"/>
      <c r="B555" s="1161" t="s">
        <v>75</v>
      </c>
      <c r="C555" s="1162">
        <v>56453973</v>
      </c>
      <c r="D555" s="1163"/>
      <c r="E555" s="1161" t="s">
        <v>75</v>
      </c>
      <c r="F555" s="1162">
        <v>56453973</v>
      </c>
      <c r="G555" s="1163"/>
      <c r="H555" s="473"/>
    </row>
    <row r="556" spans="1:8">
      <c r="A556" s="473"/>
      <c r="B556" s="1165" t="s">
        <v>146</v>
      </c>
      <c r="C556" s="1162">
        <v>1050295</v>
      </c>
      <c r="D556" s="1163"/>
      <c r="E556" s="1165" t="s">
        <v>146</v>
      </c>
      <c r="F556" s="1162">
        <v>1050295</v>
      </c>
      <c r="G556" s="1163"/>
      <c r="H556" s="473"/>
    </row>
    <row r="557" spans="1:8" ht="25.5">
      <c r="A557" s="473"/>
      <c r="B557" s="1165" t="s">
        <v>54</v>
      </c>
      <c r="C557" s="1162">
        <v>208695</v>
      </c>
      <c r="D557" s="1163"/>
      <c r="E557" s="1165" t="s">
        <v>54</v>
      </c>
      <c r="F557" s="1162">
        <v>208695</v>
      </c>
      <c r="G557" s="1163"/>
      <c r="H557" s="473"/>
    </row>
    <row r="558" spans="1:8">
      <c r="A558" s="473"/>
      <c r="B558" s="1165" t="s">
        <v>56</v>
      </c>
      <c r="C558" s="1162">
        <v>208695</v>
      </c>
      <c r="D558" s="1163"/>
      <c r="E558" s="1165" t="s">
        <v>56</v>
      </c>
      <c r="F558" s="1162">
        <v>208695</v>
      </c>
      <c r="G558" s="1163"/>
      <c r="H558" s="473"/>
    </row>
    <row r="559" spans="1:8" ht="25.5">
      <c r="A559" s="473"/>
      <c r="B559" s="1165" t="s">
        <v>219</v>
      </c>
      <c r="C559" s="1162">
        <v>38562510</v>
      </c>
      <c r="D559" s="1163"/>
      <c r="E559" s="1165" t="s">
        <v>219</v>
      </c>
      <c r="F559" s="1162">
        <v>38562510</v>
      </c>
      <c r="G559" s="1163">
        <v>1937</v>
      </c>
      <c r="H559" s="473"/>
    </row>
    <row r="560" spans="1:8">
      <c r="A560" s="473"/>
      <c r="B560" s="1165" t="s">
        <v>220</v>
      </c>
      <c r="C560" s="1162">
        <f>C561</f>
        <v>3511123</v>
      </c>
      <c r="D560" s="1163"/>
      <c r="E560" s="1165" t="s">
        <v>220</v>
      </c>
      <c r="F560" s="1162">
        <f>F561</f>
        <v>3511123</v>
      </c>
      <c r="G560" s="1163"/>
      <c r="H560" s="473"/>
    </row>
    <row r="561" spans="1:8" ht="25.5">
      <c r="A561" s="473"/>
      <c r="B561" s="1165" t="s">
        <v>221</v>
      </c>
      <c r="C561" s="1162">
        <f>C562</f>
        <v>3511123</v>
      </c>
      <c r="D561" s="1163"/>
      <c r="E561" s="1165" t="s">
        <v>221</v>
      </c>
      <c r="F561" s="1162">
        <f>F562</f>
        <v>3511123</v>
      </c>
      <c r="G561" s="1163"/>
      <c r="H561" s="473"/>
    </row>
    <row r="562" spans="1:8" ht="25.5">
      <c r="A562" s="473"/>
      <c r="B562" s="1165" t="s">
        <v>222</v>
      </c>
      <c r="C562" s="1162">
        <v>3511123</v>
      </c>
      <c r="D562" s="1163"/>
      <c r="E562" s="1165" t="s">
        <v>222</v>
      </c>
      <c r="F562" s="1162">
        <v>3511123</v>
      </c>
      <c r="G562" s="1163"/>
      <c r="H562" s="473"/>
    </row>
    <row r="563" spans="1:8" ht="25.5">
      <c r="A563" s="473"/>
      <c r="B563" s="1165" t="s">
        <v>46</v>
      </c>
      <c r="C563" s="1162">
        <v>35051387</v>
      </c>
      <c r="D563" s="1163"/>
      <c r="E563" s="1165" t="s">
        <v>46</v>
      </c>
      <c r="F563" s="1162">
        <v>35051387</v>
      </c>
      <c r="G563" s="1163">
        <v>1937</v>
      </c>
      <c r="H563" s="473"/>
    </row>
    <row r="564" spans="1:8" ht="25.5">
      <c r="A564" s="473"/>
      <c r="B564" s="1165" t="s">
        <v>101</v>
      </c>
      <c r="C564" s="1162">
        <v>23857198</v>
      </c>
      <c r="D564" s="1163"/>
      <c r="E564" s="1165" t="s">
        <v>101</v>
      </c>
      <c r="F564" s="1162">
        <v>23857198</v>
      </c>
      <c r="G564" s="1163"/>
      <c r="H564" s="473"/>
    </row>
    <row r="565" spans="1:8" ht="38.25">
      <c r="A565" s="473"/>
      <c r="B565" s="1165" t="s">
        <v>211</v>
      </c>
      <c r="C565" s="1162">
        <v>11194189</v>
      </c>
      <c r="D565" s="1163"/>
      <c r="E565" s="1165" t="s">
        <v>211</v>
      </c>
      <c r="F565" s="1162">
        <v>11194189</v>
      </c>
      <c r="G565" s="1163">
        <v>1937</v>
      </c>
      <c r="H565" s="473"/>
    </row>
    <row r="566" spans="1:8">
      <c r="A566" s="473"/>
      <c r="B566" s="1165" t="s">
        <v>22</v>
      </c>
      <c r="C566" s="1162">
        <f>C567</f>
        <v>7206138</v>
      </c>
      <c r="D566" s="1163"/>
      <c r="E566" s="1165" t="s">
        <v>22</v>
      </c>
      <c r="F566" s="1162">
        <f>F567</f>
        <v>7206138</v>
      </c>
      <c r="G566" s="1163"/>
      <c r="H566" s="473"/>
    </row>
    <row r="567" spans="1:8">
      <c r="A567" s="473"/>
      <c r="B567" s="1165" t="s">
        <v>23</v>
      </c>
      <c r="C567" s="1162">
        <v>7206138</v>
      </c>
      <c r="D567" s="1163"/>
      <c r="E567" s="1165" t="s">
        <v>23</v>
      </c>
      <c r="F567" s="1162">
        <v>7206138</v>
      </c>
      <c r="G567" s="1163"/>
      <c r="H567" s="473"/>
    </row>
    <row r="568" spans="1:8">
      <c r="A568" s="473"/>
      <c r="B568" s="1165" t="s">
        <v>24</v>
      </c>
      <c r="C568" s="1162">
        <v>-350000</v>
      </c>
      <c r="D568" s="1163"/>
      <c r="E568" s="1165" t="s">
        <v>24</v>
      </c>
      <c r="F568" s="1162">
        <v>-350000</v>
      </c>
      <c r="G568" s="1163"/>
      <c r="H568" s="473"/>
    </row>
    <row r="569" spans="1:8">
      <c r="A569" s="473"/>
      <c r="B569" s="1165" t="s">
        <v>25</v>
      </c>
      <c r="C569" s="1162">
        <v>350000</v>
      </c>
      <c r="D569" s="1163"/>
      <c r="E569" s="1165" t="s">
        <v>25</v>
      </c>
      <c r="F569" s="1162">
        <v>350000</v>
      </c>
      <c r="G569" s="1163"/>
      <c r="H569" s="473"/>
    </row>
    <row r="570" spans="1:8">
      <c r="A570" s="473"/>
      <c r="B570" s="1165" t="s">
        <v>223</v>
      </c>
      <c r="C570" s="1162">
        <f>C571</f>
        <v>350000</v>
      </c>
      <c r="D570" s="1163"/>
      <c r="E570" s="1165" t="s">
        <v>223</v>
      </c>
      <c r="F570" s="1162">
        <f>F571</f>
        <v>350000</v>
      </c>
      <c r="G570" s="1163"/>
      <c r="H570" s="473"/>
    </row>
    <row r="571" spans="1:8" ht="38.25">
      <c r="A571" s="473"/>
      <c r="B571" s="1165" t="s">
        <v>224</v>
      </c>
      <c r="C571" s="1162">
        <v>350000</v>
      </c>
      <c r="D571" s="1163"/>
      <c r="E571" s="1165" t="s">
        <v>224</v>
      </c>
      <c r="F571" s="1162">
        <v>350000</v>
      </c>
      <c r="G571" s="1163"/>
      <c r="H571" s="473"/>
    </row>
    <row r="572" spans="1:8">
      <c r="A572" s="473"/>
      <c r="B572" s="1186" t="s">
        <v>117</v>
      </c>
      <c r="C572" s="1183"/>
      <c r="D572" s="1154"/>
      <c r="E572" s="1186" t="s">
        <v>117</v>
      </c>
      <c r="F572" s="1183"/>
      <c r="G572" s="1154"/>
      <c r="H572" s="473"/>
    </row>
    <row r="573" spans="1:8">
      <c r="A573" s="473"/>
      <c r="B573" s="1158" t="s">
        <v>6</v>
      </c>
      <c r="C573" s="1159">
        <v>182449052</v>
      </c>
      <c r="D573" s="1160">
        <f>D579</f>
        <v>-224012</v>
      </c>
      <c r="E573" s="1158" t="s">
        <v>6</v>
      </c>
      <c r="F573" s="1159">
        <v>182449052</v>
      </c>
      <c r="G573" s="1160">
        <f>G579</f>
        <v>224012</v>
      </c>
      <c r="H573" s="473"/>
    </row>
    <row r="574" spans="1:8">
      <c r="A574" s="473"/>
      <c r="B574" s="453" t="s">
        <v>60</v>
      </c>
      <c r="C574" s="1162">
        <v>7650699</v>
      </c>
      <c r="D574" s="1160"/>
      <c r="E574" s="453" t="s">
        <v>60</v>
      </c>
      <c r="F574" s="1162">
        <v>7650699</v>
      </c>
      <c r="G574" s="1160"/>
      <c r="H574" s="473"/>
    </row>
    <row r="575" spans="1:8">
      <c r="A575" s="473"/>
      <c r="B575" s="453" t="s">
        <v>8</v>
      </c>
      <c r="C575" s="1162">
        <f>C576</f>
        <v>5994</v>
      </c>
      <c r="D575" s="1160"/>
      <c r="E575" s="453" t="s">
        <v>8</v>
      </c>
      <c r="F575" s="1162">
        <f>F576</f>
        <v>5994</v>
      </c>
      <c r="G575" s="1160"/>
      <c r="H575" s="473"/>
    </row>
    <row r="576" spans="1:8">
      <c r="A576" s="473"/>
      <c r="B576" s="453" t="s">
        <v>132</v>
      </c>
      <c r="C576" s="1162">
        <v>5994</v>
      </c>
      <c r="D576" s="1160"/>
      <c r="E576" s="453" t="s">
        <v>132</v>
      </c>
      <c r="F576" s="1162">
        <v>5994</v>
      </c>
      <c r="G576" s="1160"/>
      <c r="H576" s="473"/>
    </row>
    <row r="577" spans="1:8">
      <c r="A577" s="473"/>
      <c r="B577" s="453" t="s">
        <v>120</v>
      </c>
      <c r="C577" s="1162">
        <v>5994</v>
      </c>
      <c r="D577" s="1160"/>
      <c r="E577" s="453" t="s">
        <v>120</v>
      </c>
      <c r="F577" s="1162">
        <v>5994</v>
      </c>
      <c r="G577" s="1160"/>
      <c r="H577" s="473"/>
    </row>
    <row r="578" spans="1:8" ht="25.5">
      <c r="A578" s="473"/>
      <c r="B578" s="453" t="s">
        <v>121</v>
      </c>
      <c r="C578" s="1162">
        <v>5994</v>
      </c>
      <c r="D578" s="1160"/>
      <c r="E578" s="453" t="s">
        <v>121</v>
      </c>
      <c r="F578" s="1162">
        <v>5994</v>
      </c>
      <c r="G578" s="1160"/>
      <c r="H578" s="473"/>
    </row>
    <row r="579" spans="1:8">
      <c r="A579" s="473"/>
      <c r="B579" s="1161" t="s">
        <v>72</v>
      </c>
      <c r="C579" s="1162">
        <f>C580</f>
        <v>174792359</v>
      </c>
      <c r="D579" s="1163">
        <f>D580</f>
        <v>-224012</v>
      </c>
      <c r="E579" s="1161" t="s">
        <v>72</v>
      </c>
      <c r="F579" s="1162">
        <f>F580</f>
        <v>174792359</v>
      </c>
      <c r="G579" s="1163">
        <f>G580</f>
        <v>224012</v>
      </c>
      <c r="H579" s="473"/>
    </row>
    <row r="580" spans="1:8" ht="25.5">
      <c r="A580" s="473"/>
      <c r="B580" s="1161" t="s">
        <v>73</v>
      </c>
      <c r="C580" s="1162">
        <v>174792359</v>
      </c>
      <c r="D580" s="1163">
        <f>D581</f>
        <v>-224012</v>
      </c>
      <c r="E580" s="1161" t="s">
        <v>73</v>
      </c>
      <c r="F580" s="1162">
        <v>174792359</v>
      </c>
      <c r="G580" s="1163">
        <f>G581</f>
        <v>224012</v>
      </c>
      <c r="H580" s="473"/>
    </row>
    <row r="581" spans="1:8">
      <c r="A581" s="473"/>
      <c r="B581" s="1164" t="s">
        <v>30</v>
      </c>
      <c r="C581" s="1159">
        <v>182599052</v>
      </c>
      <c r="D581" s="1160">
        <f>D582</f>
        <v>-224012</v>
      </c>
      <c r="E581" s="1164" t="s">
        <v>30</v>
      </c>
      <c r="F581" s="1159">
        <v>182599052</v>
      </c>
      <c r="G581" s="1160">
        <f>G582</f>
        <v>224012</v>
      </c>
      <c r="H581" s="473"/>
    </row>
    <row r="582" spans="1:8">
      <c r="A582" s="473"/>
      <c r="B582" s="1161" t="s">
        <v>71</v>
      </c>
      <c r="C582" s="1162">
        <v>179042192</v>
      </c>
      <c r="D582" s="1163">
        <f>D583+D591</f>
        <v>-224012</v>
      </c>
      <c r="E582" s="1161" t="s">
        <v>71</v>
      </c>
      <c r="F582" s="1162">
        <v>179042192</v>
      </c>
      <c r="G582" s="1163">
        <f>G583+G591</f>
        <v>224012</v>
      </c>
      <c r="H582" s="473"/>
    </row>
    <row r="583" spans="1:8">
      <c r="A583" s="473"/>
      <c r="B583" s="1161" t="s">
        <v>17</v>
      </c>
      <c r="C583" s="1162">
        <v>78039385</v>
      </c>
      <c r="D583" s="1163">
        <f>D585</f>
        <v>-224012</v>
      </c>
      <c r="E583" s="1161" t="s">
        <v>17</v>
      </c>
      <c r="F583" s="1162">
        <v>78039385</v>
      </c>
      <c r="G583" s="1163">
        <f>G585</f>
        <v>222075</v>
      </c>
      <c r="H583" s="473"/>
    </row>
    <row r="584" spans="1:8">
      <c r="A584" s="473"/>
      <c r="B584" s="1161" t="s">
        <v>18</v>
      </c>
      <c r="C584" s="1162">
        <v>53988342</v>
      </c>
      <c r="D584" s="1163"/>
      <c r="E584" s="1161" t="s">
        <v>18</v>
      </c>
      <c r="F584" s="1162">
        <v>53988342</v>
      </c>
      <c r="G584" s="1163"/>
      <c r="H584" s="473"/>
    </row>
    <row r="585" spans="1:8">
      <c r="A585" s="473"/>
      <c r="B585" s="1161" t="s">
        <v>19</v>
      </c>
      <c r="C585" s="1162">
        <v>24051043</v>
      </c>
      <c r="D585" s="1163">
        <v>-224012</v>
      </c>
      <c r="E585" s="1161" t="s">
        <v>19</v>
      </c>
      <c r="F585" s="1162">
        <v>24051043</v>
      </c>
      <c r="G585" s="1163">
        <v>222075</v>
      </c>
      <c r="H585" s="473"/>
    </row>
    <row r="586" spans="1:8">
      <c r="A586" s="473"/>
      <c r="B586" s="1161" t="s">
        <v>119</v>
      </c>
      <c r="C586" s="1162">
        <v>62287866</v>
      </c>
      <c r="D586" s="1163"/>
      <c r="E586" s="1161" t="s">
        <v>119</v>
      </c>
      <c r="F586" s="1162">
        <v>62287866</v>
      </c>
      <c r="G586" s="1163"/>
      <c r="H586" s="473"/>
    </row>
    <row r="587" spans="1:8">
      <c r="A587" s="473"/>
      <c r="B587" s="1161" t="s">
        <v>75</v>
      </c>
      <c r="C587" s="1162">
        <v>61237571</v>
      </c>
      <c r="D587" s="1163"/>
      <c r="E587" s="1161" t="s">
        <v>75</v>
      </c>
      <c r="F587" s="1162">
        <v>61237571</v>
      </c>
      <c r="G587" s="1163"/>
      <c r="H587" s="473"/>
    </row>
    <row r="588" spans="1:8">
      <c r="A588" s="473"/>
      <c r="B588" s="1165" t="s">
        <v>146</v>
      </c>
      <c r="C588" s="1162">
        <v>1050295</v>
      </c>
      <c r="D588" s="1163"/>
      <c r="E588" s="1165" t="s">
        <v>146</v>
      </c>
      <c r="F588" s="1162">
        <v>1050295</v>
      </c>
      <c r="G588" s="1163"/>
      <c r="H588" s="473"/>
    </row>
    <row r="589" spans="1:8" ht="25.5">
      <c r="A589" s="473"/>
      <c r="B589" s="1165" t="s">
        <v>54</v>
      </c>
      <c r="C589" s="1162">
        <v>208695</v>
      </c>
      <c r="D589" s="1163"/>
      <c r="E589" s="1165" t="s">
        <v>54</v>
      </c>
      <c r="F589" s="1162">
        <v>208695</v>
      </c>
      <c r="G589" s="1163"/>
      <c r="H589" s="473"/>
    </row>
    <row r="590" spans="1:8">
      <c r="A590" s="473"/>
      <c r="B590" s="1165" t="s">
        <v>56</v>
      </c>
      <c r="C590" s="1162">
        <f>C589</f>
        <v>208695</v>
      </c>
      <c r="D590" s="1163"/>
      <c r="E590" s="1165" t="s">
        <v>56</v>
      </c>
      <c r="F590" s="1162">
        <f>F589</f>
        <v>208695</v>
      </c>
      <c r="G590" s="1163"/>
      <c r="H590" s="473"/>
    </row>
    <row r="591" spans="1:8" ht="25.5">
      <c r="A591" s="473"/>
      <c r="B591" s="1165" t="s">
        <v>219</v>
      </c>
      <c r="C591" s="1162">
        <v>38506246</v>
      </c>
      <c r="D591" s="1163"/>
      <c r="E591" s="1165" t="s">
        <v>219</v>
      </c>
      <c r="F591" s="1162">
        <v>38506246</v>
      </c>
      <c r="G591" s="1163">
        <v>1937</v>
      </c>
      <c r="H591" s="473"/>
    </row>
    <row r="592" spans="1:8">
      <c r="A592" s="473"/>
      <c r="B592" s="1165" t="s">
        <v>220</v>
      </c>
      <c r="C592" s="1162">
        <f>C593</f>
        <v>3156693</v>
      </c>
      <c r="D592" s="1163"/>
      <c r="E592" s="1165" t="s">
        <v>220</v>
      </c>
      <c r="F592" s="1162">
        <f>F593</f>
        <v>3156693</v>
      </c>
      <c r="G592" s="1163"/>
      <c r="H592" s="473"/>
    </row>
    <row r="593" spans="1:8" ht="25.5">
      <c r="A593" s="473"/>
      <c r="B593" s="1165" t="s">
        <v>221</v>
      </c>
      <c r="C593" s="1162">
        <f>C594</f>
        <v>3156693</v>
      </c>
      <c r="D593" s="1163"/>
      <c r="E593" s="1165" t="s">
        <v>221</v>
      </c>
      <c r="F593" s="1162">
        <f>F594</f>
        <v>3156693</v>
      </c>
      <c r="G593" s="1163"/>
      <c r="H593" s="473"/>
    </row>
    <row r="594" spans="1:8" ht="25.5">
      <c r="A594" s="473"/>
      <c r="B594" s="1165" t="s">
        <v>222</v>
      </c>
      <c r="C594" s="1162">
        <v>3156693</v>
      </c>
      <c r="D594" s="1163"/>
      <c r="E594" s="1165" t="s">
        <v>222</v>
      </c>
      <c r="F594" s="1162">
        <v>3156693</v>
      </c>
      <c r="G594" s="1163"/>
      <c r="H594" s="473"/>
    </row>
    <row r="595" spans="1:8" ht="25.5">
      <c r="A595" s="473"/>
      <c r="B595" s="1165" t="s">
        <v>46</v>
      </c>
      <c r="C595" s="1162">
        <v>35349553</v>
      </c>
      <c r="D595" s="1163"/>
      <c r="E595" s="1165" t="s">
        <v>46</v>
      </c>
      <c r="F595" s="1162">
        <v>35349553</v>
      </c>
      <c r="G595" s="1163">
        <v>1937</v>
      </c>
      <c r="H595" s="473"/>
    </row>
    <row r="596" spans="1:8" ht="25.5">
      <c r="A596" s="473"/>
      <c r="B596" s="1165" t="s">
        <v>101</v>
      </c>
      <c r="C596" s="1162">
        <v>23857201</v>
      </c>
      <c r="D596" s="1163"/>
      <c r="E596" s="1165" t="s">
        <v>101</v>
      </c>
      <c r="F596" s="1162">
        <v>23857201</v>
      </c>
      <c r="G596" s="1163"/>
      <c r="H596" s="473"/>
    </row>
    <row r="597" spans="1:8" ht="38.25">
      <c r="A597" s="473"/>
      <c r="B597" s="1165" t="s">
        <v>211</v>
      </c>
      <c r="C597" s="1162">
        <v>11492352</v>
      </c>
      <c r="D597" s="1163"/>
      <c r="E597" s="1165" t="s">
        <v>211</v>
      </c>
      <c r="F597" s="1162">
        <v>11492352</v>
      </c>
      <c r="G597" s="1163">
        <v>1937</v>
      </c>
      <c r="H597" s="473"/>
    </row>
    <row r="598" spans="1:8">
      <c r="A598" s="473"/>
      <c r="B598" s="1165" t="s">
        <v>22</v>
      </c>
      <c r="C598" s="1162">
        <v>3556860</v>
      </c>
      <c r="D598" s="1163"/>
      <c r="E598" s="1165" t="s">
        <v>22</v>
      </c>
      <c r="F598" s="1162">
        <v>3556860</v>
      </c>
      <c r="G598" s="1163"/>
      <c r="H598" s="473"/>
    </row>
    <row r="599" spans="1:8">
      <c r="A599" s="473"/>
      <c r="B599" s="1165" t="s">
        <v>23</v>
      </c>
      <c r="C599" s="1162">
        <v>3556860</v>
      </c>
      <c r="D599" s="1163"/>
      <c r="E599" s="1165" t="s">
        <v>23</v>
      </c>
      <c r="F599" s="1162">
        <v>3556860</v>
      </c>
      <c r="G599" s="1163"/>
      <c r="H599" s="473"/>
    </row>
    <row r="600" spans="1:8">
      <c r="A600" s="473"/>
      <c r="B600" s="1165" t="s">
        <v>24</v>
      </c>
      <c r="C600" s="1162">
        <v>-150000</v>
      </c>
      <c r="D600" s="1163"/>
      <c r="E600" s="1165" t="s">
        <v>24</v>
      </c>
      <c r="F600" s="1162">
        <v>-150000</v>
      </c>
      <c r="G600" s="1163"/>
      <c r="H600" s="473"/>
    </row>
    <row r="601" spans="1:8" ht="13.5" thickBot="1">
      <c r="A601" s="473"/>
      <c r="B601" s="1181" t="s">
        <v>25</v>
      </c>
      <c r="C601" s="1174">
        <v>150000</v>
      </c>
      <c r="D601" s="1175"/>
      <c r="E601" s="1181" t="s">
        <v>25</v>
      </c>
      <c r="F601" s="1174">
        <v>150000</v>
      </c>
      <c r="G601" s="1175"/>
      <c r="H601" s="473"/>
    </row>
    <row r="602" spans="1:8" ht="45.75" customHeight="1" thickBot="1">
      <c r="A602" s="473"/>
      <c r="B602" s="1501" t="s">
        <v>406</v>
      </c>
      <c r="C602" s="1502"/>
      <c r="D602" s="1502"/>
      <c r="E602" s="1502"/>
      <c r="F602" s="1502"/>
      <c r="G602" s="1503"/>
      <c r="H602" s="473"/>
    </row>
    <row r="603" spans="1:8">
      <c r="A603" s="473"/>
      <c r="B603" s="468"/>
      <c r="C603" s="467"/>
      <c r="D603" s="467"/>
      <c r="E603" s="467"/>
      <c r="F603" s="467"/>
      <c r="G603" s="467"/>
      <c r="H603" s="473"/>
    </row>
    <row r="604" spans="1:8">
      <c r="B604" s="714" t="s">
        <v>140</v>
      </c>
      <c r="C604" s="475"/>
      <c r="D604" s="475"/>
      <c r="E604" s="475"/>
      <c r="F604" s="475"/>
      <c r="G604" s="475"/>
      <c r="H604" s="473"/>
    </row>
    <row r="605" spans="1:8" ht="13.5" thickBot="1">
      <c r="B605" s="714"/>
      <c r="C605" s="475"/>
      <c r="D605" s="475"/>
      <c r="E605" s="475"/>
      <c r="F605" s="475"/>
      <c r="G605" s="475"/>
      <c r="H605" s="473"/>
    </row>
    <row r="606" spans="1:8" ht="13.5">
      <c r="A606" s="208">
        <f>A497+1</f>
        <v>34</v>
      </c>
      <c r="B606" s="1149" t="s">
        <v>76</v>
      </c>
      <c r="C606" s="1150"/>
      <c r="D606" s="1151"/>
      <c r="E606" s="1149" t="s">
        <v>76</v>
      </c>
      <c r="F606" s="1150"/>
      <c r="G606" s="1151"/>
      <c r="H606" s="208" t="s">
        <v>50</v>
      </c>
    </row>
    <row r="607" spans="1:8" ht="13.5">
      <c r="A607" s="208"/>
      <c r="B607" s="1152" t="s">
        <v>4</v>
      </c>
      <c r="C607" s="1153"/>
      <c r="D607" s="1154"/>
      <c r="E607" s="1152" t="s">
        <v>4</v>
      </c>
      <c r="F607" s="1167"/>
      <c r="G607" s="1168"/>
      <c r="H607" s="473"/>
    </row>
    <row r="608" spans="1:8" ht="25.5">
      <c r="A608" s="473"/>
      <c r="B608" s="1155" t="s">
        <v>209</v>
      </c>
      <c r="C608" s="1156"/>
      <c r="D608" s="1157"/>
      <c r="E608" s="1155" t="s">
        <v>166</v>
      </c>
      <c r="F608" s="1156"/>
      <c r="G608" s="1157"/>
      <c r="H608" s="473"/>
    </row>
    <row r="609" spans="1:8">
      <c r="A609" s="473"/>
      <c r="B609" s="1158" t="s">
        <v>6</v>
      </c>
      <c r="C609" s="1159">
        <v>4981451</v>
      </c>
      <c r="D609" s="1160">
        <f t="shared" ref="D609:D614" si="16">D610</f>
        <v>-67547</v>
      </c>
      <c r="E609" s="1009" t="s">
        <v>6</v>
      </c>
      <c r="F609" s="1010">
        <f>F610</f>
        <v>3140042</v>
      </c>
      <c r="G609" s="1160">
        <f>G610</f>
        <v>67547</v>
      </c>
      <c r="H609" s="473"/>
    </row>
    <row r="610" spans="1:8">
      <c r="A610" s="473"/>
      <c r="B610" s="1161" t="s">
        <v>72</v>
      </c>
      <c r="C610" s="1162">
        <v>4981451</v>
      </c>
      <c r="D610" s="1163">
        <f t="shared" si="16"/>
        <v>-67547</v>
      </c>
      <c r="E610" s="1176" t="s">
        <v>13</v>
      </c>
      <c r="F610" s="1177">
        <f>F611</f>
        <v>3140042</v>
      </c>
      <c r="G610" s="1163">
        <f>G611</f>
        <v>67547</v>
      </c>
      <c r="H610" s="473"/>
    </row>
    <row r="611" spans="1:8">
      <c r="A611" s="473"/>
      <c r="B611" s="1161" t="s">
        <v>73</v>
      </c>
      <c r="C611" s="1162">
        <f>C610</f>
        <v>4981451</v>
      </c>
      <c r="D611" s="1163">
        <f t="shared" si="16"/>
        <v>-67547</v>
      </c>
      <c r="E611" s="1176" t="s">
        <v>14</v>
      </c>
      <c r="F611" s="1177">
        <v>3140042</v>
      </c>
      <c r="G611" s="1163">
        <f>G612</f>
        <v>67547</v>
      </c>
      <c r="H611" s="473"/>
    </row>
    <row r="612" spans="1:8">
      <c r="A612" s="473"/>
      <c r="B612" s="1164" t="s">
        <v>30</v>
      </c>
      <c r="C612" s="1159">
        <v>4981451</v>
      </c>
      <c r="D612" s="1160">
        <f t="shared" si="16"/>
        <v>-67547</v>
      </c>
      <c r="E612" s="1009" t="s">
        <v>15</v>
      </c>
      <c r="F612" s="1010">
        <v>3140042</v>
      </c>
      <c r="G612" s="1160">
        <f>G613</f>
        <v>67547</v>
      </c>
      <c r="H612" s="473"/>
    </row>
    <row r="613" spans="1:8">
      <c r="A613" s="473"/>
      <c r="B613" s="1161" t="s">
        <v>71</v>
      </c>
      <c r="C613" s="1162">
        <v>4981451</v>
      </c>
      <c r="D613" s="1163">
        <f t="shared" si="16"/>
        <v>-67547</v>
      </c>
      <c r="E613" s="1176" t="s">
        <v>16</v>
      </c>
      <c r="F613" s="1177">
        <f>F614</f>
        <v>3121320</v>
      </c>
      <c r="G613" s="1163">
        <f>G614</f>
        <v>67547</v>
      </c>
      <c r="H613" s="473"/>
    </row>
    <row r="614" spans="1:8">
      <c r="A614" s="473"/>
      <c r="B614" s="1161" t="s">
        <v>17</v>
      </c>
      <c r="C614" s="1162">
        <v>4609442</v>
      </c>
      <c r="D614" s="1163">
        <f t="shared" si="16"/>
        <v>-67547</v>
      </c>
      <c r="E614" s="1161" t="s">
        <v>17</v>
      </c>
      <c r="F614" s="1177">
        <v>3121320</v>
      </c>
      <c r="G614" s="1163">
        <f>G616</f>
        <v>67547</v>
      </c>
      <c r="H614" s="473"/>
    </row>
    <row r="615" spans="1:8">
      <c r="A615" s="473"/>
      <c r="B615" s="1161" t="s">
        <v>19</v>
      </c>
      <c r="C615" s="1162">
        <v>4609442</v>
      </c>
      <c r="D615" s="1163">
        <v>-67547</v>
      </c>
      <c r="E615" s="1161" t="s">
        <v>18</v>
      </c>
      <c r="F615" s="1177">
        <v>2656774</v>
      </c>
      <c r="G615" s="1163"/>
      <c r="H615" s="473"/>
    </row>
    <row r="616" spans="1:8">
      <c r="A616" s="473"/>
      <c r="B616" s="1161" t="s">
        <v>119</v>
      </c>
      <c r="C616" s="1162">
        <f>C617</f>
        <v>351738</v>
      </c>
      <c r="D616" s="1163"/>
      <c r="E616" s="1161" t="s">
        <v>19</v>
      </c>
      <c r="F616" s="1177">
        <v>464546</v>
      </c>
      <c r="G616" s="1163">
        <v>67547</v>
      </c>
      <c r="H616" s="473"/>
    </row>
    <row r="617" spans="1:8">
      <c r="A617" s="473"/>
      <c r="B617" s="1161" t="s">
        <v>75</v>
      </c>
      <c r="C617" s="1162">
        <v>351738</v>
      </c>
      <c r="D617" s="1163"/>
      <c r="E617" s="1165" t="s">
        <v>22</v>
      </c>
      <c r="F617" s="1162">
        <f>F618</f>
        <v>18722</v>
      </c>
      <c r="G617" s="1163"/>
      <c r="H617" s="473"/>
    </row>
    <row r="618" spans="1:8" ht="25.5">
      <c r="A618" s="473"/>
      <c r="B618" s="1165" t="s">
        <v>35</v>
      </c>
      <c r="C618" s="1162">
        <f>C619</f>
        <v>20271</v>
      </c>
      <c r="D618" s="1163"/>
      <c r="E618" s="1165" t="s">
        <v>23</v>
      </c>
      <c r="F618" s="1162">
        <v>18722</v>
      </c>
      <c r="G618" s="1163"/>
      <c r="H618" s="473"/>
    </row>
    <row r="619" spans="1:8" ht="25.5">
      <c r="A619" s="473"/>
      <c r="B619" s="1165" t="s">
        <v>46</v>
      </c>
      <c r="C619" s="1162">
        <f>C620</f>
        <v>20271</v>
      </c>
      <c r="D619" s="1163"/>
      <c r="E619" s="1161"/>
      <c r="F619" s="1177"/>
      <c r="G619" s="1163"/>
      <c r="H619" s="473"/>
    </row>
    <row r="620" spans="1:8" ht="38.25">
      <c r="A620" s="473"/>
      <c r="B620" s="1165" t="s">
        <v>211</v>
      </c>
      <c r="C620" s="1162">
        <v>20271</v>
      </c>
      <c r="D620" s="1163"/>
      <c r="E620" s="1161"/>
      <c r="F620" s="1177"/>
      <c r="G620" s="1163"/>
      <c r="H620" s="473"/>
    </row>
    <row r="621" spans="1:8" ht="13.5">
      <c r="A621" s="208"/>
      <c r="B621" s="1166" t="s">
        <v>76</v>
      </c>
      <c r="C621" s="1167"/>
      <c r="D621" s="1168"/>
      <c r="E621" s="1165"/>
      <c r="F621" s="1162"/>
      <c r="G621" s="1163"/>
      <c r="H621" s="473"/>
    </row>
    <row r="622" spans="1:8">
      <c r="A622" s="473"/>
      <c r="B622" s="1152" t="s">
        <v>212</v>
      </c>
      <c r="C622" s="1153"/>
      <c r="D622" s="1154"/>
      <c r="E622" s="1165"/>
      <c r="F622" s="1162"/>
      <c r="G622" s="1163"/>
      <c r="H622" s="473"/>
    </row>
    <row r="623" spans="1:8" ht="25.5">
      <c r="A623" s="473"/>
      <c r="B623" s="1155" t="s">
        <v>209</v>
      </c>
      <c r="C623" s="1156"/>
      <c r="D623" s="1157"/>
      <c r="E623" s="1178"/>
      <c r="F623" s="1179"/>
      <c r="G623" s="1180"/>
      <c r="H623" s="473"/>
    </row>
    <row r="624" spans="1:8">
      <c r="A624" s="473"/>
      <c r="B624" s="1129" t="s">
        <v>106</v>
      </c>
      <c r="C624" s="1169"/>
      <c r="D624" s="1154"/>
      <c r="E624" s="1165"/>
      <c r="F624" s="1162"/>
      <c r="G624" s="1163"/>
      <c r="H624" s="473"/>
    </row>
    <row r="625" spans="1:8">
      <c r="A625" s="473"/>
      <c r="B625" s="1170" t="s">
        <v>102</v>
      </c>
      <c r="C625" s="1169"/>
      <c r="D625" s="1154"/>
      <c r="E625" s="1165"/>
      <c r="F625" s="1162"/>
      <c r="G625" s="1163"/>
      <c r="H625" s="473"/>
    </row>
    <row r="626" spans="1:8">
      <c r="A626" s="473"/>
      <c r="B626" s="1158" t="s">
        <v>6</v>
      </c>
      <c r="C626" s="1159">
        <v>4981451</v>
      </c>
      <c r="D626" s="1160">
        <f t="shared" ref="D626:D631" si="17">D627</f>
        <v>-67547</v>
      </c>
      <c r="E626" s="1165"/>
      <c r="F626" s="1162"/>
      <c r="G626" s="1163"/>
      <c r="H626" s="473"/>
    </row>
    <row r="627" spans="1:8">
      <c r="A627" s="473"/>
      <c r="B627" s="1161" t="s">
        <v>72</v>
      </c>
      <c r="C627" s="1162">
        <v>4981451</v>
      </c>
      <c r="D627" s="1163">
        <f t="shared" si="17"/>
        <v>-67547</v>
      </c>
      <c r="E627" s="1165"/>
      <c r="F627" s="1162"/>
      <c r="G627" s="1163"/>
      <c r="H627" s="473"/>
    </row>
    <row r="628" spans="1:8">
      <c r="A628" s="473"/>
      <c r="B628" s="1161" t="s">
        <v>73</v>
      </c>
      <c r="C628" s="1162">
        <f>C627</f>
        <v>4981451</v>
      </c>
      <c r="D628" s="1163">
        <f t="shared" si="17"/>
        <v>-67547</v>
      </c>
      <c r="E628" s="1165"/>
      <c r="F628" s="1162"/>
      <c r="G628" s="1163"/>
      <c r="H628" s="473"/>
    </row>
    <row r="629" spans="1:8">
      <c r="A629" s="473"/>
      <c r="B629" s="1164" t="s">
        <v>30</v>
      </c>
      <c r="C629" s="1159">
        <v>4981451</v>
      </c>
      <c r="D629" s="1160">
        <f t="shared" si="17"/>
        <v>-67547</v>
      </c>
      <c r="E629" s="1165"/>
      <c r="F629" s="1162"/>
      <c r="G629" s="1163"/>
      <c r="H629" s="473"/>
    </row>
    <row r="630" spans="1:8">
      <c r="A630" s="473"/>
      <c r="B630" s="1161" t="s">
        <v>71</v>
      </c>
      <c r="C630" s="1162">
        <v>4981451</v>
      </c>
      <c r="D630" s="1163">
        <f t="shared" si="17"/>
        <v>-67547</v>
      </c>
      <c r="E630" s="1165"/>
      <c r="F630" s="1162"/>
      <c r="G630" s="1163"/>
      <c r="H630" s="473"/>
    </row>
    <row r="631" spans="1:8">
      <c r="A631" s="473"/>
      <c r="B631" s="1161" t="s">
        <v>17</v>
      </c>
      <c r="C631" s="1162">
        <v>4609442</v>
      </c>
      <c r="D631" s="1163">
        <f t="shared" si="17"/>
        <v>-67547</v>
      </c>
      <c r="E631" s="1165"/>
      <c r="F631" s="1162"/>
      <c r="G631" s="1163"/>
      <c r="H631" s="473"/>
    </row>
    <row r="632" spans="1:8">
      <c r="A632" s="473"/>
      <c r="B632" s="1161" t="s">
        <v>19</v>
      </c>
      <c r="C632" s="1162">
        <v>4609442</v>
      </c>
      <c r="D632" s="1163">
        <v>-67547</v>
      </c>
      <c r="E632" s="1165"/>
      <c r="F632" s="1162"/>
      <c r="G632" s="1163"/>
      <c r="H632" s="473"/>
    </row>
    <row r="633" spans="1:8">
      <c r="A633" s="473"/>
      <c r="B633" s="1161" t="s">
        <v>119</v>
      </c>
      <c r="C633" s="1162">
        <f>C634</f>
        <v>351738</v>
      </c>
      <c r="D633" s="1163"/>
      <c r="E633" s="1165"/>
      <c r="F633" s="1162"/>
      <c r="G633" s="1163"/>
      <c r="H633" s="473"/>
    </row>
    <row r="634" spans="1:8">
      <c r="A634" s="473"/>
      <c r="B634" s="1161" t="s">
        <v>75</v>
      </c>
      <c r="C634" s="1162">
        <v>351738</v>
      </c>
      <c r="D634" s="1163"/>
      <c r="E634" s="1165"/>
      <c r="F634" s="1162"/>
      <c r="G634" s="1163"/>
      <c r="H634" s="473"/>
    </row>
    <row r="635" spans="1:8" ht="25.5">
      <c r="A635" s="473"/>
      <c r="B635" s="1165" t="s">
        <v>35</v>
      </c>
      <c r="C635" s="1162">
        <f>C636</f>
        <v>20271</v>
      </c>
      <c r="D635" s="1163"/>
      <c r="E635" s="1165"/>
      <c r="F635" s="1162"/>
      <c r="G635" s="1163"/>
      <c r="H635" s="473"/>
    </row>
    <row r="636" spans="1:8" ht="25.5">
      <c r="A636" s="473"/>
      <c r="B636" s="1165" t="s">
        <v>46</v>
      </c>
      <c r="C636" s="1162">
        <f>C637</f>
        <v>20271</v>
      </c>
      <c r="D636" s="1163"/>
      <c r="E636" s="1165"/>
      <c r="F636" s="1162"/>
      <c r="G636" s="1163"/>
      <c r="H636" s="473"/>
    </row>
    <row r="637" spans="1:8" ht="38.25">
      <c r="A637" s="473"/>
      <c r="B637" s="1165" t="s">
        <v>211</v>
      </c>
      <c r="C637" s="1162">
        <v>20271</v>
      </c>
      <c r="D637" s="1163"/>
      <c r="E637" s="1165"/>
      <c r="F637" s="1162"/>
      <c r="G637" s="1163"/>
      <c r="H637" s="473"/>
    </row>
    <row r="638" spans="1:8">
      <c r="A638" s="473"/>
      <c r="B638" s="1171" t="s">
        <v>213</v>
      </c>
      <c r="C638" s="1162"/>
      <c r="D638" s="1163"/>
      <c r="E638" s="1165"/>
      <c r="F638" s="1162"/>
      <c r="G638" s="1163"/>
      <c r="H638" s="473"/>
    </row>
    <row r="639" spans="1:8" ht="27">
      <c r="A639" s="473"/>
      <c r="B639" s="1172" t="s">
        <v>214</v>
      </c>
      <c r="C639" s="1162"/>
      <c r="D639" s="1163"/>
      <c r="E639" s="1165"/>
      <c r="F639" s="1162"/>
      <c r="G639" s="1163"/>
      <c r="H639" s="473"/>
    </row>
    <row r="640" spans="1:8">
      <c r="A640" s="473"/>
      <c r="B640" s="1158" t="s">
        <v>6</v>
      </c>
      <c r="C640" s="1159">
        <f>C641</f>
        <v>2580355</v>
      </c>
      <c r="D640" s="1160">
        <f>D641</f>
        <v>-67547</v>
      </c>
      <c r="E640" s="1165"/>
      <c r="F640" s="1162"/>
      <c r="G640" s="1163"/>
      <c r="H640" s="473"/>
    </row>
    <row r="641" spans="1:8">
      <c r="A641" s="473"/>
      <c r="B641" s="1161" t="s">
        <v>72</v>
      </c>
      <c r="C641" s="1162">
        <f>C643</f>
        <v>2580355</v>
      </c>
      <c r="D641" s="1163">
        <f>D642</f>
        <v>-67547</v>
      </c>
      <c r="E641" s="1165"/>
      <c r="F641" s="1162"/>
      <c r="G641" s="1163"/>
      <c r="H641" s="473"/>
    </row>
    <row r="642" spans="1:8">
      <c r="A642" s="473"/>
      <c r="B642" s="1161" t="s">
        <v>73</v>
      </c>
      <c r="C642" s="1162">
        <f>C643</f>
        <v>2580355</v>
      </c>
      <c r="D642" s="1163">
        <f>D643</f>
        <v>-67547</v>
      </c>
      <c r="E642" s="1165"/>
      <c r="F642" s="1162"/>
      <c r="G642" s="1163"/>
      <c r="H642" s="473"/>
    </row>
    <row r="643" spans="1:8">
      <c r="A643" s="473"/>
      <c r="B643" s="1164" t="s">
        <v>30</v>
      </c>
      <c r="C643" s="1159">
        <f>C644</f>
        <v>2580355</v>
      </c>
      <c r="D643" s="1160">
        <f>D644</f>
        <v>-67547</v>
      </c>
      <c r="E643" s="1165"/>
      <c r="F643" s="1162"/>
      <c r="G643" s="1163"/>
      <c r="H643" s="473"/>
    </row>
    <row r="644" spans="1:8">
      <c r="A644" s="473"/>
      <c r="B644" s="1161" t="s">
        <v>71</v>
      </c>
      <c r="C644" s="1162">
        <f>C645</f>
        <v>2580355</v>
      </c>
      <c r="D644" s="1163">
        <f>D645</f>
        <v>-67547</v>
      </c>
      <c r="E644" s="1165"/>
      <c r="F644" s="1162"/>
      <c r="G644" s="1163"/>
      <c r="H644" s="473"/>
    </row>
    <row r="645" spans="1:8">
      <c r="A645" s="473"/>
      <c r="B645" s="1161" t="s">
        <v>17</v>
      </c>
      <c r="C645" s="1162">
        <f>C646</f>
        <v>2580355</v>
      </c>
      <c r="D645" s="1163">
        <f>D646</f>
        <v>-67547</v>
      </c>
      <c r="E645" s="1165"/>
      <c r="F645" s="1162"/>
      <c r="G645" s="1163"/>
      <c r="H645" s="473"/>
    </row>
    <row r="646" spans="1:8">
      <c r="A646" s="473"/>
      <c r="B646" s="1161" t="s">
        <v>19</v>
      </c>
      <c r="C646" s="1162">
        <v>2580355</v>
      </c>
      <c r="D646" s="1163">
        <v>-67547</v>
      </c>
      <c r="E646" s="1165"/>
      <c r="F646" s="1162"/>
      <c r="G646" s="1163"/>
      <c r="H646" s="473"/>
    </row>
    <row r="647" spans="1:8">
      <c r="A647" s="473"/>
      <c r="B647" s="1170" t="s">
        <v>103</v>
      </c>
      <c r="C647" s="1169"/>
      <c r="D647" s="1154"/>
      <c r="E647" s="1165"/>
      <c r="F647" s="1162"/>
      <c r="G647" s="1163"/>
      <c r="H647" s="473"/>
    </row>
    <row r="648" spans="1:8">
      <c r="A648" s="473"/>
      <c r="B648" s="1158" t="s">
        <v>6</v>
      </c>
      <c r="C648" s="1159">
        <f>C649</f>
        <v>5481579</v>
      </c>
      <c r="D648" s="1160">
        <f t="shared" ref="D648:D652" si="18">D649</f>
        <v>-67547</v>
      </c>
      <c r="E648" s="1165"/>
      <c r="F648" s="1162"/>
      <c r="G648" s="1163"/>
      <c r="H648" s="473"/>
    </row>
    <row r="649" spans="1:8">
      <c r="A649" s="473"/>
      <c r="B649" s="1161" t="s">
        <v>72</v>
      </c>
      <c r="C649" s="1162">
        <f>C650</f>
        <v>5481579</v>
      </c>
      <c r="D649" s="1163">
        <f t="shared" si="18"/>
        <v>-67547</v>
      </c>
      <c r="E649" s="1165"/>
      <c r="F649" s="1162"/>
      <c r="G649" s="1163"/>
      <c r="H649" s="473"/>
    </row>
    <row r="650" spans="1:8">
      <c r="A650" s="473"/>
      <c r="B650" s="1161" t="s">
        <v>73</v>
      </c>
      <c r="C650" s="1162">
        <f>C651</f>
        <v>5481579</v>
      </c>
      <c r="D650" s="1163">
        <f t="shared" si="18"/>
        <v>-67547</v>
      </c>
      <c r="E650" s="1165"/>
      <c r="F650" s="1162"/>
      <c r="G650" s="1163"/>
      <c r="H650" s="473"/>
    </row>
    <row r="651" spans="1:8">
      <c r="A651" s="473"/>
      <c r="B651" s="1164" t="s">
        <v>30</v>
      </c>
      <c r="C651" s="1159">
        <f>C652</f>
        <v>5481579</v>
      </c>
      <c r="D651" s="1160">
        <f t="shared" si="18"/>
        <v>-67547</v>
      </c>
      <c r="E651" s="1165"/>
      <c r="F651" s="1162"/>
      <c r="G651" s="1163"/>
      <c r="H651" s="473"/>
    </row>
    <row r="652" spans="1:8">
      <c r="A652" s="473"/>
      <c r="B652" s="1161" t="s">
        <v>71</v>
      </c>
      <c r="C652" s="1162">
        <f>C653+C655+C657</f>
        <v>5481579</v>
      </c>
      <c r="D652" s="1163">
        <f t="shared" si="18"/>
        <v>-67547</v>
      </c>
      <c r="E652" s="1165"/>
      <c r="F652" s="1162"/>
      <c r="G652" s="1163"/>
      <c r="H652" s="473"/>
    </row>
    <row r="653" spans="1:8">
      <c r="A653" s="473"/>
      <c r="B653" s="1161" t="s">
        <v>17</v>
      </c>
      <c r="C653" s="1162">
        <v>4937024</v>
      </c>
      <c r="D653" s="1163">
        <f>D654</f>
        <v>-67547</v>
      </c>
      <c r="E653" s="1165"/>
      <c r="F653" s="1162"/>
      <c r="G653" s="1163"/>
      <c r="H653" s="473"/>
    </row>
    <row r="654" spans="1:8">
      <c r="A654" s="473"/>
      <c r="B654" s="1161" t="s">
        <v>19</v>
      </c>
      <c r="C654" s="1162">
        <v>4937024</v>
      </c>
      <c r="D654" s="1163">
        <v>-67547</v>
      </c>
      <c r="E654" s="1165"/>
      <c r="F654" s="1162"/>
      <c r="G654" s="1163"/>
      <c r="H654" s="473"/>
    </row>
    <row r="655" spans="1:8">
      <c r="A655" s="473"/>
      <c r="B655" s="1161" t="s">
        <v>119</v>
      </c>
      <c r="C655" s="1162">
        <f>C656</f>
        <v>524284</v>
      </c>
      <c r="D655" s="1163"/>
      <c r="E655" s="1165"/>
      <c r="F655" s="1162"/>
      <c r="G655" s="1163"/>
      <c r="H655" s="473"/>
    </row>
    <row r="656" spans="1:8">
      <c r="A656" s="473"/>
      <c r="B656" s="1161" t="s">
        <v>75</v>
      </c>
      <c r="C656" s="1162">
        <v>524284</v>
      </c>
      <c r="D656" s="1163"/>
      <c r="E656" s="1165"/>
      <c r="F656" s="1162"/>
      <c r="G656" s="1163"/>
      <c r="H656" s="473"/>
    </row>
    <row r="657" spans="1:8" ht="25.5">
      <c r="A657" s="473"/>
      <c r="B657" s="1165" t="s">
        <v>35</v>
      </c>
      <c r="C657" s="1162">
        <f>C658</f>
        <v>20271</v>
      </c>
      <c r="D657" s="1163"/>
      <c r="E657" s="1165"/>
      <c r="F657" s="1162"/>
      <c r="G657" s="1163"/>
      <c r="H657" s="473"/>
    </row>
    <row r="658" spans="1:8" ht="25.5">
      <c r="A658" s="473"/>
      <c r="B658" s="1165" t="s">
        <v>46</v>
      </c>
      <c r="C658" s="1162">
        <f>C659</f>
        <v>20271</v>
      </c>
      <c r="D658" s="1163"/>
      <c r="E658" s="1165"/>
      <c r="F658" s="1162"/>
      <c r="G658" s="1163"/>
      <c r="H658" s="473"/>
    </row>
    <row r="659" spans="1:8" ht="38.25">
      <c r="A659" s="473"/>
      <c r="B659" s="1165" t="s">
        <v>211</v>
      </c>
      <c r="C659" s="1162">
        <v>20271</v>
      </c>
      <c r="D659" s="1163"/>
      <c r="E659" s="1165"/>
      <c r="F659" s="1162"/>
      <c r="G659" s="1163"/>
      <c r="H659" s="473"/>
    </row>
    <row r="660" spans="1:8">
      <c r="A660" s="473"/>
      <c r="B660" s="1171" t="s">
        <v>213</v>
      </c>
      <c r="C660" s="1162"/>
      <c r="D660" s="1163"/>
      <c r="E660" s="1165"/>
      <c r="F660" s="1162"/>
      <c r="G660" s="1163"/>
      <c r="H660" s="473"/>
    </row>
    <row r="661" spans="1:8" ht="27">
      <c r="A661" s="473"/>
      <c r="B661" s="1172" t="s">
        <v>214</v>
      </c>
      <c r="C661" s="1162"/>
      <c r="D661" s="1163"/>
      <c r="E661" s="1165"/>
      <c r="F661" s="1162"/>
      <c r="G661" s="1163"/>
      <c r="H661" s="473"/>
    </row>
    <row r="662" spans="1:8">
      <c r="A662" s="473"/>
      <c r="B662" s="1158" t="s">
        <v>6</v>
      </c>
      <c r="C662" s="1159">
        <f>C663</f>
        <v>2580355</v>
      </c>
      <c r="D662" s="1160">
        <f>D663</f>
        <v>-67547</v>
      </c>
      <c r="E662" s="1165"/>
      <c r="F662" s="1162"/>
      <c r="G662" s="1163"/>
      <c r="H662" s="473"/>
    </row>
    <row r="663" spans="1:8">
      <c r="A663" s="473"/>
      <c r="B663" s="1161" t="s">
        <v>72</v>
      </c>
      <c r="C663" s="1162">
        <f>C665</f>
        <v>2580355</v>
      </c>
      <c r="D663" s="1163">
        <f>D664</f>
        <v>-67547</v>
      </c>
      <c r="E663" s="1165"/>
      <c r="F663" s="1162"/>
      <c r="G663" s="1163"/>
      <c r="H663" s="473"/>
    </row>
    <row r="664" spans="1:8">
      <c r="A664" s="473"/>
      <c r="B664" s="1161" t="s">
        <v>73</v>
      </c>
      <c r="C664" s="1162">
        <f>C665</f>
        <v>2580355</v>
      </c>
      <c r="D664" s="1163">
        <f>D665</f>
        <v>-67547</v>
      </c>
      <c r="E664" s="1165"/>
      <c r="F664" s="1162"/>
      <c r="G664" s="1163"/>
      <c r="H664" s="473"/>
    </row>
    <row r="665" spans="1:8">
      <c r="A665" s="473"/>
      <c r="B665" s="1164" t="s">
        <v>30</v>
      </c>
      <c r="C665" s="1159">
        <f>C666</f>
        <v>2580355</v>
      </c>
      <c r="D665" s="1160">
        <f>D666</f>
        <v>-67547</v>
      </c>
      <c r="E665" s="1165"/>
      <c r="F665" s="1162"/>
      <c r="G665" s="1163"/>
      <c r="H665" s="473"/>
    </row>
    <row r="666" spans="1:8">
      <c r="A666" s="473"/>
      <c r="B666" s="1161" t="s">
        <v>71</v>
      </c>
      <c r="C666" s="1162">
        <f>C667</f>
        <v>2580355</v>
      </c>
      <c r="D666" s="1163">
        <f>D667</f>
        <v>-67547</v>
      </c>
      <c r="E666" s="1165"/>
      <c r="F666" s="1162"/>
      <c r="G666" s="1163"/>
      <c r="H666" s="473"/>
    </row>
    <row r="667" spans="1:8">
      <c r="A667" s="473"/>
      <c r="B667" s="1161" t="s">
        <v>17</v>
      </c>
      <c r="C667" s="1162">
        <f>C668</f>
        <v>2580355</v>
      </c>
      <c r="D667" s="1163">
        <f>D668</f>
        <v>-67547</v>
      </c>
      <c r="E667" s="1165"/>
      <c r="F667" s="1162"/>
      <c r="G667" s="1163"/>
      <c r="H667" s="473"/>
    </row>
    <row r="668" spans="1:8">
      <c r="A668" s="473"/>
      <c r="B668" s="1161" t="s">
        <v>19</v>
      </c>
      <c r="C668" s="1162">
        <v>2580355</v>
      </c>
      <c r="D668" s="1163">
        <f>-67547</f>
        <v>-67547</v>
      </c>
      <c r="E668" s="1165"/>
      <c r="F668" s="1162"/>
      <c r="G668" s="1163"/>
      <c r="H668" s="473"/>
    </row>
    <row r="669" spans="1:8">
      <c r="A669" s="473"/>
      <c r="B669" s="1170" t="s">
        <v>108</v>
      </c>
      <c r="C669" s="1169"/>
      <c r="D669" s="1154"/>
      <c r="E669" s="1165"/>
      <c r="F669" s="1162"/>
      <c r="G669" s="1163"/>
      <c r="H669" s="473"/>
    </row>
    <row r="670" spans="1:8">
      <c r="A670" s="473"/>
      <c r="B670" s="1158" t="s">
        <v>6</v>
      </c>
      <c r="C670" s="1159">
        <f>C671</f>
        <v>5609086</v>
      </c>
      <c r="D670" s="1160">
        <f t="shared" ref="D670:D675" si="19">D671</f>
        <v>-67547</v>
      </c>
      <c r="E670" s="1165"/>
      <c r="F670" s="1162"/>
      <c r="G670" s="1163"/>
      <c r="H670" s="473"/>
    </row>
    <row r="671" spans="1:8">
      <c r="A671" s="473"/>
      <c r="B671" s="1161" t="s">
        <v>72</v>
      </c>
      <c r="C671" s="1162">
        <f>C672</f>
        <v>5609086</v>
      </c>
      <c r="D671" s="1163">
        <f t="shared" si="19"/>
        <v>-67547</v>
      </c>
      <c r="E671" s="1165"/>
      <c r="F671" s="1162"/>
      <c r="G671" s="1163"/>
      <c r="H671" s="473"/>
    </row>
    <row r="672" spans="1:8">
      <c r="A672" s="473"/>
      <c r="B672" s="1161" t="s">
        <v>73</v>
      </c>
      <c r="C672" s="1162">
        <f>C673</f>
        <v>5609086</v>
      </c>
      <c r="D672" s="1163">
        <f t="shared" si="19"/>
        <v>-67547</v>
      </c>
      <c r="E672" s="1165"/>
      <c r="F672" s="1162"/>
      <c r="G672" s="1163"/>
      <c r="H672" s="473"/>
    </row>
    <row r="673" spans="1:8">
      <c r="A673" s="473"/>
      <c r="B673" s="1164" t="s">
        <v>30</v>
      </c>
      <c r="C673" s="1159">
        <f>C674</f>
        <v>5609086</v>
      </c>
      <c r="D673" s="1160">
        <f t="shared" si="19"/>
        <v>-67547</v>
      </c>
      <c r="E673" s="1165"/>
      <c r="F673" s="1162"/>
      <c r="G673" s="1163"/>
      <c r="H673" s="473"/>
    </row>
    <row r="674" spans="1:8">
      <c r="A674" s="473"/>
      <c r="B674" s="1161" t="s">
        <v>71</v>
      </c>
      <c r="C674" s="1162">
        <f>C675+C677+C679</f>
        <v>5609086</v>
      </c>
      <c r="D674" s="1163">
        <f t="shared" si="19"/>
        <v>-67547</v>
      </c>
      <c r="E674" s="1165"/>
      <c r="F674" s="1162"/>
      <c r="G674" s="1163"/>
      <c r="H674" s="473"/>
    </row>
    <row r="675" spans="1:8">
      <c r="A675" s="473"/>
      <c r="B675" s="1161" t="s">
        <v>17</v>
      </c>
      <c r="C675" s="1162">
        <v>4937024</v>
      </c>
      <c r="D675" s="1163">
        <f t="shared" si="19"/>
        <v>-67547</v>
      </c>
      <c r="E675" s="1165"/>
      <c r="F675" s="1162"/>
      <c r="G675" s="1163"/>
      <c r="H675" s="473"/>
    </row>
    <row r="676" spans="1:8">
      <c r="A676" s="473"/>
      <c r="B676" s="1161" t="s">
        <v>19</v>
      </c>
      <c r="C676" s="1162">
        <v>4937024</v>
      </c>
      <c r="D676" s="1163">
        <v>-67547</v>
      </c>
      <c r="E676" s="1165"/>
      <c r="F676" s="1162"/>
      <c r="G676" s="1163"/>
      <c r="H676" s="473"/>
    </row>
    <row r="677" spans="1:8">
      <c r="A677" s="473"/>
      <c r="B677" s="1161" t="s">
        <v>119</v>
      </c>
      <c r="C677" s="1162">
        <f>C678</f>
        <v>651791</v>
      </c>
      <c r="D677" s="1163"/>
      <c r="E677" s="1165"/>
      <c r="F677" s="1162"/>
      <c r="G677" s="1163"/>
      <c r="H677" s="473"/>
    </row>
    <row r="678" spans="1:8">
      <c r="A678" s="473"/>
      <c r="B678" s="1161" t="s">
        <v>75</v>
      </c>
      <c r="C678" s="1162">
        <v>651791</v>
      </c>
      <c r="D678" s="1163"/>
      <c r="E678" s="1165"/>
      <c r="F678" s="1162"/>
      <c r="G678" s="1163"/>
      <c r="H678" s="473"/>
    </row>
    <row r="679" spans="1:8" ht="25.5">
      <c r="A679" s="473"/>
      <c r="B679" s="1165" t="s">
        <v>35</v>
      </c>
      <c r="C679" s="1162">
        <f>C680</f>
        <v>20271</v>
      </c>
      <c r="D679" s="1163"/>
      <c r="E679" s="1165"/>
      <c r="F679" s="1162"/>
      <c r="G679" s="1163"/>
      <c r="H679" s="473"/>
    </row>
    <row r="680" spans="1:8" ht="25.5">
      <c r="A680" s="473"/>
      <c r="B680" s="1165" t="s">
        <v>46</v>
      </c>
      <c r="C680" s="1162">
        <f>C681</f>
        <v>20271</v>
      </c>
      <c r="D680" s="1163"/>
      <c r="E680" s="1165"/>
      <c r="F680" s="1162"/>
      <c r="G680" s="1163"/>
      <c r="H680" s="473"/>
    </row>
    <row r="681" spans="1:8" ht="38.25">
      <c r="A681" s="473"/>
      <c r="B681" s="1165" t="s">
        <v>211</v>
      </c>
      <c r="C681" s="1162">
        <v>20271</v>
      </c>
      <c r="D681" s="1163"/>
      <c r="E681" s="1165"/>
      <c r="F681" s="1162"/>
      <c r="G681" s="1163"/>
      <c r="H681" s="473"/>
    </row>
    <row r="682" spans="1:8">
      <c r="A682" s="473"/>
      <c r="B682" s="1171" t="s">
        <v>213</v>
      </c>
      <c r="C682" s="1162"/>
      <c r="D682" s="1163"/>
      <c r="E682" s="1165"/>
      <c r="F682" s="1162"/>
      <c r="G682" s="1163"/>
      <c r="H682" s="473"/>
    </row>
    <row r="683" spans="1:8" ht="27">
      <c r="A683" s="473"/>
      <c r="B683" s="1172" t="s">
        <v>214</v>
      </c>
      <c r="C683" s="1162"/>
      <c r="D683" s="1163"/>
      <c r="E683" s="1165"/>
      <c r="F683" s="1162"/>
      <c r="G683" s="1163"/>
      <c r="H683" s="473"/>
    </row>
    <row r="684" spans="1:8">
      <c r="A684" s="473"/>
      <c r="B684" s="1158" t="s">
        <v>6</v>
      </c>
      <c r="C684" s="1159">
        <f>C685</f>
        <v>2580355</v>
      </c>
      <c r="D684" s="1160">
        <f>D685</f>
        <v>-67547</v>
      </c>
      <c r="E684" s="1165"/>
      <c r="F684" s="1162"/>
      <c r="G684" s="1163"/>
      <c r="H684" s="473"/>
    </row>
    <row r="685" spans="1:8">
      <c r="A685" s="473"/>
      <c r="B685" s="1161" t="s">
        <v>72</v>
      </c>
      <c r="C685" s="1162">
        <f>C687</f>
        <v>2580355</v>
      </c>
      <c r="D685" s="1163">
        <f>D686</f>
        <v>-67547</v>
      </c>
      <c r="E685" s="1165"/>
      <c r="F685" s="1162"/>
      <c r="G685" s="1163"/>
      <c r="H685" s="473"/>
    </row>
    <row r="686" spans="1:8">
      <c r="A686" s="473"/>
      <c r="B686" s="1161" t="s">
        <v>73</v>
      </c>
      <c r="C686" s="1162">
        <f>C687</f>
        <v>2580355</v>
      </c>
      <c r="D686" s="1163">
        <f>D687</f>
        <v>-67547</v>
      </c>
      <c r="E686" s="1165"/>
      <c r="F686" s="1162"/>
      <c r="G686" s="1163"/>
      <c r="H686" s="473"/>
    </row>
    <row r="687" spans="1:8">
      <c r="A687" s="473"/>
      <c r="B687" s="1164" t="s">
        <v>30</v>
      </c>
      <c r="C687" s="1159">
        <f>C688</f>
        <v>2580355</v>
      </c>
      <c r="D687" s="1160">
        <f>D688</f>
        <v>-67547</v>
      </c>
      <c r="E687" s="1165"/>
      <c r="F687" s="1162"/>
      <c r="G687" s="1163"/>
      <c r="H687" s="473"/>
    </row>
    <row r="688" spans="1:8">
      <c r="A688" s="473"/>
      <c r="B688" s="1161" t="s">
        <v>71</v>
      </c>
      <c r="C688" s="1162">
        <f>C689</f>
        <v>2580355</v>
      </c>
      <c r="D688" s="1163">
        <f>D689</f>
        <v>-67547</v>
      </c>
      <c r="E688" s="1165"/>
      <c r="F688" s="1162"/>
      <c r="G688" s="1163"/>
      <c r="H688" s="473"/>
    </row>
    <row r="689" spans="1:8">
      <c r="A689" s="473"/>
      <c r="B689" s="1161" t="s">
        <v>17</v>
      </c>
      <c r="C689" s="1162">
        <f>C690</f>
        <v>2580355</v>
      </c>
      <c r="D689" s="1163">
        <f>D690</f>
        <v>-67547</v>
      </c>
      <c r="E689" s="1165"/>
      <c r="F689" s="1162"/>
      <c r="G689" s="1163"/>
      <c r="H689" s="473"/>
    </row>
    <row r="690" spans="1:8">
      <c r="A690" s="473"/>
      <c r="B690" s="1161" t="s">
        <v>19</v>
      </c>
      <c r="C690" s="1162">
        <v>2580355</v>
      </c>
      <c r="D690" s="1163">
        <v>-67547</v>
      </c>
      <c r="E690" s="1165"/>
      <c r="F690" s="1162"/>
      <c r="G690" s="1163"/>
      <c r="H690" s="473"/>
    </row>
    <row r="691" spans="1:8">
      <c r="A691" s="473"/>
      <c r="B691" s="1170" t="s">
        <v>74</v>
      </c>
      <c r="C691" s="1169"/>
      <c r="D691" s="1154"/>
      <c r="E691" s="1165"/>
      <c r="F691" s="1162"/>
      <c r="G691" s="1163"/>
      <c r="H691" s="473"/>
    </row>
    <row r="692" spans="1:8">
      <c r="A692" s="473"/>
      <c r="B692" s="1158" t="s">
        <v>6</v>
      </c>
      <c r="C692" s="1159">
        <f>C693</f>
        <v>28101188</v>
      </c>
      <c r="D692" s="1160">
        <f t="shared" ref="D692:D697" si="20">D693</f>
        <v>-478850</v>
      </c>
      <c r="E692" s="1165"/>
      <c r="F692" s="1162"/>
      <c r="G692" s="1163"/>
      <c r="H692" s="473"/>
    </row>
    <row r="693" spans="1:8">
      <c r="A693" s="473"/>
      <c r="B693" s="1161" t="s">
        <v>72</v>
      </c>
      <c r="C693" s="1162">
        <f>C694</f>
        <v>28101188</v>
      </c>
      <c r="D693" s="1163">
        <f t="shared" si="20"/>
        <v>-478850</v>
      </c>
      <c r="E693" s="1165"/>
      <c r="F693" s="1162"/>
      <c r="G693" s="1163"/>
      <c r="H693" s="473"/>
    </row>
    <row r="694" spans="1:8">
      <c r="A694" s="473"/>
      <c r="B694" s="1161" t="s">
        <v>73</v>
      </c>
      <c r="C694" s="1162">
        <f>C695</f>
        <v>28101188</v>
      </c>
      <c r="D694" s="1163">
        <f t="shared" si="20"/>
        <v>-478850</v>
      </c>
      <c r="E694" s="1165"/>
      <c r="F694" s="1162"/>
      <c r="G694" s="1163"/>
      <c r="H694" s="473"/>
    </row>
    <row r="695" spans="1:8">
      <c r="A695" s="473"/>
      <c r="B695" s="1164" t="s">
        <v>30</v>
      </c>
      <c r="C695" s="1159">
        <f>C696</f>
        <v>28101188</v>
      </c>
      <c r="D695" s="1160">
        <f t="shared" si="20"/>
        <v>-478850</v>
      </c>
      <c r="E695" s="1165"/>
      <c r="F695" s="1162"/>
      <c r="G695" s="1163"/>
      <c r="H695" s="473"/>
    </row>
    <row r="696" spans="1:8">
      <c r="A696" s="473"/>
      <c r="B696" s="1161" t="s">
        <v>71</v>
      </c>
      <c r="C696" s="1162">
        <f>C697+C699+C701</f>
        <v>28101188</v>
      </c>
      <c r="D696" s="1163">
        <f t="shared" si="20"/>
        <v>-478850</v>
      </c>
      <c r="E696" s="1165"/>
      <c r="F696" s="1162"/>
      <c r="G696" s="1163"/>
      <c r="H696" s="473"/>
    </row>
    <row r="697" spans="1:8">
      <c r="A697" s="473"/>
      <c r="B697" s="1161" t="s">
        <v>17</v>
      </c>
      <c r="C697" s="1162">
        <f>C698</f>
        <v>27429126</v>
      </c>
      <c r="D697" s="1163">
        <f t="shared" si="20"/>
        <v>-478850</v>
      </c>
      <c r="E697" s="1165"/>
      <c r="F697" s="1162"/>
      <c r="G697" s="1163"/>
      <c r="H697" s="473"/>
    </row>
    <row r="698" spans="1:8">
      <c r="A698" s="473"/>
      <c r="B698" s="1161" t="s">
        <v>19</v>
      </c>
      <c r="C698" s="1162">
        <f>22492102+4937024</f>
        <v>27429126</v>
      </c>
      <c r="D698" s="1163">
        <f>D706</f>
        <v>-478850</v>
      </c>
      <c r="E698" s="1165"/>
      <c r="F698" s="1162"/>
      <c r="G698" s="1163"/>
      <c r="H698" s="473"/>
    </row>
    <row r="699" spans="1:8">
      <c r="A699" s="473"/>
      <c r="B699" s="1161" t="s">
        <v>119</v>
      </c>
      <c r="C699" s="1162">
        <f>C700</f>
        <v>651791</v>
      </c>
      <c r="D699" s="1163"/>
      <c r="E699" s="1165"/>
      <c r="F699" s="1162"/>
      <c r="G699" s="1163"/>
      <c r="H699" s="473"/>
    </row>
    <row r="700" spans="1:8">
      <c r="A700" s="473"/>
      <c r="B700" s="1161" t="s">
        <v>75</v>
      </c>
      <c r="C700" s="1162">
        <v>651791</v>
      </c>
      <c r="D700" s="1163"/>
      <c r="E700" s="1165"/>
      <c r="F700" s="1162"/>
      <c r="G700" s="1163"/>
      <c r="H700" s="473"/>
    </row>
    <row r="701" spans="1:8" ht="25.5">
      <c r="A701" s="473"/>
      <c r="B701" s="1165" t="s">
        <v>35</v>
      </c>
      <c r="C701" s="1162">
        <f>C702</f>
        <v>20271</v>
      </c>
      <c r="D701" s="1163"/>
      <c r="E701" s="1165"/>
      <c r="F701" s="1162"/>
      <c r="G701" s="1163"/>
      <c r="H701" s="473"/>
    </row>
    <row r="702" spans="1:8" ht="25.5">
      <c r="A702" s="473"/>
      <c r="B702" s="1165" t="s">
        <v>46</v>
      </c>
      <c r="C702" s="1162">
        <f>C703</f>
        <v>20271</v>
      </c>
      <c r="D702" s="1163"/>
      <c r="E702" s="1165"/>
      <c r="F702" s="1162"/>
      <c r="G702" s="1163"/>
      <c r="H702" s="473"/>
    </row>
    <row r="703" spans="1:8" ht="38.25">
      <c r="A703" s="473"/>
      <c r="B703" s="1165" t="s">
        <v>211</v>
      </c>
      <c r="C703" s="1162">
        <v>20271</v>
      </c>
      <c r="D703" s="1163"/>
      <c r="E703" s="1165"/>
      <c r="F703" s="1162"/>
      <c r="G703" s="1163"/>
      <c r="H703" s="473"/>
    </row>
    <row r="704" spans="1:8">
      <c r="A704" s="473"/>
      <c r="B704" s="1171" t="s">
        <v>213</v>
      </c>
      <c r="C704" s="1162"/>
      <c r="D704" s="1163"/>
      <c r="E704" s="1165"/>
      <c r="F704" s="1162"/>
      <c r="G704" s="1163"/>
      <c r="H704" s="473"/>
    </row>
    <row r="705" spans="1:8" ht="27">
      <c r="A705" s="473"/>
      <c r="B705" s="1172" t="s">
        <v>214</v>
      </c>
      <c r="C705" s="1162"/>
      <c r="D705" s="1163"/>
      <c r="E705" s="1165"/>
      <c r="F705" s="1162"/>
      <c r="G705" s="1163"/>
      <c r="H705" s="473"/>
    </row>
    <row r="706" spans="1:8">
      <c r="A706" s="473"/>
      <c r="B706" s="1158" t="s">
        <v>6</v>
      </c>
      <c r="C706" s="1159">
        <f>C707</f>
        <v>19333014</v>
      </c>
      <c r="D706" s="1160">
        <f>D707</f>
        <v>-478850</v>
      </c>
      <c r="E706" s="1165"/>
      <c r="F706" s="1162"/>
      <c r="G706" s="1163"/>
      <c r="H706" s="473"/>
    </row>
    <row r="707" spans="1:8">
      <c r="A707" s="473"/>
      <c r="B707" s="1161" t="s">
        <v>72</v>
      </c>
      <c r="C707" s="1162">
        <f>C709</f>
        <v>19333014</v>
      </c>
      <c r="D707" s="1163">
        <f>D708</f>
        <v>-478850</v>
      </c>
      <c r="E707" s="1165"/>
      <c r="F707" s="1162"/>
      <c r="G707" s="1163"/>
      <c r="H707" s="473"/>
    </row>
    <row r="708" spans="1:8">
      <c r="A708" s="473"/>
      <c r="B708" s="1161" t="s">
        <v>73</v>
      </c>
      <c r="C708" s="1162">
        <f>C709</f>
        <v>19333014</v>
      </c>
      <c r="D708" s="1163">
        <f>D709</f>
        <v>-478850</v>
      </c>
      <c r="E708" s="1165"/>
      <c r="F708" s="1162"/>
      <c r="G708" s="1163"/>
      <c r="H708" s="473"/>
    </row>
    <row r="709" spans="1:8">
      <c r="A709" s="473"/>
      <c r="B709" s="1164" t="s">
        <v>30</v>
      </c>
      <c r="C709" s="1159">
        <f>C710</f>
        <v>19333014</v>
      </c>
      <c r="D709" s="1160">
        <f>D710</f>
        <v>-478850</v>
      </c>
      <c r="E709" s="1165"/>
      <c r="F709" s="1162"/>
      <c r="G709" s="1163"/>
      <c r="H709" s="473"/>
    </row>
    <row r="710" spans="1:8">
      <c r="A710" s="473"/>
      <c r="B710" s="1161" t="s">
        <v>71</v>
      </c>
      <c r="C710" s="1162">
        <f>C711</f>
        <v>19333014</v>
      </c>
      <c r="D710" s="1163">
        <f>D711</f>
        <v>-478850</v>
      </c>
      <c r="E710" s="1165"/>
      <c r="F710" s="1162"/>
      <c r="G710" s="1163"/>
      <c r="H710" s="473"/>
    </row>
    <row r="711" spans="1:8">
      <c r="A711" s="473"/>
      <c r="B711" s="1161" t="s">
        <v>17</v>
      </c>
      <c r="C711" s="1162">
        <f>C712</f>
        <v>19333014</v>
      </c>
      <c r="D711" s="1163">
        <f>D712</f>
        <v>-478850</v>
      </c>
      <c r="E711" s="1165"/>
      <c r="F711" s="1162"/>
      <c r="G711" s="1163"/>
      <c r="H711" s="473"/>
    </row>
    <row r="712" spans="1:8" ht="13.5" thickBot="1">
      <c r="A712" s="473"/>
      <c r="B712" s="1173" t="s">
        <v>19</v>
      </c>
      <c r="C712" s="1174">
        <f>16752659+2580355</f>
        <v>19333014</v>
      </c>
      <c r="D712" s="1175">
        <f>-67547*7-6021</f>
        <v>-478850</v>
      </c>
      <c r="E712" s="1181"/>
      <c r="F712" s="1174"/>
      <c r="G712" s="1175"/>
      <c r="H712" s="473"/>
    </row>
    <row r="713" spans="1:8" ht="48.75" customHeight="1" thickBot="1">
      <c r="A713" s="473"/>
      <c r="B713" s="1501" t="s">
        <v>406</v>
      </c>
      <c r="C713" s="1502"/>
      <c r="D713" s="1502"/>
      <c r="E713" s="1502"/>
      <c r="F713" s="1502"/>
      <c r="G713" s="1503"/>
      <c r="H713" s="473"/>
    </row>
    <row r="714" spans="1:8">
      <c r="A714" s="473"/>
      <c r="B714" s="474"/>
      <c r="C714" s="475"/>
      <c r="D714" s="475"/>
      <c r="E714" s="475"/>
      <c r="F714" s="475"/>
      <c r="G714" s="475"/>
      <c r="H714" s="473"/>
    </row>
    <row r="715" spans="1:8">
      <c r="A715" s="208"/>
      <c r="B715" s="445" t="s">
        <v>140</v>
      </c>
      <c r="C715" s="445"/>
      <c r="D715" s="445"/>
      <c r="E715" s="445"/>
      <c r="F715" s="445"/>
      <c r="G715" s="445"/>
      <c r="H715" s="473"/>
    </row>
    <row r="716" spans="1:8" ht="13.5" thickBot="1">
      <c r="A716" s="208"/>
      <c r="B716" s="445"/>
      <c r="C716" s="445"/>
      <c r="D716" s="445"/>
      <c r="E716" s="445"/>
      <c r="F716" s="445"/>
      <c r="G716" s="445"/>
      <c r="H716" s="473"/>
    </row>
    <row r="717" spans="1:8" ht="13.5">
      <c r="A717" s="208">
        <f>A606+1</f>
        <v>35</v>
      </c>
      <c r="B717" s="1149" t="s">
        <v>76</v>
      </c>
      <c r="C717" s="1150"/>
      <c r="D717" s="1151"/>
      <c r="E717" s="1149" t="s">
        <v>228</v>
      </c>
      <c r="F717" s="1150"/>
      <c r="G717" s="1151"/>
      <c r="H717" s="208" t="s">
        <v>50</v>
      </c>
    </row>
    <row r="718" spans="1:8" ht="13.5">
      <c r="A718" s="208"/>
      <c r="B718" s="1152" t="s">
        <v>4</v>
      </c>
      <c r="C718" s="1153"/>
      <c r="D718" s="1154"/>
      <c r="E718" s="1152" t="s">
        <v>4</v>
      </c>
      <c r="F718" s="1167"/>
      <c r="G718" s="1168"/>
      <c r="H718" s="473"/>
    </row>
    <row r="719" spans="1:8" ht="38.25">
      <c r="A719" s="473"/>
      <c r="B719" s="1155" t="s">
        <v>77</v>
      </c>
      <c r="C719" s="1156"/>
      <c r="D719" s="1157"/>
      <c r="E719" s="1155" t="s">
        <v>229</v>
      </c>
      <c r="F719" s="1156"/>
      <c r="G719" s="1157"/>
      <c r="H719" s="473"/>
    </row>
    <row r="720" spans="1:8">
      <c r="A720" s="473"/>
      <c r="B720" s="1158" t="s">
        <v>6</v>
      </c>
      <c r="C720" s="1159">
        <f>C721+C722+C727</f>
        <v>46609070</v>
      </c>
      <c r="D720" s="1160">
        <f>D727</f>
        <v>-324</v>
      </c>
      <c r="E720" s="1009" t="s">
        <v>6</v>
      </c>
      <c r="F720" s="1010">
        <f>F721</f>
        <v>975309</v>
      </c>
      <c r="G720" s="1160">
        <f>G723</f>
        <v>324</v>
      </c>
      <c r="H720" s="473"/>
    </row>
    <row r="721" spans="1:8">
      <c r="A721" s="473"/>
      <c r="B721" s="453" t="s">
        <v>60</v>
      </c>
      <c r="C721" s="1162">
        <v>7065779</v>
      </c>
      <c r="D721" s="1163"/>
      <c r="E721" s="1176" t="s">
        <v>13</v>
      </c>
      <c r="F721" s="1177">
        <f>F722</f>
        <v>975309</v>
      </c>
      <c r="G721" s="1163">
        <f>G722</f>
        <v>324</v>
      </c>
      <c r="H721" s="473"/>
    </row>
    <row r="722" spans="1:8">
      <c r="A722" s="473"/>
      <c r="B722" s="453" t="s">
        <v>8</v>
      </c>
      <c r="C722" s="1162">
        <v>280126</v>
      </c>
      <c r="D722" s="1163"/>
      <c r="E722" s="1176" t="s">
        <v>14</v>
      </c>
      <c r="F722" s="1177">
        <v>975309</v>
      </c>
      <c r="G722" s="1163">
        <f>G727</f>
        <v>324</v>
      </c>
      <c r="H722" s="473"/>
    </row>
    <row r="723" spans="1:8">
      <c r="A723" s="473"/>
      <c r="B723" s="453" t="s">
        <v>215</v>
      </c>
      <c r="C723" s="1162">
        <v>280126</v>
      </c>
      <c r="D723" s="1163"/>
      <c r="E723" s="1009" t="s">
        <v>15</v>
      </c>
      <c r="F723" s="1010">
        <f t="shared" ref="F723:G726" si="21">F724</f>
        <v>975309</v>
      </c>
      <c r="G723" s="1160">
        <f t="shared" si="21"/>
        <v>324</v>
      </c>
      <c r="H723" s="473"/>
    </row>
    <row r="724" spans="1:8">
      <c r="A724" s="473"/>
      <c r="B724" s="453" t="s">
        <v>216</v>
      </c>
      <c r="C724" s="1162">
        <v>280126</v>
      </c>
      <c r="D724" s="1163"/>
      <c r="E724" s="1176" t="s">
        <v>16</v>
      </c>
      <c r="F724" s="1177">
        <f t="shared" si="21"/>
        <v>975309</v>
      </c>
      <c r="G724" s="1163">
        <f t="shared" si="21"/>
        <v>324</v>
      </c>
      <c r="H724" s="473"/>
    </row>
    <row r="725" spans="1:8" ht="25.5">
      <c r="A725" s="473"/>
      <c r="B725" s="453" t="s">
        <v>217</v>
      </c>
      <c r="C725" s="1162">
        <v>280126</v>
      </c>
      <c r="D725" s="1163"/>
      <c r="E725" s="1165" t="s">
        <v>35</v>
      </c>
      <c r="F725" s="1177">
        <f t="shared" si="21"/>
        <v>975309</v>
      </c>
      <c r="G725" s="1163">
        <f t="shared" si="21"/>
        <v>324</v>
      </c>
      <c r="H725" s="473"/>
    </row>
    <row r="726" spans="1:8" ht="25.5">
      <c r="A726" s="473"/>
      <c r="B726" s="453" t="s">
        <v>218</v>
      </c>
      <c r="C726" s="1162">
        <v>280126</v>
      </c>
      <c r="D726" s="1163"/>
      <c r="E726" s="1165" t="s">
        <v>46</v>
      </c>
      <c r="F726" s="1177">
        <f t="shared" si="21"/>
        <v>975309</v>
      </c>
      <c r="G726" s="1163">
        <f t="shared" si="21"/>
        <v>324</v>
      </c>
      <c r="H726" s="473"/>
    </row>
    <row r="727" spans="1:8" ht="25.5">
      <c r="A727" s="473"/>
      <c r="B727" s="1161" t="s">
        <v>72</v>
      </c>
      <c r="C727" s="1162">
        <v>39263165</v>
      </c>
      <c r="D727" s="1163">
        <f t="shared" ref="D727:D730" si="22">D728</f>
        <v>-324</v>
      </c>
      <c r="E727" s="1165" t="s">
        <v>101</v>
      </c>
      <c r="F727" s="1177">
        <v>975309</v>
      </c>
      <c r="G727" s="1163">
        <v>324</v>
      </c>
      <c r="H727" s="473"/>
    </row>
    <row r="728" spans="1:8">
      <c r="A728" s="473"/>
      <c r="B728" s="1161" t="s">
        <v>73</v>
      </c>
      <c r="C728" s="1162">
        <f>C727</f>
        <v>39263165</v>
      </c>
      <c r="D728" s="1163">
        <f t="shared" si="22"/>
        <v>-324</v>
      </c>
      <c r="E728" s="1187"/>
      <c r="F728" s="1188"/>
      <c r="G728" s="1189"/>
      <c r="H728" s="473"/>
    </row>
    <row r="729" spans="1:8">
      <c r="A729" s="473"/>
      <c r="B729" s="1164" t="s">
        <v>30</v>
      </c>
      <c r="C729" s="1159">
        <f>C730+C746</f>
        <v>46745990</v>
      </c>
      <c r="D729" s="1160">
        <f t="shared" si="22"/>
        <v>-324</v>
      </c>
      <c r="E729" s="1187"/>
      <c r="F729" s="1188"/>
      <c r="G729" s="1189"/>
      <c r="H729" s="473"/>
    </row>
    <row r="730" spans="1:8">
      <c r="A730" s="473"/>
      <c r="B730" s="1161" t="s">
        <v>71</v>
      </c>
      <c r="C730" s="1162">
        <f>C731+C734+C737+C739</f>
        <v>43793272</v>
      </c>
      <c r="D730" s="1163">
        <f t="shared" si="22"/>
        <v>-324</v>
      </c>
      <c r="E730" s="1187"/>
      <c r="F730" s="1188"/>
      <c r="G730" s="1189"/>
      <c r="H730" s="473"/>
    </row>
    <row r="731" spans="1:8">
      <c r="A731" s="473"/>
      <c r="B731" s="1161" t="s">
        <v>17</v>
      </c>
      <c r="C731" s="1162">
        <f>C732+C733</f>
        <v>41691659</v>
      </c>
      <c r="D731" s="1163">
        <f>D732</f>
        <v>-324</v>
      </c>
      <c r="E731" s="1187"/>
      <c r="F731" s="1188"/>
      <c r="G731" s="1189"/>
      <c r="H731" s="473"/>
    </row>
    <row r="732" spans="1:8">
      <c r="A732" s="473"/>
      <c r="B732" s="1161" t="s">
        <v>18</v>
      </c>
      <c r="C732" s="1162">
        <v>27656810</v>
      </c>
      <c r="D732" s="1163">
        <v>-324</v>
      </c>
      <c r="E732" s="1161"/>
      <c r="F732" s="1188"/>
      <c r="G732" s="1163"/>
      <c r="H732" s="473"/>
    </row>
    <row r="733" spans="1:8">
      <c r="A733" s="473"/>
      <c r="B733" s="1161" t="s">
        <v>19</v>
      </c>
      <c r="C733" s="1162">
        <v>14034849</v>
      </c>
      <c r="D733" s="1163"/>
      <c r="E733" s="1161"/>
      <c r="F733" s="1177"/>
      <c r="G733" s="1163"/>
      <c r="H733" s="473"/>
    </row>
    <row r="734" spans="1:8">
      <c r="A734" s="473"/>
      <c r="B734" s="1161" t="s">
        <v>119</v>
      </c>
      <c r="C734" s="1162">
        <f>C735+C736</f>
        <v>1511840</v>
      </c>
      <c r="D734" s="1163"/>
      <c r="E734" s="1161"/>
      <c r="F734" s="1177"/>
      <c r="G734" s="1163"/>
      <c r="H734" s="473"/>
    </row>
    <row r="735" spans="1:8">
      <c r="A735" s="473"/>
      <c r="B735" s="1161" t="s">
        <v>75</v>
      </c>
      <c r="C735" s="1162">
        <v>1497640</v>
      </c>
      <c r="D735" s="1163"/>
      <c r="E735" s="1161"/>
      <c r="F735" s="1177"/>
      <c r="G735" s="1163"/>
      <c r="H735" s="473"/>
    </row>
    <row r="736" spans="1:8">
      <c r="A736" s="473"/>
      <c r="B736" s="1161" t="s">
        <v>226</v>
      </c>
      <c r="C736" s="1162">
        <v>14200</v>
      </c>
      <c r="D736" s="1163"/>
      <c r="E736" s="1161"/>
      <c r="F736" s="1177"/>
      <c r="G736" s="1163"/>
      <c r="H736" s="473"/>
    </row>
    <row r="737" spans="1:8" ht="25.5">
      <c r="A737" s="473"/>
      <c r="B737" s="1161" t="s">
        <v>54</v>
      </c>
      <c r="C737" s="1162">
        <v>15663</v>
      </c>
      <c r="D737" s="1163"/>
      <c r="E737" s="1161"/>
      <c r="F737" s="1177"/>
      <c r="G737" s="1163"/>
      <c r="H737" s="473"/>
    </row>
    <row r="738" spans="1:8">
      <c r="A738" s="473"/>
      <c r="B738" s="1161" t="s">
        <v>227</v>
      </c>
      <c r="C738" s="1162">
        <v>15663</v>
      </c>
      <c r="D738" s="1163"/>
      <c r="E738" s="1161"/>
      <c r="F738" s="1177"/>
      <c r="G738" s="1163"/>
      <c r="H738" s="473"/>
    </row>
    <row r="739" spans="1:8" ht="25.5">
      <c r="A739" s="473"/>
      <c r="B739" s="1165" t="s">
        <v>35</v>
      </c>
      <c r="C739" s="1162">
        <f>C743+C742</f>
        <v>574110</v>
      </c>
      <c r="D739" s="1163"/>
      <c r="E739" s="1165"/>
      <c r="F739" s="1177"/>
      <c r="G739" s="1163"/>
      <c r="H739" s="473"/>
    </row>
    <row r="740" spans="1:8">
      <c r="A740" s="473"/>
      <c r="B740" s="1165" t="s">
        <v>220</v>
      </c>
      <c r="C740" s="1162">
        <v>10452</v>
      </c>
      <c r="D740" s="1163"/>
      <c r="E740" s="1165"/>
      <c r="F740" s="1177"/>
      <c r="G740" s="1163"/>
      <c r="H740" s="473"/>
    </row>
    <row r="741" spans="1:8" ht="25.5">
      <c r="A741" s="473"/>
      <c r="B741" s="1165" t="s">
        <v>221</v>
      </c>
      <c r="C741" s="1162">
        <v>10452</v>
      </c>
      <c r="D741" s="1163"/>
      <c r="E741" s="1165"/>
      <c r="F741" s="1177"/>
      <c r="G741" s="1163"/>
      <c r="H741" s="473"/>
    </row>
    <row r="742" spans="1:8" ht="25.5">
      <c r="A742" s="473"/>
      <c r="B742" s="1165" t="s">
        <v>222</v>
      </c>
      <c r="C742" s="1162">
        <v>10452</v>
      </c>
      <c r="D742" s="1163"/>
      <c r="E742" s="1165"/>
      <c r="F742" s="1177"/>
      <c r="G742" s="1163"/>
      <c r="H742" s="473"/>
    </row>
    <row r="743" spans="1:8" ht="25.5">
      <c r="A743" s="473"/>
      <c r="B743" s="1165" t="s">
        <v>46</v>
      </c>
      <c r="C743" s="1162">
        <f>C745+C744</f>
        <v>563658</v>
      </c>
      <c r="D743" s="1163"/>
      <c r="E743" s="1165"/>
      <c r="F743" s="1177"/>
      <c r="G743" s="1163"/>
      <c r="H743" s="473"/>
    </row>
    <row r="744" spans="1:8">
      <c r="A744" s="473"/>
      <c r="B744" s="1165" t="s">
        <v>101</v>
      </c>
      <c r="C744" s="1162">
        <v>122425</v>
      </c>
      <c r="D744" s="1163"/>
      <c r="E744" s="1165"/>
      <c r="F744" s="1177"/>
      <c r="G744" s="1163"/>
      <c r="H744" s="473"/>
    </row>
    <row r="745" spans="1:8" ht="38.25">
      <c r="A745" s="473"/>
      <c r="B745" s="1165" t="s">
        <v>47</v>
      </c>
      <c r="C745" s="1162">
        <v>441233</v>
      </c>
      <c r="D745" s="1163"/>
      <c r="E745" s="1165"/>
      <c r="F745" s="1177"/>
      <c r="G745" s="1163"/>
      <c r="H745" s="473"/>
    </row>
    <row r="746" spans="1:8">
      <c r="A746" s="473"/>
      <c r="B746" s="1165" t="s">
        <v>22</v>
      </c>
      <c r="C746" s="1162">
        <f>C747</f>
        <v>2952718</v>
      </c>
      <c r="D746" s="1163"/>
      <c r="E746" s="1165"/>
      <c r="F746" s="1177"/>
      <c r="G746" s="1163"/>
      <c r="H746" s="473"/>
    </row>
    <row r="747" spans="1:8">
      <c r="A747" s="473"/>
      <c r="B747" s="1165" t="s">
        <v>23</v>
      </c>
      <c r="C747" s="1162">
        <v>2952718</v>
      </c>
      <c r="D747" s="1163"/>
      <c r="E747" s="1165"/>
      <c r="F747" s="1177"/>
      <c r="G747" s="1163"/>
      <c r="H747" s="473"/>
    </row>
    <row r="748" spans="1:8">
      <c r="A748" s="473"/>
      <c r="B748" s="1165" t="s">
        <v>24</v>
      </c>
      <c r="C748" s="1162">
        <v>-136920</v>
      </c>
      <c r="D748" s="1163"/>
      <c r="E748" s="1165"/>
      <c r="F748" s="1177"/>
      <c r="G748" s="1163"/>
      <c r="H748" s="473"/>
    </row>
    <row r="749" spans="1:8">
      <c r="A749" s="473"/>
      <c r="B749" s="1165" t="s">
        <v>25</v>
      </c>
      <c r="C749" s="1162">
        <v>136920</v>
      </c>
      <c r="D749" s="1163"/>
      <c r="E749" s="1165"/>
      <c r="F749" s="1177"/>
      <c r="G749" s="1163"/>
      <c r="H749" s="473"/>
    </row>
    <row r="750" spans="1:8">
      <c r="A750" s="473"/>
      <c r="B750" s="1165" t="s">
        <v>223</v>
      </c>
      <c r="C750" s="1162">
        <v>136920</v>
      </c>
      <c r="D750" s="1163"/>
      <c r="E750" s="1165"/>
      <c r="F750" s="1177"/>
      <c r="G750" s="1163"/>
      <c r="H750" s="473"/>
    </row>
    <row r="751" spans="1:8" ht="26.25" thickBot="1">
      <c r="A751" s="473"/>
      <c r="B751" s="1181" t="s">
        <v>224</v>
      </c>
      <c r="C751" s="1174">
        <v>136920</v>
      </c>
      <c r="D751" s="1175"/>
      <c r="E751" s="1181"/>
      <c r="F751" s="1190"/>
      <c r="G751" s="1175"/>
      <c r="H751" s="473"/>
    </row>
    <row r="752" spans="1:8" ht="36.75" customHeight="1" thickBot="1">
      <c r="A752" s="473"/>
      <c r="B752" s="1501" t="s">
        <v>407</v>
      </c>
      <c r="C752" s="1502"/>
      <c r="D752" s="1502"/>
      <c r="E752" s="1502"/>
      <c r="F752" s="1502"/>
      <c r="G752" s="1503"/>
      <c r="H752" s="473"/>
    </row>
    <row r="753" spans="1:8">
      <c r="A753" s="473"/>
      <c r="B753" s="468"/>
      <c r="C753" s="467"/>
      <c r="D753" s="467"/>
      <c r="E753" s="467"/>
      <c r="F753" s="467"/>
      <c r="G753" s="467"/>
      <c r="H753" s="473"/>
    </row>
    <row r="754" spans="1:8">
      <c r="A754" s="473"/>
      <c r="B754" s="1499" t="s">
        <v>233</v>
      </c>
      <c r="C754" s="1504"/>
      <c r="D754" s="1504"/>
      <c r="E754" s="1504"/>
      <c r="F754" s="1504"/>
      <c r="G754" s="1504"/>
      <c r="H754" s="473"/>
    </row>
    <row r="755" spans="1:8" ht="13.5" thickBot="1">
      <c r="A755" s="473"/>
      <c r="B755" s="715"/>
      <c r="C755" s="553"/>
      <c r="D755" s="553"/>
      <c r="E755" s="553"/>
      <c r="F755" s="553"/>
      <c r="G755" s="553"/>
      <c r="H755" s="473"/>
    </row>
    <row r="756" spans="1:8" ht="13.5">
      <c r="A756" s="208">
        <f>A717</f>
        <v>35</v>
      </c>
      <c r="B756" s="1149" t="s">
        <v>76</v>
      </c>
      <c r="C756" s="1150"/>
      <c r="D756" s="1151"/>
      <c r="E756" s="1149" t="s">
        <v>228</v>
      </c>
      <c r="F756" s="1150"/>
      <c r="G756" s="1151"/>
      <c r="H756" s="208" t="s">
        <v>50</v>
      </c>
    </row>
    <row r="757" spans="1:8" ht="13.5">
      <c r="A757" s="473"/>
      <c r="B757" s="1182" t="s">
        <v>52</v>
      </c>
      <c r="C757" s="1183"/>
      <c r="D757" s="1154"/>
      <c r="E757" s="1152" t="s">
        <v>52</v>
      </c>
      <c r="F757" s="1167"/>
      <c r="G757" s="1168"/>
      <c r="H757" s="473"/>
    </row>
    <row r="758" spans="1:8">
      <c r="A758" s="473"/>
      <c r="B758" s="1184" t="s">
        <v>53</v>
      </c>
      <c r="C758" s="1185"/>
      <c r="D758" s="1168"/>
      <c r="E758" s="1184" t="s">
        <v>53</v>
      </c>
      <c r="F758" s="1169"/>
      <c r="G758" s="1154"/>
      <c r="H758" s="473"/>
    </row>
    <row r="759" spans="1:8">
      <c r="A759" s="473"/>
      <c r="B759" s="1186" t="s">
        <v>58</v>
      </c>
      <c r="C759" s="1183"/>
      <c r="D759" s="1154"/>
      <c r="E759" s="1186" t="s">
        <v>58</v>
      </c>
      <c r="F759" s="1188"/>
      <c r="G759" s="1189"/>
      <c r="H759" s="473"/>
    </row>
    <row r="760" spans="1:8">
      <c r="A760" s="473"/>
      <c r="B760" s="1158" t="s">
        <v>6</v>
      </c>
      <c r="C760" s="1159">
        <v>188244929</v>
      </c>
      <c r="D760" s="1160">
        <f>D770</f>
        <v>-324</v>
      </c>
      <c r="E760" s="1009" t="s">
        <v>6</v>
      </c>
      <c r="F760" s="1010">
        <f>F763</f>
        <v>405085822</v>
      </c>
      <c r="G760" s="1160">
        <f>G763</f>
        <v>324</v>
      </c>
      <c r="H760" s="473"/>
    </row>
    <row r="761" spans="1:8">
      <c r="A761" s="473"/>
      <c r="B761" s="453" t="s">
        <v>60</v>
      </c>
      <c r="C761" s="1162">
        <v>7660699</v>
      </c>
      <c r="D761" s="1160"/>
      <c r="E761" s="1176" t="s">
        <v>13</v>
      </c>
      <c r="F761" s="1177">
        <f>F762</f>
        <v>405085822</v>
      </c>
      <c r="G761" s="1163">
        <f>G762</f>
        <v>324</v>
      </c>
      <c r="H761" s="473"/>
    </row>
    <row r="762" spans="1:8">
      <c r="A762" s="473"/>
      <c r="B762" s="453" t="s">
        <v>8</v>
      </c>
      <c r="C762" s="1162">
        <f>C763+C767</f>
        <v>371774</v>
      </c>
      <c r="D762" s="1160"/>
      <c r="E762" s="1176" t="s">
        <v>14</v>
      </c>
      <c r="F762" s="1177">
        <v>405085822</v>
      </c>
      <c r="G762" s="1163">
        <f>G767</f>
        <v>324</v>
      </c>
      <c r="H762" s="473"/>
    </row>
    <row r="763" spans="1:8">
      <c r="A763" s="473"/>
      <c r="B763" s="453" t="s">
        <v>215</v>
      </c>
      <c r="C763" s="1162">
        <f>C764</f>
        <v>315973</v>
      </c>
      <c r="D763" s="1160"/>
      <c r="E763" s="1009" t="s">
        <v>15</v>
      </c>
      <c r="F763" s="1010">
        <f t="shared" ref="F763:G766" si="23">F764</f>
        <v>405085822</v>
      </c>
      <c r="G763" s="1160">
        <f t="shared" si="23"/>
        <v>324</v>
      </c>
      <c r="H763" s="473"/>
    </row>
    <row r="764" spans="1:8">
      <c r="A764" s="473"/>
      <c r="B764" s="453" t="s">
        <v>216</v>
      </c>
      <c r="C764" s="1162">
        <f>C765</f>
        <v>315973</v>
      </c>
      <c r="D764" s="1160"/>
      <c r="E764" s="1176" t="s">
        <v>16</v>
      </c>
      <c r="F764" s="1177">
        <f t="shared" si="23"/>
        <v>405085822</v>
      </c>
      <c r="G764" s="1163">
        <f t="shared" si="23"/>
        <v>324</v>
      </c>
      <c r="H764" s="473"/>
    </row>
    <row r="765" spans="1:8" ht="25.5">
      <c r="A765" s="473"/>
      <c r="B765" s="453" t="s">
        <v>217</v>
      </c>
      <c r="C765" s="1162">
        <f>C766</f>
        <v>315973</v>
      </c>
      <c r="D765" s="1160"/>
      <c r="E765" s="1165" t="s">
        <v>35</v>
      </c>
      <c r="F765" s="1177">
        <f t="shared" si="23"/>
        <v>405085822</v>
      </c>
      <c r="G765" s="1163">
        <f t="shared" si="23"/>
        <v>324</v>
      </c>
      <c r="H765" s="473"/>
    </row>
    <row r="766" spans="1:8" ht="25.5">
      <c r="A766" s="473"/>
      <c r="B766" s="453" t="s">
        <v>218</v>
      </c>
      <c r="C766" s="1162">
        <v>315973</v>
      </c>
      <c r="D766" s="1160"/>
      <c r="E766" s="1165" t="s">
        <v>46</v>
      </c>
      <c r="F766" s="1177">
        <f t="shared" si="23"/>
        <v>405085822</v>
      </c>
      <c r="G766" s="1163">
        <f t="shared" si="23"/>
        <v>324</v>
      </c>
      <c r="H766" s="473"/>
    </row>
    <row r="767" spans="1:8" ht="25.5">
      <c r="A767" s="473"/>
      <c r="B767" s="453" t="s">
        <v>132</v>
      </c>
      <c r="C767" s="1162">
        <f>C768</f>
        <v>55801</v>
      </c>
      <c r="D767" s="1160"/>
      <c r="E767" s="1165" t="s">
        <v>101</v>
      </c>
      <c r="F767" s="1177">
        <v>405085822</v>
      </c>
      <c r="G767" s="1163">
        <v>324</v>
      </c>
      <c r="H767" s="473"/>
    </row>
    <row r="768" spans="1:8">
      <c r="A768" s="473"/>
      <c r="B768" s="453" t="s">
        <v>120</v>
      </c>
      <c r="C768" s="1162">
        <f>C769</f>
        <v>55801</v>
      </c>
      <c r="D768" s="1160"/>
      <c r="E768" s="1009"/>
      <c r="F768" s="1010"/>
      <c r="G768" s="1160"/>
      <c r="H768" s="473"/>
    </row>
    <row r="769" spans="1:8" ht="25.5">
      <c r="A769" s="473"/>
      <c r="B769" s="453" t="s">
        <v>121</v>
      </c>
      <c r="C769" s="1162">
        <v>55801</v>
      </c>
      <c r="D769" s="1160"/>
      <c r="E769" s="1009"/>
      <c r="F769" s="1010"/>
      <c r="G769" s="1160"/>
      <c r="H769" s="473"/>
    </row>
    <row r="770" spans="1:8">
      <c r="A770" s="473"/>
      <c r="B770" s="1161" t="s">
        <v>72</v>
      </c>
      <c r="C770" s="1162">
        <f>C771</f>
        <v>180212456</v>
      </c>
      <c r="D770" s="1163">
        <f>D772</f>
        <v>-324</v>
      </c>
      <c r="E770" s="1176"/>
      <c r="F770" s="1177"/>
      <c r="G770" s="1163"/>
      <c r="H770" s="473"/>
    </row>
    <row r="771" spans="1:8">
      <c r="A771" s="473"/>
      <c r="B771" s="1161" t="s">
        <v>73</v>
      </c>
      <c r="C771" s="1162">
        <v>180212456</v>
      </c>
      <c r="D771" s="1163">
        <v>-324</v>
      </c>
      <c r="E771" s="1176"/>
      <c r="F771" s="1177"/>
      <c r="G771" s="1163"/>
      <c r="H771" s="473"/>
    </row>
    <row r="772" spans="1:8">
      <c r="A772" s="473"/>
      <c r="B772" s="1164" t="s">
        <v>30</v>
      </c>
      <c r="C772" s="1159">
        <v>188381849</v>
      </c>
      <c r="D772" s="1160">
        <f t="shared" ref="D772:D789" si="24">D773</f>
        <v>-324</v>
      </c>
      <c r="E772" s="1009"/>
      <c r="F772" s="1010"/>
      <c r="G772" s="1160"/>
      <c r="H772" s="473"/>
    </row>
    <row r="773" spans="1:8">
      <c r="A773" s="473"/>
      <c r="B773" s="1161" t="s">
        <v>71</v>
      </c>
      <c r="C773" s="1162">
        <v>184334849</v>
      </c>
      <c r="D773" s="1163">
        <f>D774+D777+D782</f>
        <v>-324</v>
      </c>
      <c r="E773" s="1176"/>
      <c r="F773" s="1177"/>
      <c r="G773" s="1163"/>
      <c r="H773" s="473"/>
    </row>
    <row r="774" spans="1:8">
      <c r="A774" s="473"/>
      <c r="B774" s="1161" t="s">
        <v>17</v>
      </c>
      <c r="C774" s="1162">
        <v>77841227</v>
      </c>
      <c r="D774" s="1163">
        <f>D775</f>
        <v>-324</v>
      </c>
      <c r="E774" s="1165"/>
      <c r="F774" s="1177"/>
      <c r="G774" s="1163"/>
      <c r="H774" s="473"/>
    </row>
    <row r="775" spans="1:8">
      <c r="A775" s="473"/>
      <c r="B775" s="1161" t="s">
        <v>18</v>
      </c>
      <c r="C775" s="1162">
        <v>53555745</v>
      </c>
      <c r="D775" s="1163">
        <v>-324</v>
      </c>
      <c r="E775" s="1165"/>
      <c r="F775" s="1177"/>
      <c r="G775" s="1163"/>
      <c r="H775" s="473"/>
    </row>
    <row r="776" spans="1:8">
      <c r="A776" s="473"/>
      <c r="B776" s="1161" t="s">
        <v>19</v>
      </c>
      <c r="C776" s="1162">
        <v>24285482</v>
      </c>
      <c r="D776" s="1163"/>
      <c r="E776" s="1165"/>
      <c r="F776" s="1177"/>
      <c r="G776" s="1163"/>
      <c r="H776" s="473"/>
    </row>
    <row r="777" spans="1:8">
      <c r="A777" s="473"/>
      <c r="B777" s="1161" t="s">
        <v>119</v>
      </c>
      <c r="C777" s="1162">
        <v>64985062</v>
      </c>
      <c r="D777" s="1163">
        <f>D778</f>
        <v>0</v>
      </c>
      <c r="E777" s="1176"/>
      <c r="F777" s="1177"/>
      <c r="G777" s="1163"/>
      <c r="H777" s="473"/>
    </row>
    <row r="778" spans="1:8">
      <c r="A778" s="473"/>
      <c r="B778" s="1161" t="s">
        <v>75</v>
      </c>
      <c r="C778" s="1162">
        <v>63929767</v>
      </c>
      <c r="D778" s="1163"/>
      <c r="E778" s="1176"/>
      <c r="F778" s="1177"/>
      <c r="G778" s="1163"/>
      <c r="H778" s="473"/>
    </row>
    <row r="779" spans="1:8">
      <c r="A779" s="473"/>
      <c r="B779" s="1165" t="s">
        <v>146</v>
      </c>
      <c r="C779" s="1162">
        <v>1055295</v>
      </c>
      <c r="D779" s="1163"/>
      <c r="E779" s="1176"/>
      <c r="F779" s="1177"/>
      <c r="G779" s="1163"/>
      <c r="H779" s="473"/>
    </row>
    <row r="780" spans="1:8" ht="25.5">
      <c r="A780" s="473"/>
      <c r="B780" s="1165" t="s">
        <v>54</v>
      </c>
      <c r="C780" s="1162">
        <v>208695</v>
      </c>
      <c r="D780" s="1163"/>
      <c r="E780" s="1176"/>
      <c r="F780" s="1177"/>
      <c r="G780" s="1163"/>
      <c r="H780" s="473"/>
    </row>
    <row r="781" spans="1:8">
      <c r="A781" s="473"/>
      <c r="B781" s="1165" t="s">
        <v>230</v>
      </c>
      <c r="C781" s="1162">
        <f>C780</f>
        <v>208695</v>
      </c>
      <c r="D781" s="1163"/>
      <c r="E781" s="1176"/>
      <c r="F781" s="1177"/>
      <c r="G781" s="1163"/>
      <c r="H781" s="473"/>
    </row>
    <row r="782" spans="1:8" ht="25.5">
      <c r="A782" s="473"/>
      <c r="B782" s="1165" t="s">
        <v>219</v>
      </c>
      <c r="C782" s="1162">
        <v>41299865</v>
      </c>
      <c r="D782" s="1163">
        <f>D786</f>
        <v>0</v>
      </c>
      <c r="E782" s="1176"/>
      <c r="F782" s="1177"/>
      <c r="G782" s="1163"/>
      <c r="H782" s="473"/>
    </row>
    <row r="783" spans="1:8">
      <c r="A783" s="473"/>
      <c r="B783" s="1165" t="s">
        <v>220</v>
      </c>
      <c r="C783" s="1162">
        <f>C784</f>
        <v>3739575</v>
      </c>
      <c r="D783" s="1163"/>
      <c r="E783" s="1176"/>
      <c r="F783" s="1177"/>
      <c r="G783" s="1163"/>
      <c r="H783" s="473"/>
    </row>
    <row r="784" spans="1:8" ht="25.5">
      <c r="A784" s="473"/>
      <c r="B784" s="1165" t="s">
        <v>221</v>
      </c>
      <c r="C784" s="1162">
        <f>C785</f>
        <v>3739575</v>
      </c>
      <c r="D784" s="1163"/>
      <c r="E784" s="1176"/>
      <c r="F784" s="1177"/>
      <c r="G784" s="1163"/>
      <c r="H784" s="473"/>
    </row>
    <row r="785" spans="1:8" ht="25.5">
      <c r="A785" s="473"/>
      <c r="B785" s="1165" t="s">
        <v>222</v>
      </c>
      <c r="C785" s="1162">
        <v>3739575</v>
      </c>
      <c r="D785" s="1163"/>
      <c r="E785" s="1176"/>
      <c r="F785" s="1177"/>
      <c r="G785" s="1163"/>
      <c r="H785" s="473"/>
    </row>
    <row r="786" spans="1:8" ht="25.5">
      <c r="A786" s="473"/>
      <c r="B786" s="1165" t="s">
        <v>46</v>
      </c>
      <c r="C786" s="1162">
        <v>37560290</v>
      </c>
      <c r="D786" s="1163">
        <f>D788</f>
        <v>0</v>
      </c>
      <c r="E786" s="1176"/>
      <c r="F786" s="1177"/>
      <c r="G786" s="1163"/>
      <c r="H786" s="473"/>
    </row>
    <row r="787" spans="1:8" ht="25.5">
      <c r="A787" s="473"/>
      <c r="B787" s="1165" t="s">
        <v>124</v>
      </c>
      <c r="C787" s="1162">
        <v>26077142</v>
      </c>
      <c r="D787" s="1163"/>
      <c r="E787" s="1176"/>
      <c r="F787" s="1177"/>
      <c r="G787" s="1163"/>
      <c r="H787" s="473"/>
    </row>
    <row r="788" spans="1:8" ht="38.25">
      <c r="A788" s="473"/>
      <c r="B788" s="1165" t="s">
        <v>231</v>
      </c>
      <c r="C788" s="1162">
        <v>11483148</v>
      </c>
      <c r="D788" s="1163"/>
      <c r="E788" s="1176"/>
      <c r="F788" s="1177"/>
      <c r="G788" s="1163"/>
      <c r="H788" s="473"/>
    </row>
    <row r="789" spans="1:8">
      <c r="A789" s="473"/>
      <c r="B789" s="1165" t="s">
        <v>22</v>
      </c>
      <c r="C789" s="1162">
        <f>C790</f>
        <v>4047000</v>
      </c>
      <c r="D789" s="1163">
        <f t="shared" si="24"/>
        <v>0</v>
      </c>
      <c r="E789" s="1165"/>
      <c r="F789" s="1177"/>
      <c r="G789" s="1163"/>
      <c r="H789" s="473"/>
    </row>
    <row r="790" spans="1:8">
      <c r="A790" s="473"/>
      <c r="B790" s="1165" t="s">
        <v>23</v>
      </c>
      <c r="C790" s="1162">
        <v>4047000</v>
      </c>
      <c r="D790" s="1163"/>
      <c r="E790" s="1165"/>
      <c r="F790" s="1177"/>
      <c r="G790" s="1163"/>
      <c r="H790" s="473"/>
    </row>
    <row r="791" spans="1:8">
      <c r="A791" s="473"/>
      <c r="B791" s="1165" t="s">
        <v>24</v>
      </c>
      <c r="C791" s="1162">
        <v>-136920</v>
      </c>
      <c r="D791" s="1163"/>
      <c r="E791" s="1165"/>
      <c r="F791" s="1177"/>
      <c r="G791" s="1163"/>
      <c r="H791" s="473"/>
    </row>
    <row r="792" spans="1:8">
      <c r="A792" s="473"/>
      <c r="B792" s="1165" t="s">
        <v>25</v>
      </c>
      <c r="C792" s="1162">
        <v>136920</v>
      </c>
      <c r="D792" s="1163"/>
      <c r="E792" s="1165"/>
      <c r="F792" s="1177"/>
      <c r="G792" s="1163"/>
      <c r="H792" s="473"/>
    </row>
    <row r="793" spans="1:8">
      <c r="A793" s="473"/>
      <c r="B793" s="1165" t="s">
        <v>223</v>
      </c>
      <c r="C793" s="1162">
        <v>136920</v>
      </c>
      <c r="D793" s="1163"/>
      <c r="E793" s="1165"/>
      <c r="F793" s="1177"/>
      <c r="G793" s="1163"/>
      <c r="H793" s="473"/>
    </row>
    <row r="794" spans="1:8" ht="26.25" thickBot="1">
      <c r="A794" s="473"/>
      <c r="B794" s="1181" t="s">
        <v>224</v>
      </c>
      <c r="C794" s="1174">
        <v>136920</v>
      </c>
      <c r="D794" s="1175"/>
      <c r="E794" s="1181"/>
      <c r="F794" s="1190"/>
      <c r="G794" s="1175"/>
      <c r="H794" s="473"/>
    </row>
    <row r="795" spans="1:8" ht="36" customHeight="1" thickBot="1">
      <c r="A795" s="473"/>
      <c r="B795" s="1501" t="s">
        <v>408</v>
      </c>
      <c r="C795" s="1502"/>
      <c r="D795" s="1502"/>
      <c r="E795" s="1502"/>
      <c r="F795" s="1502"/>
      <c r="G795" s="1503"/>
      <c r="H795" s="473"/>
    </row>
    <row r="796" spans="1:8">
      <c r="A796" s="473"/>
      <c r="B796" s="476"/>
      <c r="C796" s="209"/>
      <c r="D796" s="209"/>
      <c r="E796" s="209"/>
      <c r="F796" s="209"/>
      <c r="G796" s="209"/>
      <c r="H796" s="473"/>
    </row>
    <row r="797" spans="1:8">
      <c r="A797" s="208"/>
      <c r="B797" s="445" t="s">
        <v>140</v>
      </c>
      <c r="C797" s="445"/>
      <c r="D797" s="445"/>
      <c r="E797" s="445"/>
      <c r="F797" s="445"/>
      <c r="G797" s="445"/>
      <c r="H797" s="473"/>
    </row>
    <row r="798" spans="1:8" ht="13.5" thickBot="1">
      <c r="A798" s="208"/>
      <c r="B798" s="445"/>
      <c r="C798" s="445"/>
      <c r="D798" s="445"/>
      <c r="E798" s="445"/>
      <c r="F798" s="445"/>
      <c r="G798" s="445"/>
      <c r="H798" s="473"/>
    </row>
    <row r="799" spans="1:8" ht="25.5">
      <c r="A799" s="208">
        <f>A756+1</f>
        <v>36</v>
      </c>
      <c r="B799" s="1191" t="s">
        <v>29</v>
      </c>
      <c r="C799" s="1192"/>
      <c r="D799" s="1151"/>
      <c r="E799" s="1191" t="s">
        <v>29</v>
      </c>
      <c r="F799" s="1192"/>
      <c r="G799" s="1151"/>
      <c r="H799" s="208" t="s">
        <v>50</v>
      </c>
    </row>
    <row r="800" spans="1:8" ht="13.5">
      <c r="A800" s="473"/>
      <c r="B800" s="1193" t="s">
        <v>4</v>
      </c>
      <c r="C800" s="1194"/>
      <c r="D800" s="1154"/>
      <c r="E800" s="1193" t="s">
        <v>4</v>
      </c>
      <c r="F800" s="1195"/>
      <c r="G800" s="1168"/>
      <c r="H800" s="473"/>
    </row>
    <row r="801" spans="1:8">
      <c r="A801" s="473"/>
      <c r="B801" s="1155" t="s">
        <v>28</v>
      </c>
      <c r="C801" s="1156"/>
      <c r="D801" s="1157"/>
      <c r="E801" s="1155" t="s">
        <v>237</v>
      </c>
      <c r="F801" s="1156"/>
      <c r="G801" s="1157"/>
      <c r="H801" s="473"/>
    </row>
    <row r="802" spans="1:8">
      <c r="A802" s="473"/>
      <c r="B802" s="1158" t="s">
        <v>6</v>
      </c>
      <c r="C802" s="1159">
        <v>26518005</v>
      </c>
      <c r="D802" s="1160">
        <f t="shared" ref="D802:D807" si="25">D803</f>
        <v>-1700000</v>
      </c>
      <c r="E802" s="1009" t="s">
        <v>6</v>
      </c>
      <c r="F802" s="1010">
        <v>2784151</v>
      </c>
      <c r="G802" s="1160">
        <f t="shared" ref="G802:G807" si="26">G803</f>
        <v>1700000</v>
      </c>
      <c r="H802" s="473"/>
    </row>
    <row r="803" spans="1:8">
      <c r="A803" s="473"/>
      <c r="B803" s="1161" t="s">
        <v>13</v>
      </c>
      <c r="C803" s="1162">
        <v>26518005</v>
      </c>
      <c r="D803" s="1163">
        <f t="shared" si="25"/>
        <v>-1700000</v>
      </c>
      <c r="E803" s="1176" t="s">
        <v>13</v>
      </c>
      <c r="F803" s="1177">
        <v>2784151</v>
      </c>
      <c r="G803" s="1163">
        <f t="shared" si="26"/>
        <v>1700000</v>
      </c>
      <c r="H803" s="473"/>
    </row>
    <row r="804" spans="1:8">
      <c r="A804" s="473"/>
      <c r="B804" s="1161" t="s">
        <v>14</v>
      </c>
      <c r="C804" s="1162">
        <v>26518005</v>
      </c>
      <c r="D804" s="1163">
        <f t="shared" si="25"/>
        <v>-1700000</v>
      </c>
      <c r="E804" s="1176" t="s">
        <v>14</v>
      </c>
      <c r="F804" s="1177">
        <v>2784151</v>
      </c>
      <c r="G804" s="1163">
        <f t="shared" si="26"/>
        <v>1700000</v>
      </c>
      <c r="H804" s="473"/>
    </row>
    <row r="805" spans="1:8">
      <c r="A805" s="473"/>
      <c r="B805" s="1164" t="s">
        <v>15</v>
      </c>
      <c r="C805" s="1159">
        <v>26518005</v>
      </c>
      <c r="D805" s="1160">
        <f t="shared" si="25"/>
        <v>-1700000</v>
      </c>
      <c r="E805" s="1009" t="s">
        <v>15</v>
      </c>
      <c r="F805" s="1010">
        <v>2784151</v>
      </c>
      <c r="G805" s="1160">
        <f t="shared" si="26"/>
        <v>1700000</v>
      </c>
      <c r="H805" s="473"/>
    </row>
    <row r="806" spans="1:8">
      <c r="A806" s="473"/>
      <c r="B806" s="1161" t="s">
        <v>16</v>
      </c>
      <c r="C806" s="1162">
        <v>26518005</v>
      </c>
      <c r="D806" s="1163">
        <f t="shared" si="25"/>
        <v>-1700000</v>
      </c>
      <c r="E806" s="1176" t="s">
        <v>16</v>
      </c>
      <c r="F806" s="1177">
        <v>2784151</v>
      </c>
      <c r="G806" s="1163">
        <f t="shared" si="26"/>
        <v>1700000</v>
      </c>
      <c r="H806" s="473"/>
    </row>
    <row r="807" spans="1:8">
      <c r="A807" s="473"/>
      <c r="B807" s="1161" t="s">
        <v>104</v>
      </c>
      <c r="C807" s="1162">
        <v>26518005</v>
      </c>
      <c r="D807" s="1163">
        <f t="shared" si="25"/>
        <v>-1700000</v>
      </c>
      <c r="E807" s="1161" t="s">
        <v>104</v>
      </c>
      <c r="F807" s="1177">
        <v>2784151</v>
      </c>
      <c r="G807" s="1163">
        <f t="shared" si="26"/>
        <v>1700000</v>
      </c>
      <c r="H807" s="473"/>
    </row>
    <row r="808" spans="1:8" ht="13.5" thickBot="1">
      <c r="A808" s="473"/>
      <c r="B808" s="1173" t="s">
        <v>20</v>
      </c>
      <c r="C808" s="1174">
        <v>26518005</v>
      </c>
      <c r="D808" s="1175">
        <v>-1700000</v>
      </c>
      <c r="E808" s="1173" t="s">
        <v>20</v>
      </c>
      <c r="F808" s="1190">
        <v>2784151</v>
      </c>
      <c r="G808" s="1175">
        <v>1700000</v>
      </c>
      <c r="H808" s="473"/>
    </row>
    <row r="809" spans="1:8" ht="33.75" customHeight="1" thickBot="1">
      <c r="A809" s="473"/>
      <c r="B809" s="1497" t="s">
        <v>409</v>
      </c>
      <c r="C809" s="1498"/>
      <c r="D809" s="1498"/>
      <c r="E809" s="1498"/>
      <c r="F809" s="1498"/>
      <c r="G809" s="1498"/>
      <c r="H809" s="473"/>
    </row>
    <row r="811" spans="1:8">
      <c r="B811" s="445" t="s">
        <v>140</v>
      </c>
      <c r="C811" s="445"/>
      <c r="D811" s="445"/>
      <c r="E811" s="445"/>
      <c r="F811" s="445"/>
      <c r="G811" s="445"/>
    </row>
    <row r="812" spans="1:8" ht="13.5" thickBot="1">
      <c r="B812" s="445"/>
      <c r="C812" s="445"/>
      <c r="D812" s="445"/>
      <c r="E812" s="445"/>
      <c r="F812" s="445"/>
      <c r="G812" s="445"/>
    </row>
    <row r="813" spans="1:8" ht="25.5">
      <c r="A813" s="1">
        <f>A799+1</f>
        <v>37</v>
      </c>
      <c r="B813" s="1345" t="s">
        <v>29</v>
      </c>
      <c r="C813" s="1346"/>
      <c r="D813" s="1347"/>
      <c r="E813" s="1348" t="s">
        <v>76</v>
      </c>
      <c r="F813" s="1349"/>
      <c r="G813" s="1347"/>
      <c r="H813" s="208" t="s">
        <v>50</v>
      </c>
    </row>
    <row r="814" spans="1:8">
      <c r="B814" s="1350" t="s">
        <v>4</v>
      </c>
      <c r="C814" s="1351"/>
      <c r="D814" s="1352"/>
      <c r="E814" s="1353" t="s">
        <v>4</v>
      </c>
      <c r="F814" s="1354"/>
      <c r="G814" s="1355"/>
    </row>
    <row r="815" spans="1:8">
      <c r="B815" s="1356" t="s">
        <v>28</v>
      </c>
      <c r="C815" s="1357"/>
      <c r="D815" s="1358"/>
      <c r="E815" s="1356" t="s">
        <v>77</v>
      </c>
      <c r="F815" s="1357"/>
      <c r="G815" s="1358"/>
    </row>
    <row r="816" spans="1:8">
      <c r="B816" s="1359" t="s">
        <v>6</v>
      </c>
      <c r="C816" s="1360">
        <v>26518005</v>
      </c>
      <c r="D816" s="1361">
        <f t="shared" ref="D816:D821" si="27">D817</f>
        <v>-510000</v>
      </c>
      <c r="E816" s="1359" t="s">
        <v>6</v>
      </c>
      <c r="F816" s="1360">
        <f>F817+F818+F823</f>
        <v>46609070</v>
      </c>
      <c r="G816" s="1361">
        <v>510000</v>
      </c>
    </row>
    <row r="817" spans="2:7">
      <c r="B817" s="1362" t="s">
        <v>13</v>
      </c>
      <c r="C817" s="1363">
        <v>26518005</v>
      </c>
      <c r="D817" s="1364">
        <f t="shared" si="27"/>
        <v>-510000</v>
      </c>
      <c r="E817" s="1365" t="s">
        <v>60</v>
      </c>
      <c r="F817" s="1363">
        <v>7065779</v>
      </c>
      <c r="G817" s="1364"/>
    </row>
    <row r="818" spans="2:7">
      <c r="B818" s="1362" t="s">
        <v>14</v>
      </c>
      <c r="C818" s="1363">
        <v>26518005</v>
      </c>
      <c r="D818" s="1364">
        <f t="shared" si="27"/>
        <v>-510000</v>
      </c>
      <c r="E818" s="1365" t="s">
        <v>8</v>
      </c>
      <c r="F818" s="1363">
        <v>280126</v>
      </c>
      <c r="G818" s="1364"/>
    </row>
    <row r="819" spans="2:7">
      <c r="B819" s="1366" t="s">
        <v>15</v>
      </c>
      <c r="C819" s="1360">
        <v>26518005</v>
      </c>
      <c r="D819" s="1361">
        <f t="shared" si="27"/>
        <v>-510000</v>
      </c>
      <c r="E819" s="1365" t="s">
        <v>215</v>
      </c>
      <c r="F819" s="1363">
        <v>280126</v>
      </c>
      <c r="G819" s="1361"/>
    </row>
    <row r="820" spans="2:7">
      <c r="B820" s="1362" t="s">
        <v>16</v>
      </c>
      <c r="C820" s="1363">
        <v>26518005</v>
      </c>
      <c r="D820" s="1364">
        <f t="shared" si="27"/>
        <v>-510000</v>
      </c>
      <c r="E820" s="1365" t="s">
        <v>216</v>
      </c>
      <c r="F820" s="1363">
        <v>280126</v>
      </c>
      <c r="G820" s="1364"/>
    </row>
    <row r="821" spans="2:7" ht="25.5">
      <c r="B821" s="1362" t="s">
        <v>104</v>
      </c>
      <c r="C821" s="1363">
        <v>26518005</v>
      </c>
      <c r="D821" s="1364">
        <f t="shared" si="27"/>
        <v>-510000</v>
      </c>
      <c r="E821" s="1365" t="s">
        <v>217</v>
      </c>
      <c r="F821" s="1363">
        <v>280126</v>
      </c>
      <c r="G821" s="1364"/>
    </row>
    <row r="822" spans="2:7" ht="25.5">
      <c r="B822" s="1362" t="s">
        <v>20</v>
      </c>
      <c r="C822" s="1363">
        <v>26518005</v>
      </c>
      <c r="D822" s="1364">
        <v>-510000</v>
      </c>
      <c r="E822" s="1365" t="s">
        <v>218</v>
      </c>
      <c r="F822" s="1363">
        <v>280126</v>
      </c>
      <c r="G822" s="1364"/>
    </row>
    <row r="823" spans="2:7">
      <c r="B823" s="1362"/>
      <c r="C823" s="1363"/>
      <c r="D823" s="1364"/>
      <c r="E823" s="1362" t="s">
        <v>72</v>
      </c>
      <c r="F823" s="1363">
        <v>39263165</v>
      </c>
      <c r="G823" s="1364">
        <v>510000</v>
      </c>
    </row>
    <row r="824" spans="2:7" ht="25.5">
      <c r="B824" s="1362"/>
      <c r="C824" s="1363"/>
      <c r="D824" s="1364"/>
      <c r="E824" s="1362" t="s">
        <v>73</v>
      </c>
      <c r="F824" s="1363">
        <f>F823</f>
        <v>39263165</v>
      </c>
      <c r="G824" s="1367">
        <v>510000</v>
      </c>
    </row>
    <row r="825" spans="2:7">
      <c r="B825" s="1366"/>
      <c r="C825" s="1360"/>
      <c r="D825" s="1361"/>
      <c r="E825" s="1366" t="s">
        <v>30</v>
      </c>
      <c r="F825" s="1360">
        <f>F826+F842</f>
        <v>46745990</v>
      </c>
      <c r="G825" s="1368">
        <v>510000</v>
      </c>
    </row>
    <row r="826" spans="2:7">
      <c r="B826" s="1362"/>
      <c r="C826" s="1363"/>
      <c r="D826" s="1364"/>
      <c r="E826" s="1362" t="s">
        <v>71</v>
      </c>
      <c r="F826" s="1363">
        <f>F827+F830+F833+F835</f>
        <v>43793272</v>
      </c>
      <c r="G826" s="1367">
        <v>510000</v>
      </c>
    </row>
    <row r="827" spans="2:7">
      <c r="B827" s="1362"/>
      <c r="C827" s="1363"/>
      <c r="D827" s="1364"/>
      <c r="E827" s="1362" t="s">
        <v>17</v>
      </c>
      <c r="F827" s="1363">
        <f>F828+F829</f>
        <v>41691659</v>
      </c>
      <c r="G827" s="1367"/>
    </row>
    <row r="828" spans="2:7">
      <c r="B828" s="1362"/>
      <c r="C828" s="1363"/>
      <c r="D828" s="1364"/>
      <c r="E828" s="1362" t="s">
        <v>18</v>
      </c>
      <c r="F828" s="1363">
        <v>27656810</v>
      </c>
      <c r="G828" s="1364"/>
    </row>
    <row r="829" spans="2:7">
      <c r="B829" s="1362"/>
      <c r="C829" s="1363"/>
      <c r="D829" s="1364"/>
      <c r="E829" s="1362" t="s">
        <v>19</v>
      </c>
      <c r="F829" s="1363">
        <v>14034849</v>
      </c>
      <c r="G829" s="1364"/>
    </row>
    <row r="830" spans="2:7">
      <c r="B830" s="1362"/>
      <c r="C830" s="1363"/>
      <c r="D830" s="1364"/>
      <c r="E830" s="1362" t="s">
        <v>119</v>
      </c>
      <c r="F830" s="1363">
        <f>F831+F832</f>
        <v>1511840</v>
      </c>
      <c r="G830" s="1364">
        <v>510000</v>
      </c>
    </row>
    <row r="831" spans="2:7">
      <c r="B831" s="1362"/>
      <c r="C831" s="1363"/>
      <c r="D831" s="1364"/>
      <c r="E831" s="1362" t="s">
        <v>75</v>
      </c>
      <c r="F831" s="1363">
        <v>1497640</v>
      </c>
      <c r="G831" s="1364">
        <v>510000</v>
      </c>
    </row>
    <row r="832" spans="2:7">
      <c r="B832" s="1362"/>
      <c r="C832" s="1363"/>
      <c r="D832" s="1364"/>
      <c r="E832" s="1362" t="s">
        <v>226</v>
      </c>
      <c r="F832" s="1363">
        <v>14200</v>
      </c>
      <c r="G832" s="1364"/>
    </row>
    <row r="833" spans="2:7" ht="25.5">
      <c r="B833" s="1362"/>
      <c r="C833" s="1363"/>
      <c r="D833" s="1364"/>
      <c r="E833" s="1362" t="s">
        <v>54</v>
      </c>
      <c r="F833" s="1363">
        <v>15663</v>
      </c>
      <c r="G833" s="1364"/>
    </row>
    <row r="834" spans="2:7">
      <c r="B834" s="1362"/>
      <c r="C834" s="1363"/>
      <c r="D834" s="1364"/>
      <c r="E834" s="1362" t="s">
        <v>227</v>
      </c>
      <c r="F834" s="1363">
        <v>15663</v>
      </c>
      <c r="G834" s="1364"/>
    </row>
    <row r="835" spans="2:7" ht="25.5">
      <c r="B835" s="1369"/>
      <c r="C835" s="1363"/>
      <c r="D835" s="1364"/>
      <c r="E835" s="1369" t="s">
        <v>35</v>
      </c>
      <c r="F835" s="1363">
        <f>F839+F838</f>
        <v>574110</v>
      </c>
      <c r="G835" s="1364"/>
    </row>
    <row r="836" spans="2:7">
      <c r="B836" s="1369"/>
      <c r="C836" s="1363"/>
      <c r="D836" s="1364"/>
      <c r="E836" s="1369" t="s">
        <v>220</v>
      </c>
      <c r="F836" s="1363">
        <v>10452</v>
      </c>
      <c r="G836" s="1364"/>
    </row>
    <row r="837" spans="2:7" ht="25.5">
      <c r="B837" s="1369"/>
      <c r="C837" s="1363"/>
      <c r="D837" s="1364"/>
      <c r="E837" s="1369" t="s">
        <v>221</v>
      </c>
      <c r="F837" s="1363">
        <v>10452</v>
      </c>
      <c r="G837" s="1364"/>
    </row>
    <row r="838" spans="2:7" ht="25.5">
      <c r="B838" s="1369"/>
      <c r="C838" s="1363"/>
      <c r="D838" s="1364"/>
      <c r="E838" s="1369" t="s">
        <v>222</v>
      </c>
      <c r="F838" s="1363">
        <v>10452</v>
      </c>
      <c r="G838" s="1364"/>
    </row>
    <row r="839" spans="2:7" ht="25.5">
      <c r="B839" s="1369"/>
      <c r="C839" s="1363"/>
      <c r="D839" s="1364"/>
      <c r="E839" s="1369" t="s">
        <v>46</v>
      </c>
      <c r="F839" s="1363">
        <f>F841+F840</f>
        <v>563658</v>
      </c>
      <c r="G839" s="1364"/>
    </row>
    <row r="840" spans="2:7" ht="25.5">
      <c r="B840" s="1369"/>
      <c r="C840" s="1363"/>
      <c r="D840" s="1364"/>
      <c r="E840" s="1369" t="s">
        <v>101</v>
      </c>
      <c r="F840" s="1363">
        <v>122425</v>
      </c>
      <c r="G840" s="1364"/>
    </row>
    <row r="841" spans="2:7" ht="38.25">
      <c r="B841" s="1369"/>
      <c r="C841" s="1363"/>
      <c r="D841" s="1364"/>
      <c r="E841" s="1369" t="s">
        <v>47</v>
      </c>
      <c r="F841" s="1363">
        <v>441233</v>
      </c>
      <c r="G841" s="1364"/>
    </row>
    <row r="842" spans="2:7">
      <c r="B842" s="1369"/>
      <c r="C842" s="1363"/>
      <c r="D842" s="1364"/>
      <c r="E842" s="1369" t="s">
        <v>22</v>
      </c>
      <c r="F842" s="1363">
        <f>F843</f>
        <v>2952718</v>
      </c>
      <c r="G842" s="1364"/>
    </row>
    <row r="843" spans="2:7">
      <c r="B843" s="1369"/>
      <c r="C843" s="1363"/>
      <c r="D843" s="1364"/>
      <c r="E843" s="1369" t="s">
        <v>23</v>
      </c>
      <c r="F843" s="1363">
        <v>2952718</v>
      </c>
      <c r="G843" s="1364"/>
    </row>
    <row r="844" spans="2:7">
      <c r="B844" s="1369"/>
      <c r="C844" s="1363"/>
      <c r="D844" s="1364"/>
      <c r="E844" s="1369" t="s">
        <v>24</v>
      </c>
      <c r="F844" s="1363">
        <v>-136920</v>
      </c>
      <c r="G844" s="1364"/>
    </row>
    <row r="845" spans="2:7">
      <c r="B845" s="1369"/>
      <c r="C845" s="1363"/>
      <c r="D845" s="1364"/>
      <c r="E845" s="1369" t="s">
        <v>25</v>
      </c>
      <c r="F845" s="1363">
        <v>136920</v>
      </c>
      <c r="G845" s="1364"/>
    </row>
    <row r="846" spans="2:7">
      <c r="B846" s="1369"/>
      <c r="C846" s="1363"/>
      <c r="D846" s="1364"/>
      <c r="E846" s="1369" t="s">
        <v>223</v>
      </c>
      <c r="F846" s="1363">
        <v>136920</v>
      </c>
      <c r="G846" s="1364"/>
    </row>
    <row r="847" spans="2:7" ht="39" thickBot="1">
      <c r="B847" s="1370"/>
      <c r="C847" s="1371"/>
      <c r="D847" s="1372"/>
      <c r="E847" s="1370" t="s">
        <v>224</v>
      </c>
      <c r="F847" s="1371">
        <v>136920</v>
      </c>
      <c r="G847" s="1372"/>
    </row>
    <row r="848" spans="2:7" ht="18" customHeight="1" thickBot="1">
      <c r="B848" s="1505" t="s">
        <v>472</v>
      </c>
      <c r="C848" s="1506"/>
      <c r="D848" s="1506"/>
      <c r="E848" s="1506"/>
      <c r="F848" s="1506"/>
      <c r="G848" s="1507"/>
    </row>
    <row r="849" spans="1:8">
      <c r="B849" s="1409"/>
      <c r="C849" s="1410"/>
      <c r="D849" s="1410"/>
      <c r="E849" s="1410"/>
      <c r="F849" s="1410"/>
      <c r="G849" s="1410"/>
    </row>
    <row r="850" spans="1:8" ht="12.75" customHeight="1">
      <c r="B850" s="1499" t="s">
        <v>232</v>
      </c>
      <c r="C850" s="1504"/>
      <c r="D850" s="1504"/>
      <c r="E850" s="1504"/>
      <c r="F850" s="1504"/>
      <c r="G850" s="1504"/>
    </row>
    <row r="851" spans="1:8" ht="13.5" thickBot="1">
      <c r="B851" s="1332"/>
      <c r="C851" s="1333"/>
      <c r="D851" s="1333"/>
      <c r="E851" s="1333"/>
      <c r="F851" s="1333"/>
      <c r="G851" s="1333"/>
    </row>
    <row r="852" spans="1:8" ht="25.5">
      <c r="A852" s="1">
        <f>A813</f>
        <v>37</v>
      </c>
      <c r="B852" s="1345" t="s">
        <v>29</v>
      </c>
      <c r="C852" s="1346"/>
      <c r="D852" s="1347"/>
      <c r="E852" s="1348" t="s">
        <v>76</v>
      </c>
      <c r="F852" s="1349"/>
      <c r="G852" s="1347"/>
      <c r="H852" s="208" t="s">
        <v>50</v>
      </c>
    </row>
    <row r="853" spans="1:8">
      <c r="B853" s="1350" t="s">
        <v>52</v>
      </c>
      <c r="C853" s="1351"/>
      <c r="D853" s="1352"/>
      <c r="E853" s="1352" t="s">
        <v>52</v>
      </c>
      <c r="F853" s="1373"/>
      <c r="G853" s="1355"/>
    </row>
    <row r="854" spans="1:8">
      <c r="B854" s="1355" t="s">
        <v>53</v>
      </c>
      <c r="C854" s="1374"/>
      <c r="D854" s="1352"/>
      <c r="E854" s="1355" t="s">
        <v>53</v>
      </c>
      <c r="F854" s="1374"/>
      <c r="G854" s="1352"/>
    </row>
    <row r="855" spans="1:8">
      <c r="B855" s="1375" t="s">
        <v>58</v>
      </c>
      <c r="C855" s="1373"/>
      <c r="D855" s="1367"/>
      <c r="E855" s="1375" t="s">
        <v>58</v>
      </c>
      <c r="F855" s="1373"/>
      <c r="G855" s="1367"/>
    </row>
    <row r="856" spans="1:8">
      <c r="B856" s="1359" t="s">
        <v>6</v>
      </c>
      <c r="C856" s="1376">
        <v>58798203</v>
      </c>
      <c r="D856" s="1361">
        <f t="shared" ref="D856:D861" si="28">D857</f>
        <v>-510000</v>
      </c>
      <c r="E856" s="1359" t="s">
        <v>6</v>
      </c>
      <c r="F856" s="1360">
        <v>188244929</v>
      </c>
      <c r="G856" s="1361">
        <v>510000</v>
      </c>
    </row>
    <row r="857" spans="1:8">
      <c r="B857" s="1362" t="s">
        <v>13</v>
      </c>
      <c r="C857" s="1377">
        <v>58798203</v>
      </c>
      <c r="D857" s="1364">
        <f t="shared" si="28"/>
        <v>-510000</v>
      </c>
      <c r="E857" s="1365" t="s">
        <v>60</v>
      </c>
      <c r="F857" s="1363">
        <v>7660699</v>
      </c>
      <c r="G857" s="1364"/>
    </row>
    <row r="858" spans="1:8">
      <c r="B858" s="1362" t="s">
        <v>14</v>
      </c>
      <c r="C858" s="1377">
        <v>58798203</v>
      </c>
      <c r="D858" s="1364">
        <f t="shared" si="28"/>
        <v>-510000</v>
      </c>
      <c r="E858" s="1365" t="s">
        <v>8</v>
      </c>
      <c r="F858" s="1363">
        <f>F859+F863</f>
        <v>371774</v>
      </c>
      <c r="G858" s="1364"/>
    </row>
    <row r="859" spans="1:8">
      <c r="B859" s="1366" t="s">
        <v>15</v>
      </c>
      <c r="C859" s="1376">
        <v>58798203</v>
      </c>
      <c r="D859" s="1361">
        <f t="shared" si="28"/>
        <v>-510000</v>
      </c>
      <c r="E859" s="1365" t="s">
        <v>215</v>
      </c>
      <c r="F859" s="1363">
        <f>F860</f>
        <v>315973</v>
      </c>
      <c r="G859" s="1361"/>
    </row>
    <row r="860" spans="1:8">
      <c r="B860" s="1362" t="s">
        <v>16</v>
      </c>
      <c r="C860" s="1377">
        <v>58798203</v>
      </c>
      <c r="D860" s="1364">
        <f t="shared" si="28"/>
        <v>-510000</v>
      </c>
      <c r="E860" s="1365" t="s">
        <v>216</v>
      </c>
      <c r="F860" s="1363">
        <f>F861</f>
        <v>315973</v>
      </c>
      <c r="G860" s="1364"/>
    </row>
    <row r="861" spans="1:8" ht="25.5">
      <c r="B861" s="1362" t="s">
        <v>104</v>
      </c>
      <c r="C861" s="1377">
        <v>58798203</v>
      </c>
      <c r="D861" s="1364">
        <f t="shared" si="28"/>
        <v>-510000</v>
      </c>
      <c r="E861" s="1365" t="s">
        <v>217</v>
      </c>
      <c r="F861" s="1363">
        <f>F862</f>
        <v>315973</v>
      </c>
      <c r="G861" s="1364"/>
    </row>
    <row r="862" spans="1:8" ht="25.5">
      <c r="B862" s="1362" t="s">
        <v>20</v>
      </c>
      <c r="C862" s="1377">
        <v>58798203</v>
      </c>
      <c r="D862" s="1364">
        <v>-510000</v>
      </c>
      <c r="E862" s="1365" t="s">
        <v>218</v>
      </c>
      <c r="F862" s="1363">
        <v>315973</v>
      </c>
      <c r="G862" s="1364"/>
    </row>
    <row r="863" spans="1:8">
      <c r="B863" s="1365"/>
      <c r="C863" s="1363"/>
      <c r="D863" s="1361"/>
      <c r="E863" s="1365" t="s">
        <v>132</v>
      </c>
      <c r="F863" s="1363">
        <f>F864</f>
        <v>55801</v>
      </c>
      <c r="G863" s="1364"/>
    </row>
    <row r="864" spans="1:8">
      <c r="B864" s="1365"/>
      <c r="C864" s="1363"/>
      <c r="D864" s="1361"/>
      <c r="E864" s="1365" t="s">
        <v>120</v>
      </c>
      <c r="F864" s="1363">
        <f>F865</f>
        <v>55801</v>
      </c>
      <c r="G864" s="1361"/>
    </row>
    <row r="865" spans="2:7" ht="25.5">
      <c r="B865" s="1365"/>
      <c r="C865" s="1363"/>
      <c r="D865" s="1361"/>
      <c r="E865" s="1365" t="s">
        <v>121</v>
      </c>
      <c r="F865" s="1363">
        <v>55801</v>
      </c>
      <c r="G865" s="1361"/>
    </row>
    <row r="866" spans="2:7">
      <c r="B866" s="1362"/>
      <c r="C866" s="1363"/>
      <c r="D866" s="1364"/>
      <c r="E866" s="1362" t="s">
        <v>72</v>
      </c>
      <c r="F866" s="1363">
        <f>F867</f>
        <v>180212456</v>
      </c>
      <c r="G866" s="1364">
        <v>510000</v>
      </c>
    </row>
    <row r="867" spans="2:7" ht="25.5">
      <c r="B867" s="1362"/>
      <c r="C867" s="1363"/>
      <c r="D867" s="1364"/>
      <c r="E867" s="1362" t="s">
        <v>73</v>
      </c>
      <c r="F867" s="1363">
        <v>180212456</v>
      </c>
      <c r="G867" s="1364">
        <v>510000</v>
      </c>
    </row>
    <row r="868" spans="2:7">
      <c r="B868" s="1366"/>
      <c r="C868" s="1360"/>
      <c r="D868" s="1361"/>
      <c r="E868" s="1366" t="s">
        <v>30</v>
      </c>
      <c r="F868" s="1360">
        <v>188381849</v>
      </c>
      <c r="G868" s="1361">
        <v>510000</v>
      </c>
    </row>
    <row r="869" spans="2:7">
      <c r="B869" s="1362"/>
      <c r="C869" s="1363"/>
      <c r="D869" s="1364"/>
      <c r="E869" s="1362" t="s">
        <v>71</v>
      </c>
      <c r="F869" s="1363">
        <v>184334849</v>
      </c>
      <c r="G869" s="1364">
        <v>510000</v>
      </c>
    </row>
    <row r="870" spans="2:7">
      <c r="B870" s="1362"/>
      <c r="C870" s="1363"/>
      <c r="D870" s="1364"/>
      <c r="E870" s="1362" t="s">
        <v>17</v>
      </c>
      <c r="F870" s="1363">
        <v>77841227</v>
      </c>
      <c r="G870" s="1364"/>
    </row>
    <row r="871" spans="2:7">
      <c r="B871" s="1362"/>
      <c r="C871" s="1363"/>
      <c r="D871" s="1364"/>
      <c r="E871" s="1362" t="s">
        <v>18</v>
      </c>
      <c r="F871" s="1363">
        <v>53555745</v>
      </c>
      <c r="G871" s="1364"/>
    </row>
    <row r="872" spans="2:7">
      <c r="B872" s="1362"/>
      <c r="C872" s="1363"/>
      <c r="D872" s="1364"/>
      <c r="E872" s="1362" t="s">
        <v>19</v>
      </c>
      <c r="F872" s="1363">
        <v>24285482</v>
      </c>
      <c r="G872" s="1364"/>
    </row>
    <row r="873" spans="2:7">
      <c r="B873" s="1362"/>
      <c r="C873" s="1363"/>
      <c r="D873" s="1364"/>
      <c r="E873" s="1362" t="s">
        <v>119</v>
      </c>
      <c r="F873" s="1363">
        <v>64985062</v>
      </c>
      <c r="G873" s="1364">
        <v>510000</v>
      </c>
    </row>
    <row r="874" spans="2:7">
      <c r="B874" s="1362"/>
      <c r="C874" s="1363"/>
      <c r="D874" s="1364"/>
      <c r="E874" s="1362" t="s">
        <v>75</v>
      </c>
      <c r="F874" s="1363">
        <v>63929767</v>
      </c>
      <c r="G874" s="1364">
        <v>510000</v>
      </c>
    </row>
    <row r="875" spans="2:7">
      <c r="B875" s="1369"/>
      <c r="C875" s="1363"/>
      <c r="D875" s="1364"/>
      <c r="E875" s="1369" t="s">
        <v>146</v>
      </c>
      <c r="F875" s="1363">
        <v>1055295</v>
      </c>
      <c r="G875" s="1364"/>
    </row>
    <row r="876" spans="2:7" ht="25.5">
      <c r="B876" s="1369"/>
      <c r="C876" s="1363"/>
      <c r="D876" s="1364"/>
      <c r="E876" s="1369" t="s">
        <v>54</v>
      </c>
      <c r="F876" s="1363">
        <v>208695</v>
      </c>
      <c r="G876" s="1364"/>
    </row>
    <row r="877" spans="2:7">
      <c r="B877" s="1369"/>
      <c r="C877" s="1363"/>
      <c r="D877" s="1364"/>
      <c r="E877" s="1369" t="s">
        <v>230</v>
      </c>
      <c r="F877" s="1363">
        <f>F876</f>
        <v>208695</v>
      </c>
      <c r="G877" s="1364"/>
    </row>
    <row r="878" spans="2:7" ht="25.5">
      <c r="B878" s="1369"/>
      <c r="C878" s="1363"/>
      <c r="D878" s="1364"/>
      <c r="E878" s="1369" t="s">
        <v>219</v>
      </c>
      <c r="F878" s="1363">
        <v>41299865</v>
      </c>
      <c r="G878" s="1364"/>
    </row>
    <row r="879" spans="2:7">
      <c r="B879" s="1369"/>
      <c r="C879" s="1363"/>
      <c r="D879" s="1364"/>
      <c r="E879" s="1369" t="s">
        <v>220</v>
      </c>
      <c r="F879" s="1363">
        <f>F880</f>
        <v>3739575</v>
      </c>
      <c r="G879" s="1364"/>
    </row>
    <row r="880" spans="2:7" ht="25.5">
      <c r="B880" s="1369"/>
      <c r="C880" s="1363"/>
      <c r="D880" s="1364"/>
      <c r="E880" s="1369" t="s">
        <v>221</v>
      </c>
      <c r="F880" s="1363">
        <f>F881</f>
        <v>3739575</v>
      </c>
      <c r="G880" s="1364"/>
    </row>
    <row r="881" spans="1:8" ht="25.5">
      <c r="B881" s="1369"/>
      <c r="C881" s="1363"/>
      <c r="D881" s="1364"/>
      <c r="E881" s="1369" t="s">
        <v>222</v>
      </c>
      <c r="F881" s="1363">
        <v>3739575</v>
      </c>
      <c r="G881" s="1364"/>
    </row>
    <row r="882" spans="1:8" ht="25.5">
      <c r="B882" s="1369"/>
      <c r="C882" s="1363"/>
      <c r="D882" s="1364"/>
      <c r="E882" s="1369" t="s">
        <v>46</v>
      </c>
      <c r="F882" s="1363">
        <v>37560290</v>
      </c>
      <c r="G882" s="1364"/>
    </row>
    <row r="883" spans="1:8" ht="25.5">
      <c r="B883" s="1369"/>
      <c r="C883" s="1363"/>
      <c r="D883" s="1364"/>
      <c r="E883" s="1369" t="s">
        <v>124</v>
      </c>
      <c r="F883" s="1363">
        <v>26077142</v>
      </c>
      <c r="G883" s="1364"/>
    </row>
    <row r="884" spans="1:8" ht="38.25">
      <c r="B884" s="1369"/>
      <c r="C884" s="1363"/>
      <c r="D884" s="1364"/>
      <c r="E884" s="1369" t="s">
        <v>231</v>
      </c>
      <c r="F884" s="1363">
        <v>11483148</v>
      </c>
      <c r="G884" s="1364"/>
    </row>
    <row r="885" spans="1:8">
      <c r="B885" s="1369"/>
      <c r="C885" s="1363"/>
      <c r="D885" s="1364"/>
      <c r="E885" s="1369" t="s">
        <v>22</v>
      </c>
      <c r="F885" s="1363">
        <f>F886</f>
        <v>4047000</v>
      </c>
      <c r="G885" s="1364"/>
    </row>
    <row r="886" spans="1:8">
      <c r="B886" s="1369"/>
      <c r="C886" s="1363"/>
      <c r="D886" s="1364"/>
      <c r="E886" s="1369" t="s">
        <v>23</v>
      </c>
      <c r="F886" s="1363">
        <v>4047000</v>
      </c>
      <c r="G886" s="1364"/>
    </row>
    <row r="887" spans="1:8">
      <c r="B887" s="1369"/>
      <c r="C887" s="1363"/>
      <c r="D887" s="1364"/>
      <c r="E887" s="1369" t="s">
        <v>24</v>
      </c>
      <c r="F887" s="1363">
        <v>-136920</v>
      </c>
      <c r="G887" s="1364"/>
    </row>
    <row r="888" spans="1:8">
      <c r="B888" s="1369"/>
      <c r="C888" s="1363"/>
      <c r="D888" s="1364"/>
      <c r="E888" s="1369" t="s">
        <v>25</v>
      </c>
      <c r="F888" s="1363">
        <v>136920</v>
      </c>
      <c r="G888" s="1364"/>
    </row>
    <row r="889" spans="1:8">
      <c r="B889" s="1369"/>
      <c r="C889" s="1363"/>
      <c r="D889" s="1364"/>
      <c r="E889" s="1369" t="s">
        <v>223</v>
      </c>
      <c r="F889" s="1363">
        <v>136920</v>
      </c>
      <c r="G889" s="1364"/>
    </row>
    <row r="890" spans="1:8" ht="39" thickBot="1">
      <c r="B890" s="1370"/>
      <c r="C890" s="1371"/>
      <c r="D890" s="1372"/>
      <c r="E890" s="1370" t="s">
        <v>224</v>
      </c>
      <c r="F890" s="1371">
        <v>136920</v>
      </c>
      <c r="G890" s="1372"/>
    </row>
    <row r="891" spans="1:8" ht="21" customHeight="1" thickBot="1">
      <c r="B891" s="1505" t="s">
        <v>472</v>
      </c>
      <c r="C891" s="1506"/>
      <c r="D891" s="1506"/>
      <c r="E891" s="1506"/>
      <c r="F891" s="1506"/>
      <c r="G891" s="1507"/>
    </row>
    <row r="892" spans="1:8">
      <c r="B892" s="474"/>
      <c r="C892" s="475"/>
      <c r="D892" s="475"/>
      <c r="E892" s="475"/>
      <c r="F892" s="475"/>
      <c r="G892" s="475"/>
    </row>
    <row r="893" spans="1:8">
      <c r="B893" s="445" t="s">
        <v>140</v>
      </c>
      <c r="C893" s="445"/>
      <c r="D893" s="445"/>
      <c r="E893" s="445"/>
      <c r="F893" s="445"/>
      <c r="G893" s="445"/>
    </row>
    <row r="894" spans="1:8" ht="13.5" thickBot="1">
      <c r="B894" s="445"/>
      <c r="C894" s="445"/>
      <c r="D894" s="445"/>
      <c r="E894" s="445"/>
      <c r="F894" s="445"/>
      <c r="G894" s="445"/>
    </row>
    <row r="895" spans="1:8" ht="25.5">
      <c r="A895" s="1">
        <f>A852+1</f>
        <v>38</v>
      </c>
      <c r="B895" s="1345" t="s">
        <v>29</v>
      </c>
      <c r="C895" s="1346"/>
      <c r="D895" s="1347"/>
      <c r="E895" s="1348" t="s">
        <v>76</v>
      </c>
      <c r="F895" s="1349"/>
      <c r="G895" s="1347"/>
      <c r="H895" s="208" t="s">
        <v>50</v>
      </c>
    </row>
    <row r="896" spans="1:8">
      <c r="B896" s="1350" t="s">
        <v>4</v>
      </c>
      <c r="C896" s="1351"/>
      <c r="D896" s="1352"/>
      <c r="E896" s="1353" t="s">
        <v>4</v>
      </c>
      <c r="F896" s="1354"/>
      <c r="G896" s="1355"/>
    </row>
    <row r="897" spans="2:7">
      <c r="B897" s="1356" t="s">
        <v>28</v>
      </c>
      <c r="C897" s="1357"/>
      <c r="D897" s="1358"/>
      <c r="E897" s="1356" t="s">
        <v>77</v>
      </c>
      <c r="F897" s="1357"/>
      <c r="G897" s="1358"/>
    </row>
    <row r="898" spans="2:7">
      <c r="B898" s="1359" t="s">
        <v>6</v>
      </c>
      <c r="C898" s="1360">
        <v>26518005</v>
      </c>
      <c r="D898" s="1361">
        <f t="shared" ref="D898:D903" si="29">D899</f>
        <v>-100000</v>
      </c>
      <c r="E898" s="1359" t="s">
        <v>6</v>
      </c>
      <c r="F898" s="1360">
        <f>F899+F900+F905</f>
        <v>46609070</v>
      </c>
      <c r="G898" s="1361">
        <f>G905</f>
        <v>100000</v>
      </c>
    </row>
    <row r="899" spans="2:7">
      <c r="B899" s="1362" t="s">
        <v>13</v>
      </c>
      <c r="C899" s="1363">
        <v>26518005</v>
      </c>
      <c r="D899" s="1364">
        <f t="shared" si="29"/>
        <v>-100000</v>
      </c>
      <c r="E899" s="1365" t="s">
        <v>60</v>
      </c>
      <c r="F899" s="1363">
        <v>7065779</v>
      </c>
      <c r="G899" s="1364"/>
    </row>
    <row r="900" spans="2:7">
      <c r="B900" s="1362" t="s">
        <v>14</v>
      </c>
      <c r="C900" s="1363">
        <v>26518005</v>
      </c>
      <c r="D900" s="1364">
        <f t="shared" si="29"/>
        <v>-100000</v>
      </c>
      <c r="E900" s="1365" t="s">
        <v>8</v>
      </c>
      <c r="F900" s="1363">
        <v>280126</v>
      </c>
      <c r="G900" s="1364"/>
    </row>
    <row r="901" spans="2:7">
      <c r="B901" s="1366" t="s">
        <v>15</v>
      </c>
      <c r="C901" s="1360">
        <v>26518005</v>
      </c>
      <c r="D901" s="1361">
        <f t="shared" si="29"/>
        <v>-100000</v>
      </c>
      <c r="E901" s="1365" t="s">
        <v>215</v>
      </c>
      <c r="F901" s="1363">
        <v>280126</v>
      </c>
      <c r="G901" s="1361"/>
    </row>
    <row r="902" spans="2:7">
      <c r="B902" s="1362" t="s">
        <v>16</v>
      </c>
      <c r="C902" s="1363">
        <v>26518005</v>
      </c>
      <c r="D902" s="1364">
        <f t="shared" si="29"/>
        <v>-100000</v>
      </c>
      <c r="E902" s="1365" t="s">
        <v>216</v>
      </c>
      <c r="F902" s="1363">
        <v>280126</v>
      </c>
      <c r="G902" s="1364"/>
    </row>
    <row r="903" spans="2:7" ht="25.5">
      <c r="B903" s="1362" t="s">
        <v>104</v>
      </c>
      <c r="C903" s="1363">
        <v>26518005</v>
      </c>
      <c r="D903" s="1364">
        <f t="shared" si="29"/>
        <v>-100000</v>
      </c>
      <c r="E903" s="1365" t="s">
        <v>217</v>
      </c>
      <c r="F903" s="1363">
        <v>280126</v>
      </c>
      <c r="G903" s="1364"/>
    </row>
    <row r="904" spans="2:7" ht="25.5">
      <c r="B904" s="1362" t="s">
        <v>20</v>
      </c>
      <c r="C904" s="1363">
        <v>26518005</v>
      </c>
      <c r="D904" s="1364">
        <v>-100000</v>
      </c>
      <c r="E904" s="1365" t="s">
        <v>218</v>
      </c>
      <c r="F904" s="1363">
        <v>280126</v>
      </c>
      <c r="G904" s="1364"/>
    </row>
    <row r="905" spans="2:7">
      <c r="B905" s="1362"/>
      <c r="C905" s="1363"/>
      <c r="D905" s="1364"/>
      <c r="E905" s="1362" t="s">
        <v>72</v>
      </c>
      <c r="F905" s="1363">
        <v>39263165</v>
      </c>
      <c r="G905" s="1364">
        <f>G906</f>
        <v>100000</v>
      </c>
    </row>
    <row r="906" spans="2:7" ht="25.5">
      <c r="B906" s="1362"/>
      <c r="C906" s="1363"/>
      <c r="D906" s="1364"/>
      <c r="E906" s="1362" t="s">
        <v>73</v>
      </c>
      <c r="F906" s="1363">
        <f>F905</f>
        <v>39263165</v>
      </c>
      <c r="G906" s="1367">
        <v>100000</v>
      </c>
    </row>
    <row r="907" spans="2:7">
      <c r="B907" s="1366"/>
      <c r="C907" s="1360"/>
      <c r="D907" s="1361"/>
      <c r="E907" s="1366" t="s">
        <v>30</v>
      </c>
      <c r="F907" s="1360">
        <f>F908+F924</f>
        <v>46745990</v>
      </c>
      <c r="G907" s="1368">
        <v>100000</v>
      </c>
    </row>
    <row r="908" spans="2:7">
      <c r="B908" s="1362"/>
      <c r="C908" s="1363"/>
      <c r="D908" s="1364"/>
      <c r="E908" s="1362" t="s">
        <v>71</v>
      </c>
      <c r="F908" s="1363">
        <f>F909+F912+F915+F917</f>
        <v>43793272</v>
      </c>
      <c r="G908" s="1367">
        <f>G917</f>
        <v>100000</v>
      </c>
    </row>
    <row r="909" spans="2:7">
      <c r="B909" s="1362"/>
      <c r="C909" s="1363"/>
      <c r="D909" s="1364"/>
      <c r="E909" s="1362" t="s">
        <v>17</v>
      </c>
      <c r="F909" s="1363">
        <f>F910+F911</f>
        <v>41691659</v>
      </c>
      <c r="G909" s="1367"/>
    </row>
    <row r="910" spans="2:7">
      <c r="B910" s="1362"/>
      <c r="C910" s="1363"/>
      <c r="D910" s="1364"/>
      <c r="E910" s="1362" t="s">
        <v>18</v>
      </c>
      <c r="F910" s="1363">
        <v>27656810</v>
      </c>
      <c r="G910" s="1364"/>
    </row>
    <row r="911" spans="2:7">
      <c r="B911" s="1362"/>
      <c r="C911" s="1363"/>
      <c r="D911" s="1364"/>
      <c r="E911" s="1362" t="s">
        <v>19</v>
      </c>
      <c r="F911" s="1363">
        <v>14034849</v>
      </c>
      <c r="G911" s="1364"/>
    </row>
    <row r="912" spans="2:7">
      <c r="B912" s="1362"/>
      <c r="C912" s="1363"/>
      <c r="D912" s="1364"/>
      <c r="E912" s="1362" t="s">
        <v>119</v>
      </c>
      <c r="F912" s="1363">
        <f>F913+F914</f>
        <v>1511840</v>
      </c>
      <c r="G912" s="1364"/>
    </row>
    <row r="913" spans="2:7">
      <c r="B913" s="1362"/>
      <c r="C913" s="1363"/>
      <c r="D913" s="1364"/>
      <c r="E913" s="1362" t="s">
        <v>75</v>
      </c>
      <c r="F913" s="1363">
        <v>1497640</v>
      </c>
      <c r="G913" s="1364"/>
    </row>
    <row r="914" spans="2:7">
      <c r="B914" s="1362"/>
      <c r="C914" s="1363"/>
      <c r="D914" s="1364"/>
      <c r="E914" s="1362" t="s">
        <v>226</v>
      </c>
      <c r="F914" s="1363">
        <v>14200</v>
      </c>
      <c r="G914" s="1364"/>
    </row>
    <row r="915" spans="2:7" ht="25.5">
      <c r="B915" s="1362"/>
      <c r="C915" s="1363"/>
      <c r="D915" s="1364"/>
      <c r="E915" s="1362" t="s">
        <v>54</v>
      </c>
      <c r="F915" s="1363">
        <v>15663</v>
      </c>
      <c r="G915" s="1364"/>
    </row>
    <row r="916" spans="2:7">
      <c r="B916" s="1362"/>
      <c r="C916" s="1363"/>
      <c r="D916" s="1364"/>
      <c r="E916" s="1362" t="s">
        <v>227</v>
      </c>
      <c r="F916" s="1363">
        <v>15663</v>
      </c>
      <c r="G916" s="1364"/>
    </row>
    <row r="917" spans="2:7" ht="25.5">
      <c r="B917" s="1369"/>
      <c r="C917" s="1363"/>
      <c r="D917" s="1364"/>
      <c r="E917" s="1369" t="s">
        <v>35</v>
      </c>
      <c r="F917" s="1363">
        <f>F921+F920</f>
        <v>574110</v>
      </c>
      <c r="G917" s="1364">
        <f>G921</f>
        <v>100000</v>
      </c>
    </row>
    <row r="918" spans="2:7">
      <c r="B918" s="1369"/>
      <c r="C918" s="1363"/>
      <c r="D918" s="1364"/>
      <c r="E918" s="1369" t="s">
        <v>220</v>
      </c>
      <c r="F918" s="1363">
        <v>10452</v>
      </c>
      <c r="G918" s="1364"/>
    </row>
    <row r="919" spans="2:7" ht="25.5">
      <c r="B919" s="1369"/>
      <c r="C919" s="1363"/>
      <c r="D919" s="1364"/>
      <c r="E919" s="1369" t="s">
        <v>221</v>
      </c>
      <c r="F919" s="1363">
        <v>10452</v>
      </c>
      <c r="G919" s="1364"/>
    </row>
    <row r="920" spans="2:7" ht="25.5">
      <c r="B920" s="1369"/>
      <c r="C920" s="1363"/>
      <c r="D920" s="1364"/>
      <c r="E920" s="1369" t="s">
        <v>222</v>
      </c>
      <c r="F920" s="1363">
        <v>10452</v>
      </c>
      <c r="G920" s="1364"/>
    </row>
    <row r="921" spans="2:7" ht="25.5">
      <c r="B921" s="1369"/>
      <c r="C921" s="1363"/>
      <c r="D921" s="1364"/>
      <c r="E921" s="1369" t="s">
        <v>46</v>
      </c>
      <c r="F921" s="1363">
        <f>F923+F922</f>
        <v>563658</v>
      </c>
      <c r="G921" s="1364">
        <f>G922</f>
        <v>100000</v>
      </c>
    </row>
    <row r="922" spans="2:7" ht="25.5">
      <c r="B922" s="1369"/>
      <c r="C922" s="1363"/>
      <c r="D922" s="1364"/>
      <c r="E922" s="1369" t="s">
        <v>101</v>
      </c>
      <c r="F922" s="1363">
        <v>122425</v>
      </c>
      <c r="G922" s="1364">
        <f>100000</f>
        <v>100000</v>
      </c>
    </row>
    <row r="923" spans="2:7" ht="38.25">
      <c r="B923" s="1369"/>
      <c r="C923" s="1363"/>
      <c r="D923" s="1364"/>
      <c r="E923" s="1369" t="s">
        <v>47</v>
      </c>
      <c r="F923" s="1363">
        <v>441233</v>
      </c>
      <c r="G923" s="1364"/>
    </row>
    <row r="924" spans="2:7">
      <c r="B924" s="1369"/>
      <c r="C924" s="1363"/>
      <c r="D924" s="1364"/>
      <c r="E924" s="1369" t="s">
        <v>22</v>
      </c>
      <c r="F924" s="1363">
        <f>F925</f>
        <v>2952718</v>
      </c>
      <c r="G924" s="1364"/>
    </row>
    <row r="925" spans="2:7">
      <c r="B925" s="1369"/>
      <c r="C925" s="1363"/>
      <c r="D925" s="1364"/>
      <c r="E925" s="1369" t="s">
        <v>23</v>
      </c>
      <c r="F925" s="1363">
        <v>2952718</v>
      </c>
      <c r="G925" s="1364"/>
    </row>
    <row r="926" spans="2:7">
      <c r="B926" s="1369"/>
      <c r="C926" s="1363"/>
      <c r="D926" s="1364"/>
      <c r="E926" s="1369" t="s">
        <v>24</v>
      </c>
      <c r="F926" s="1363">
        <v>-136920</v>
      </c>
      <c r="G926" s="1364"/>
    </row>
    <row r="927" spans="2:7">
      <c r="B927" s="1369"/>
      <c r="C927" s="1363"/>
      <c r="D927" s="1364"/>
      <c r="E927" s="1369" t="s">
        <v>25</v>
      </c>
      <c r="F927" s="1363">
        <v>136920</v>
      </c>
      <c r="G927" s="1364"/>
    </row>
    <row r="928" spans="2:7">
      <c r="B928" s="1369"/>
      <c r="C928" s="1363"/>
      <c r="D928" s="1364"/>
      <c r="E928" s="1369" t="s">
        <v>223</v>
      </c>
      <c r="F928" s="1363">
        <v>136920</v>
      </c>
      <c r="G928" s="1364"/>
    </row>
    <row r="929" spans="1:8" ht="39" thickBot="1">
      <c r="B929" s="1370"/>
      <c r="C929" s="1371"/>
      <c r="D929" s="1372"/>
      <c r="E929" s="1370" t="s">
        <v>224</v>
      </c>
      <c r="F929" s="1371">
        <v>136920</v>
      </c>
      <c r="G929" s="1372"/>
    </row>
    <row r="930" spans="1:8" ht="20.25" customHeight="1" thickBot="1">
      <c r="B930" s="1505" t="s">
        <v>473</v>
      </c>
      <c r="C930" s="1506"/>
      <c r="D930" s="1506"/>
      <c r="E930" s="1506"/>
      <c r="F930" s="1506"/>
      <c r="G930" s="1507"/>
    </row>
    <row r="931" spans="1:8">
      <c r="B931" s="1409"/>
      <c r="C931" s="1410"/>
      <c r="D931" s="1410"/>
      <c r="E931" s="1410"/>
      <c r="F931" s="1410"/>
      <c r="G931" s="1410"/>
    </row>
    <row r="932" spans="1:8" ht="12.75" customHeight="1">
      <c r="B932" s="1499" t="s">
        <v>232</v>
      </c>
      <c r="C932" s="1504"/>
      <c r="D932" s="1504"/>
      <c r="E932" s="1504"/>
      <c r="F932" s="1504"/>
      <c r="G932" s="1504"/>
    </row>
    <row r="933" spans="1:8" ht="13.5" thickBot="1">
      <c r="B933" s="1332"/>
      <c r="C933" s="1333"/>
      <c r="D933" s="1333"/>
      <c r="E933" s="1333"/>
      <c r="F933" s="1333"/>
      <c r="G933" s="1333"/>
    </row>
    <row r="934" spans="1:8" ht="25.5">
      <c r="A934" s="1">
        <f>A895</f>
        <v>38</v>
      </c>
      <c r="B934" s="1345" t="s">
        <v>29</v>
      </c>
      <c r="C934" s="1346"/>
      <c r="D934" s="1347"/>
      <c r="E934" s="1348" t="s">
        <v>76</v>
      </c>
      <c r="F934" s="1349"/>
      <c r="G934" s="1347"/>
      <c r="H934" s="208" t="s">
        <v>50</v>
      </c>
    </row>
    <row r="935" spans="1:8">
      <c r="B935" s="1350" t="s">
        <v>52</v>
      </c>
      <c r="C935" s="1351"/>
      <c r="D935" s="1352"/>
      <c r="E935" s="1352" t="s">
        <v>52</v>
      </c>
      <c r="F935" s="1373"/>
      <c r="G935" s="1355"/>
    </row>
    <row r="936" spans="1:8">
      <c r="B936" s="1355" t="s">
        <v>53</v>
      </c>
      <c r="C936" s="1374"/>
      <c r="D936" s="1352"/>
      <c r="E936" s="1355" t="s">
        <v>53</v>
      </c>
      <c r="F936" s="1374"/>
      <c r="G936" s="1352"/>
    </row>
    <row r="937" spans="1:8">
      <c r="B937" s="1375" t="s">
        <v>58</v>
      </c>
      <c r="C937" s="1373"/>
      <c r="D937" s="1367"/>
      <c r="E937" s="1375" t="s">
        <v>58</v>
      </c>
      <c r="F937" s="1373"/>
      <c r="G937" s="1367"/>
    </row>
    <row r="938" spans="1:8">
      <c r="B938" s="1359" t="s">
        <v>6</v>
      </c>
      <c r="C938" s="1376">
        <v>58798203</v>
      </c>
      <c r="D938" s="1361">
        <f t="shared" ref="D938:D943" si="30">D939</f>
        <v>-100000</v>
      </c>
      <c r="E938" s="1359" t="s">
        <v>6</v>
      </c>
      <c r="F938" s="1360">
        <v>188244929</v>
      </c>
      <c r="G938" s="1361">
        <f>G948</f>
        <v>100000</v>
      </c>
    </row>
    <row r="939" spans="1:8">
      <c r="B939" s="1362" t="s">
        <v>13</v>
      </c>
      <c r="C939" s="1377">
        <v>58798203</v>
      </c>
      <c r="D939" s="1364">
        <f t="shared" si="30"/>
        <v>-100000</v>
      </c>
      <c r="E939" s="1365" t="s">
        <v>60</v>
      </c>
      <c r="F939" s="1363">
        <v>7660699</v>
      </c>
      <c r="G939" s="1364"/>
    </row>
    <row r="940" spans="1:8">
      <c r="B940" s="1362" t="s">
        <v>14</v>
      </c>
      <c r="C940" s="1377">
        <v>58798203</v>
      </c>
      <c r="D940" s="1364">
        <f t="shared" si="30"/>
        <v>-100000</v>
      </c>
      <c r="E940" s="1365" t="s">
        <v>8</v>
      </c>
      <c r="F940" s="1363">
        <f>F941+F945</f>
        <v>371774</v>
      </c>
      <c r="G940" s="1364"/>
    </row>
    <row r="941" spans="1:8">
      <c r="B941" s="1366" t="s">
        <v>15</v>
      </c>
      <c r="C941" s="1376">
        <v>58798203</v>
      </c>
      <c r="D941" s="1361">
        <f t="shared" si="30"/>
        <v>-100000</v>
      </c>
      <c r="E941" s="1365" t="s">
        <v>215</v>
      </c>
      <c r="F941" s="1363">
        <f>F942</f>
        <v>315973</v>
      </c>
      <c r="G941" s="1361"/>
    </row>
    <row r="942" spans="1:8">
      <c r="B942" s="1362" t="s">
        <v>16</v>
      </c>
      <c r="C942" s="1377">
        <v>58798203</v>
      </c>
      <c r="D942" s="1364">
        <f t="shared" si="30"/>
        <v>-100000</v>
      </c>
      <c r="E942" s="1365" t="s">
        <v>216</v>
      </c>
      <c r="F942" s="1363">
        <f>F943</f>
        <v>315973</v>
      </c>
      <c r="G942" s="1364"/>
    </row>
    <row r="943" spans="1:8" ht="25.5">
      <c r="B943" s="1362" t="s">
        <v>104</v>
      </c>
      <c r="C943" s="1377">
        <v>58798203</v>
      </c>
      <c r="D943" s="1364">
        <f t="shared" si="30"/>
        <v>-100000</v>
      </c>
      <c r="E943" s="1365" t="s">
        <v>217</v>
      </c>
      <c r="F943" s="1363">
        <f>F944</f>
        <v>315973</v>
      </c>
      <c r="G943" s="1364"/>
    </row>
    <row r="944" spans="1:8" ht="25.5">
      <c r="B944" s="1362" t="s">
        <v>20</v>
      </c>
      <c r="C944" s="1377">
        <v>58798203</v>
      </c>
      <c r="D944" s="1364">
        <v>-100000</v>
      </c>
      <c r="E944" s="1365" t="s">
        <v>218</v>
      </c>
      <c r="F944" s="1363">
        <v>315973</v>
      </c>
      <c r="G944" s="1364"/>
    </row>
    <row r="945" spans="2:7">
      <c r="B945" s="1365"/>
      <c r="C945" s="1363"/>
      <c r="D945" s="1361"/>
      <c r="E945" s="1365" t="s">
        <v>132</v>
      </c>
      <c r="F945" s="1363">
        <f>F946</f>
        <v>55801</v>
      </c>
      <c r="G945" s="1364"/>
    </row>
    <row r="946" spans="2:7">
      <c r="B946" s="1365"/>
      <c r="C946" s="1363"/>
      <c r="D946" s="1361"/>
      <c r="E946" s="1365" t="s">
        <v>120</v>
      </c>
      <c r="F946" s="1363">
        <f>F947</f>
        <v>55801</v>
      </c>
      <c r="G946" s="1361"/>
    </row>
    <row r="947" spans="2:7" ht="25.5">
      <c r="B947" s="1365"/>
      <c r="C947" s="1363"/>
      <c r="D947" s="1361"/>
      <c r="E947" s="1365" t="s">
        <v>121</v>
      </c>
      <c r="F947" s="1363">
        <v>55801</v>
      </c>
      <c r="G947" s="1361"/>
    </row>
    <row r="948" spans="2:7">
      <c r="B948" s="1362"/>
      <c r="C948" s="1363"/>
      <c r="D948" s="1364"/>
      <c r="E948" s="1362" t="s">
        <v>72</v>
      </c>
      <c r="F948" s="1363">
        <f>F949</f>
        <v>180212456</v>
      </c>
      <c r="G948" s="1364">
        <f>G949</f>
        <v>100000</v>
      </c>
    </row>
    <row r="949" spans="2:7" ht="25.5">
      <c r="B949" s="1362"/>
      <c r="C949" s="1363"/>
      <c r="D949" s="1364"/>
      <c r="E949" s="1362" t="s">
        <v>73</v>
      </c>
      <c r="F949" s="1363">
        <v>180212456</v>
      </c>
      <c r="G949" s="1364">
        <v>100000</v>
      </c>
    </row>
    <row r="950" spans="2:7">
      <c r="B950" s="1366"/>
      <c r="C950" s="1360"/>
      <c r="D950" s="1361"/>
      <c r="E950" s="1366" t="s">
        <v>30</v>
      </c>
      <c r="F950" s="1360">
        <v>188381849</v>
      </c>
      <c r="G950" s="1361">
        <f>G951</f>
        <v>100000</v>
      </c>
    </row>
    <row r="951" spans="2:7">
      <c r="B951" s="1362"/>
      <c r="C951" s="1363"/>
      <c r="D951" s="1364"/>
      <c r="E951" s="1362" t="s">
        <v>71</v>
      </c>
      <c r="F951" s="1363">
        <v>184334849</v>
      </c>
      <c r="G951" s="1364">
        <f>G960</f>
        <v>100000</v>
      </c>
    </row>
    <row r="952" spans="2:7">
      <c r="B952" s="1362"/>
      <c r="C952" s="1363"/>
      <c r="D952" s="1364"/>
      <c r="E952" s="1362" t="s">
        <v>17</v>
      </c>
      <c r="F952" s="1363">
        <v>77841227</v>
      </c>
      <c r="G952" s="1364"/>
    </row>
    <row r="953" spans="2:7">
      <c r="B953" s="1362"/>
      <c r="C953" s="1363"/>
      <c r="D953" s="1364"/>
      <c r="E953" s="1362" t="s">
        <v>18</v>
      </c>
      <c r="F953" s="1363">
        <v>53555745</v>
      </c>
      <c r="G953" s="1364"/>
    </row>
    <row r="954" spans="2:7">
      <c r="B954" s="1362"/>
      <c r="C954" s="1363"/>
      <c r="D954" s="1364"/>
      <c r="E954" s="1362" t="s">
        <v>19</v>
      </c>
      <c r="F954" s="1363">
        <v>24285482</v>
      </c>
      <c r="G954" s="1364"/>
    </row>
    <row r="955" spans="2:7">
      <c r="B955" s="1362"/>
      <c r="C955" s="1363"/>
      <c r="D955" s="1364"/>
      <c r="E955" s="1362" t="s">
        <v>119</v>
      </c>
      <c r="F955" s="1363">
        <v>64985062</v>
      </c>
      <c r="G955" s="1364"/>
    </row>
    <row r="956" spans="2:7">
      <c r="B956" s="1362"/>
      <c r="C956" s="1363"/>
      <c r="D956" s="1364"/>
      <c r="E956" s="1362" t="s">
        <v>75</v>
      </c>
      <c r="F956" s="1363">
        <v>63929767</v>
      </c>
      <c r="G956" s="1364"/>
    </row>
    <row r="957" spans="2:7">
      <c r="B957" s="1369"/>
      <c r="C957" s="1363"/>
      <c r="D957" s="1364"/>
      <c r="E957" s="1369" t="s">
        <v>146</v>
      </c>
      <c r="F957" s="1363">
        <v>1055295</v>
      </c>
      <c r="G957" s="1364"/>
    </row>
    <row r="958" spans="2:7" ht="25.5">
      <c r="B958" s="1369"/>
      <c r="C958" s="1363"/>
      <c r="D958" s="1364"/>
      <c r="E958" s="1369" t="s">
        <v>54</v>
      </c>
      <c r="F958" s="1363">
        <v>208695</v>
      </c>
      <c r="G958" s="1364"/>
    </row>
    <row r="959" spans="2:7">
      <c r="B959" s="1369"/>
      <c r="C959" s="1363"/>
      <c r="D959" s="1364"/>
      <c r="E959" s="1369" t="s">
        <v>230</v>
      </c>
      <c r="F959" s="1363">
        <f>F958</f>
        <v>208695</v>
      </c>
      <c r="G959" s="1364"/>
    </row>
    <row r="960" spans="2:7" ht="25.5">
      <c r="B960" s="1369"/>
      <c r="C960" s="1363"/>
      <c r="D960" s="1364"/>
      <c r="E960" s="1369" t="s">
        <v>219</v>
      </c>
      <c r="F960" s="1363">
        <v>41299865</v>
      </c>
      <c r="G960" s="1364">
        <f>100000</f>
        <v>100000</v>
      </c>
    </row>
    <row r="961" spans="2:7">
      <c r="B961" s="1369"/>
      <c r="C961" s="1363"/>
      <c r="D961" s="1364"/>
      <c r="E961" s="1369" t="s">
        <v>220</v>
      </c>
      <c r="F961" s="1363">
        <f>F962</f>
        <v>3739575</v>
      </c>
      <c r="G961" s="1364"/>
    </row>
    <row r="962" spans="2:7" ht="25.5">
      <c r="B962" s="1369"/>
      <c r="C962" s="1363"/>
      <c r="D962" s="1364"/>
      <c r="E962" s="1369" t="s">
        <v>221</v>
      </c>
      <c r="F962" s="1363">
        <f>F963</f>
        <v>3739575</v>
      </c>
      <c r="G962" s="1364"/>
    </row>
    <row r="963" spans="2:7" ht="25.5">
      <c r="B963" s="1369"/>
      <c r="C963" s="1363"/>
      <c r="D963" s="1364"/>
      <c r="E963" s="1369" t="s">
        <v>222</v>
      </c>
      <c r="F963" s="1363">
        <v>3739575</v>
      </c>
      <c r="G963" s="1364"/>
    </row>
    <row r="964" spans="2:7" ht="25.5">
      <c r="B964" s="1369"/>
      <c r="C964" s="1363"/>
      <c r="D964" s="1364"/>
      <c r="E964" s="1369" t="s">
        <v>46</v>
      </c>
      <c r="F964" s="1363">
        <v>37560290</v>
      </c>
      <c r="G964" s="1364">
        <f>G965</f>
        <v>100000</v>
      </c>
    </row>
    <row r="965" spans="2:7" ht="25.5">
      <c r="B965" s="1369"/>
      <c r="C965" s="1363"/>
      <c r="D965" s="1364"/>
      <c r="E965" s="1369" t="s">
        <v>124</v>
      </c>
      <c r="F965" s="1363">
        <v>26077142</v>
      </c>
      <c r="G965" s="1364">
        <v>100000</v>
      </c>
    </row>
    <row r="966" spans="2:7" ht="38.25">
      <c r="B966" s="1369"/>
      <c r="C966" s="1363"/>
      <c r="D966" s="1364"/>
      <c r="E966" s="1369" t="s">
        <v>231</v>
      </c>
      <c r="F966" s="1363">
        <v>11483148</v>
      </c>
      <c r="G966" s="1364"/>
    </row>
    <row r="967" spans="2:7">
      <c r="B967" s="1369"/>
      <c r="C967" s="1363"/>
      <c r="D967" s="1364"/>
      <c r="E967" s="1369" t="s">
        <v>22</v>
      </c>
      <c r="F967" s="1363">
        <f>F968</f>
        <v>4047000</v>
      </c>
      <c r="G967" s="1364"/>
    </row>
    <row r="968" spans="2:7">
      <c r="B968" s="1369"/>
      <c r="C968" s="1363"/>
      <c r="D968" s="1364"/>
      <c r="E968" s="1369" t="s">
        <v>23</v>
      </c>
      <c r="F968" s="1363">
        <v>4047000</v>
      </c>
      <c r="G968" s="1364"/>
    </row>
    <row r="969" spans="2:7">
      <c r="B969" s="1369"/>
      <c r="C969" s="1363"/>
      <c r="D969" s="1364"/>
      <c r="E969" s="1369" t="s">
        <v>24</v>
      </c>
      <c r="F969" s="1363">
        <v>-136920</v>
      </c>
      <c r="G969" s="1364"/>
    </row>
    <row r="970" spans="2:7">
      <c r="B970" s="1369"/>
      <c r="C970" s="1363"/>
      <c r="D970" s="1364"/>
      <c r="E970" s="1369" t="s">
        <v>25</v>
      </c>
      <c r="F970" s="1363">
        <v>136920</v>
      </c>
      <c r="G970" s="1364"/>
    </row>
    <row r="971" spans="2:7">
      <c r="B971" s="1369"/>
      <c r="C971" s="1363"/>
      <c r="D971" s="1364"/>
      <c r="E971" s="1369" t="s">
        <v>223</v>
      </c>
      <c r="F971" s="1363">
        <v>136920</v>
      </c>
      <c r="G971" s="1364"/>
    </row>
    <row r="972" spans="2:7" ht="39" thickBot="1">
      <c r="B972" s="1370"/>
      <c r="C972" s="1371"/>
      <c r="D972" s="1372"/>
      <c r="E972" s="1370" t="s">
        <v>224</v>
      </c>
      <c r="F972" s="1371">
        <v>136920</v>
      </c>
      <c r="G972" s="1372"/>
    </row>
    <row r="973" spans="2:7" ht="20.25" customHeight="1" thickBot="1">
      <c r="B973" s="1505" t="s">
        <v>473</v>
      </c>
      <c r="C973" s="1506"/>
      <c r="D973" s="1506"/>
      <c r="E973" s="1506"/>
      <c r="F973" s="1506"/>
      <c r="G973" s="1507"/>
    </row>
    <row r="974" spans="2:7">
      <c r="B974" s="474"/>
      <c r="C974" s="475"/>
      <c r="D974" s="475"/>
      <c r="E974" s="475"/>
      <c r="F974" s="475"/>
      <c r="G974" s="475"/>
    </row>
    <row r="975" spans="2:7">
      <c r="B975" s="445" t="s">
        <v>140</v>
      </c>
      <c r="C975" s="445"/>
      <c r="D975" s="445"/>
      <c r="E975" s="445"/>
      <c r="F975" s="445"/>
      <c r="G975" s="445"/>
    </row>
    <row r="976" spans="2:7" ht="13.5" thickBot="1">
      <c r="B976" s="445"/>
      <c r="C976" s="445"/>
      <c r="D976" s="445"/>
      <c r="E976" s="445"/>
      <c r="F976" s="445"/>
      <c r="G976" s="445"/>
    </row>
    <row r="977" spans="1:8" ht="25.5">
      <c r="A977" s="1">
        <f>A934+1</f>
        <v>39</v>
      </c>
      <c r="B977" s="1345" t="s">
        <v>29</v>
      </c>
      <c r="C977" s="1346"/>
      <c r="D977" s="1347"/>
      <c r="E977" s="1348" t="s">
        <v>76</v>
      </c>
      <c r="F977" s="1349"/>
      <c r="G977" s="1347"/>
      <c r="H977" s="208" t="s">
        <v>50</v>
      </c>
    </row>
    <row r="978" spans="1:8">
      <c r="B978" s="1350" t="s">
        <v>4</v>
      </c>
      <c r="C978" s="1351"/>
      <c r="D978" s="1352"/>
      <c r="E978" s="1353" t="s">
        <v>4</v>
      </c>
      <c r="F978" s="1354"/>
      <c r="G978" s="1355"/>
    </row>
    <row r="979" spans="1:8">
      <c r="B979" s="1356" t="s">
        <v>28</v>
      </c>
      <c r="C979" s="1357"/>
      <c r="D979" s="1358"/>
      <c r="E979" s="1356" t="s">
        <v>77</v>
      </c>
      <c r="F979" s="1357"/>
      <c r="G979" s="1358"/>
    </row>
    <row r="980" spans="1:8">
      <c r="B980" s="1359" t="s">
        <v>6</v>
      </c>
      <c r="C980" s="1360">
        <v>26518005</v>
      </c>
      <c r="D980" s="1361">
        <f t="shared" ref="D980:D985" si="31">D981</f>
        <v>-140000</v>
      </c>
      <c r="E980" s="1359" t="s">
        <v>6</v>
      </c>
      <c r="F980" s="1360">
        <f>F981+F982+F987</f>
        <v>46609070</v>
      </c>
      <c r="G980" s="1361">
        <f>G987</f>
        <v>140000</v>
      </c>
    </row>
    <row r="981" spans="1:8">
      <c r="B981" s="1362" t="s">
        <v>13</v>
      </c>
      <c r="C981" s="1363">
        <v>26518005</v>
      </c>
      <c r="D981" s="1364">
        <f t="shared" si="31"/>
        <v>-140000</v>
      </c>
      <c r="E981" s="1365" t="s">
        <v>60</v>
      </c>
      <c r="F981" s="1363">
        <v>7065779</v>
      </c>
      <c r="G981" s="1364"/>
    </row>
    <row r="982" spans="1:8">
      <c r="B982" s="1362" t="s">
        <v>14</v>
      </c>
      <c r="C982" s="1363">
        <v>26518005</v>
      </c>
      <c r="D982" s="1364">
        <f t="shared" si="31"/>
        <v>-140000</v>
      </c>
      <c r="E982" s="1365" t="s">
        <v>8</v>
      </c>
      <c r="F982" s="1363">
        <v>280126</v>
      </c>
      <c r="G982" s="1364"/>
    </row>
    <row r="983" spans="1:8">
      <c r="B983" s="1366" t="s">
        <v>15</v>
      </c>
      <c r="C983" s="1360">
        <v>26518005</v>
      </c>
      <c r="D983" s="1361">
        <f t="shared" si="31"/>
        <v>-140000</v>
      </c>
      <c r="E983" s="1365" t="s">
        <v>215</v>
      </c>
      <c r="F983" s="1363">
        <v>280126</v>
      </c>
      <c r="G983" s="1361"/>
    </row>
    <row r="984" spans="1:8">
      <c r="B984" s="1362" t="s">
        <v>16</v>
      </c>
      <c r="C984" s="1363">
        <v>26518005</v>
      </c>
      <c r="D984" s="1364">
        <f t="shared" si="31"/>
        <v>-140000</v>
      </c>
      <c r="E984" s="1365" t="s">
        <v>216</v>
      </c>
      <c r="F984" s="1363">
        <v>280126</v>
      </c>
      <c r="G984" s="1364"/>
    </row>
    <row r="985" spans="1:8" ht="25.5">
      <c r="B985" s="1362" t="s">
        <v>104</v>
      </c>
      <c r="C985" s="1363">
        <v>26518005</v>
      </c>
      <c r="D985" s="1364">
        <f t="shared" si="31"/>
        <v>-140000</v>
      </c>
      <c r="E985" s="1365" t="s">
        <v>217</v>
      </c>
      <c r="F985" s="1363">
        <v>280126</v>
      </c>
      <c r="G985" s="1364"/>
    </row>
    <row r="986" spans="1:8" ht="25.5">
      <c r="B986" s="1362" t="s">
        <v>20</v>
      </c>
      <c r="C986" s="1363">
        <v>26518005</v>
      </c>
      <c r="D986" s="1364">
        <v>-140000</v>
      </c>
      <c r="E986" s="1365" t="s">
        <v>218</v>
      </c>
      <c r="F986" s="1363">
        <v>280126</v>
      </c>
      <c r="G986" s="1364"/>
    </row>
    <row r="987" spans="1:8">
      <c r="B987" s="1362"/>
      <c r="C987" s="1363"/>
      <c r="D987" s="1364"/>
      <c r="E987" s="1362" t="s">
        <v>72</v>
      </c>
      <c r="F987" s="1363">
        <v>39263165</v>
      </c>
      <c r="G987" s="1364">
        <f>G988</f>
        <v>140000</v>
      </c>
    </row>
    <row r="988" spans="1:8" ht="25.5">
      <c r="B988" s="1362"/>
      <c r="C988" s="1363"/>
      <c r="D988" s="1364"/>
      <c r="E988" s="1362" t="s">
        <v>73</v>
      </c>
      <c r="F988" s="1363">
        <f>F987</f>
        <v>39263165</v>
      </c>
      <c r="G988" s="1367">
        <v>140000</v>
      </c>
    </row>
    <row r="989" spans="1:8">
      <c r="B989" s="1366"/>
      <c r="C989" s="1360"/>
      <c r="D989" s="1361"/>
      <c r="E989" s="1366" t="s">
        <v>30</v>
      </c>
      <c r="F989" s="1360">
        <f>F990+F1006</f>
        <v>46745990</v>
      </c>
      <c r="G989" s="1368">
        <v>140000</v>
      </c>
    </row>
    <row r="990" spans="1:8">
      <c r="B990" s="1362"/>
      <c r="C990" s="1363"/>
      <c r="D990" s="1364"/>
      <c r="E990" s="1362" t="s">
        <v>71</v>
      </c>
      <c r="F990" s="1363">
        <f>F991+F994+F997+F999</f>
        <v>43793272</v>
      </c>
      <c r="G990" s="1367">
        <f>G994</f>
        <v>140000</v>
      </c>
    </row>
    <row r="991" spans="1:8">
      <c r="B991" s="1362"/>
      <c r="C991" s="1363"/>
      <c r="D991" s="1364"/>
      <c r="E991" s="1362" t="s">
        <v>17</v>
      </c>
      <c r="F991" s="1363">
        <f>F992+F993</f>
        <v>41691659</v>
      </c>
      <c r="G991" s="1367"/>
    </row>
    <row r="992" spans="1:8">
      <c r="B992" s="1362"/>
      <c r="C992" s="1363"/>
      <c r="D992" s="1364"/>
      <c r="E992" s="1362" t="s">
        <v>18</v>
      </c>
      <c r="F992" s="1363">
        <v>27656810</v>
      </c>
      <c r="G992" s="1364"/>
    </row>
    <row r="993" spans="2:7">
      <c r="B993" s="1362"/>
      <c r="C993" s="1363"/>
      <c r="D993" s="1364"/>
      <c r="E993" s="1362" t="s">
        <v>19</v>
      </c>
      <c r="F993" s="1363">
        <v>14034849</v>
      </c>
      <c r="G993" s="1364"/>
    </row>
    <row r="994" spans="2:7">
      <c r="B994" s="1362"/>
      <c r="C994" s="1363"/>
      <c r="D994" s="1364"/>
      <c r="E994" s="1362" t="s">
        <v>119</v>
      </c>
      <c r="F994" s="1363">
        <f>F995+F996</f>
        <v>1511840</v>
      </c>
      <c r="G994" s="1364">
        <f>G995</f>
        <v>140000</v>
      </c>
    </row>
    <row r="995" spans="2:7">
      <c r="B995" s="1362"/>
      <c r="C995" s="1363"/>
      <c r="D995" s="1364"/>
      <c r="E995" s="1362" t="s">
        <v>75</v>
      </c>
      <c r="F995" s="1363">
        <v>1497640</v>
      </c>
      <c r="G995" s="1364">
        <v>140000</v>
      </c>
    </row>
    <row r="996" spans="2:7">
      <c r="B996" s="1362"/>
      <c r="C996" s="1363"/>
      <c r="D996" s="1364"/>
      <c r="E996" s="1362" t="s">
        <v>226</v>
      </c>
      <c r="F996" s="1363">
        <v>14200</v>
      </c>
      <c r="G996" s="1364"/>
    </row>
    <row r="997" spans="2:7" ht="25.5">
      <c r="B997" s="1362"/>
      <c r="C997" s="1363"/>
      <c r="D997" s="1364"/>
      <c r="E997" s="1362" t="s">
        <v>54</v>
      </c>
      <c r="F997" s="1363">
        <v>15663</v>
      </c>
      <c r="G997" s="1364"/>
    </row>
    <row r="998" spans="2:7">
      <c r="B998" s="1362"/>
      <c r="C998" s="1363"/>
      <c r="D998" s="1364"/>
      <c r="E998" s="1362" t="s">
        <v>227</v>
      </c>
      <c r="F998" s="1363">
        <v>15663</v>
      </c>
      <c r="G998" s="1364"/>
    </row>
    <row r="999" spans="2:7" ht="25.5">
      <c r="B999" s="1369"/>
      <c r="C999" s="1363"/>
      <c r="D999" s="1364"/>
      <c r="E999" s="1369" t="s">
        <v>35</v>
      </c>
      <c r="F999" s="1363">
        <f>F1003+F1002</f>
        <v>574110</v>
      </c>
      <c r="G999" s="1364"/>
    </row>
    <row r="1000" spans="2:7">
      <c r="B1000" s="1369"/>
      <c r="C1000" s="1363"/>
      <c r="D1000" s="1364"/>
      <c r="E1000" s="1369" t="s">
        <v>220</v>
      </c>
      <c r="F1000" s="1363">
        <v>10452</v>
      </c>
      <c r="G1000" s="1364"/>
    </row>
    <row r="1001" spans="2:7" ht="25.5">
      <c r="B1001" s="1369"/>
      <c r="C1001" s="1363"/>
      <c r="D1001" s="1364"/>
      <c r="E1001" s="1369" t="s">
        <v>221</v>
      </c>
      <c r="F1001" s="1363">
        <v>10452</v>
      </c>
      <c r="G1001" s="1364"/>
    </row>
    <row r="1002" spans="2:7" ht="25.5">
      <c r="B1002" s="1369"/>
      <c r="C1002" s="1363"/>
      <c r="D1002" s="1364"/>
      <c r="E1002" s="1369" t="s">
        <v>222</v>
      </c>
      <c r="F1002" s="1363">
        <v>10452</v>
      </c>
      <c r="G1002" s="1364"/>
    </row>
    <row r="1003" spans="2:7" ht="25.5">
      <c r="B1003" s="1369"/>
      <c r="C1003" s="1363"/>
      <c r="D1003" s="1364"/>
      <c r="E1003" s="1369" t="s">
        <v>46</v>
      </c>
      <c r="F1003" s="1363">
        <f>F1005+F1004</f>
        <v>563658</v>
      </c>
      <c r="G1003" s="1364"/>
    </row>
    <row r="1004" spans="2:7" ht="25.5">
      <c r="B1004" s="1369"/>
      <c r="C1004" s="1363"/>
      <c r="D1004" s="1364"/>
      <c r="E1004" s="1369" t="s">
        <v>101</v>
      </c>
      <c r="F1004" s="1363">
        <v>122425</v>
      </c>
      <c r="G1004" s="1364"/>
    </row>
    <row r="1005" spans="2:7" ht="38.25">
      <c r="B1005" s="1369"/>
      <c r="C1005" s="1363"/>
      <c r="D1005" s="1364"/>
      <c r="E1005" s="1369" t="s">
        <v>47</v>
      </c>
      <c r="F1005" s="1363">
        <v>441233</v>
      </c>
      <c r="G1005" s="1364"/>
    </row>
    <row r="1006" spans="2:7">
      <c r="B1006" s="1369"/>
      <c r="C1006" s="1363"/>
      <c r="D1006" s="1364"/>
      <c r="E1006" s="1369" t="s">
        <v>22</v>
      </c>
      <c r="F1006" s="1363">
        <f>F1007</f>
        <v>2952718</v>
      </c>
      <c r="G1006" s="1364"/>
    </row>
    <row r="1007" spans="2:7">
      <c r="B1007" s="1369"/>
      <c r="C1007" s="1363"/>
      <c r="D1007" s="1364"/>
      <c r="E1007" s="1369" t="s">
        <v>23</v>
      </c>
      <c r="F1007" s="1363">
        <v>2952718</v>
      </c>
      <c r="G1007" s="1364"/>
    </row>
    <row r="1008" spans="2:7">
      <c r="B1008" s="1369"/>
      <c r="C1008" s="1363"/>
      <c r="D1008" s="1364"/>
      <c r="E1008" s="1369" t="s">
        <v>24</v>
      </c>
      <c r="F1008" s="1363">
        <v>-136920</v>
      </c>
      <c r="G1008" s="1364"/>
    </row>
    <row r="1009" spans="1:8">
      <c r="B1009" s="1369"/>
      <c r="C1009" s="1363"/>
      <c r="D1009" s="1364"/>
      <c r="E1009" s="1369" t="s">
        <v>25</v>
      </c>
      <c r="F1009" s="1363">
        <v>136920</v>
      </c>
      <c r="G1009" s="1364"/>
    </row>
    <row r="1010" spans="1:8">
      <c r="B1010" s="1369"/>
      <c r="C1010" s="1363"/>
      <c r="D1010" s="1364"/>
      <c r="E1010" s="1369" t="s">
        <v>223</v>
      </c>
      <c r="F1010" s="1363">
        <v>136920</v>
      </c>
      <c r="G1010" s="1364"/>
    </row>
    <row r="1011" spans="1:8" ht="39" thickBot="1">
      <c r="B1011" s="1370"/>
      <c r="C1011" s="1371"/>
      <c r="D1011" s="1372"/>
      <c r="E1011" s="1370" t="s">
        <v>224</v>
      </c>
      <c r="F1011" s="1371">
        <v>136920</v>
      </c>
      <c r="G1011" s="1372"/>
    </row>
    <row r="1012" spans="1:8" ht="21.75" customHeight="1" thickBot="1">
      <c r="B1012" s="1505" t="s">
        <v>474</v>
      </c>
      <c r="C1012" s="1506"/>
      <c r="D1012" s="1506"/>
      <c r="E1012" s="1506"/>
      <c r="F1012" s="1506"/>
      <c r="G1012" s="1507"/>
    </row>
    <row r="1013" spans="1:8">
      <c r="B1013" s="1409"/>
      <c r="C1013" s="1410"/>
      <c r="D1013" s="1410"/>
      <c r="E1013" s="1410"/>
      <c r="F1013" s="1410"/>
      <c r="G1013" s="1410"/>
    </row>
    <row r="1014" spans="1:8" ht="12.75" customHeight="1">
      <c r="B1014" s="1499" t="s">
        <v>232</v>
      </c>
      <c r="C1014" s="1504"/>
      <c r="D1014" s="1504"/>
      <c r="E1014" s="1504"/>
      <c r="F1014" s="1504"/>
      <c r="G1014" s="1504"/>
    </row>
    <row r="1015" spans="1:8" ht="13.5" thickBot="1">
      <c r="B1015" s="1332"/>
      <c r="C1015" s="1333"/>
      <c r="D1015" s="1333"/>
      <c r="E1015" s="1333"/>
      <c r="F1015" s="1333"/>
      <c r="G1015" s="1333"/>
    </row>
    <row r="1016" spans="1:8" ht="25.5">
      <c r="A1016" s="1">
        <f>A977</f>
        <v>39</v>
      </c>
      <c r="B1016" s="1345" t="s">
        <v>29</v>
      </c>
      <c r="C1016" s="1346"/>
      <c r="D1016" s="1347"/>
      <c r="E1016" s="1348" t="s">
        <v>76</v>
      </c>
      <c r="F1016" s="1349"/>
      <c r="G1016" s="1347"/>
      <c r="H1016" s="208" t="s">
        <v>50</v>
      </c>
    </row>
    <row r="1017" spans="1:8">
      <c r="B1017" s="1350" t="s">
        <v>52</v>
      </c>
      <c r="C1017" s="1351"/>
      <c r="D1017" s="1352"/>
      <c r="E1017" s="1352" t="s">
        <v>52</v>
      </c>
      <c r="F1017" s="1373"/>
      <c r="G1017" s="1355"/>
    </row>
    <row r="1018" spans="1:8">
      <c r="B1018" s="1355" t="s">
        <v>53</v>
      </c>
      <c r="C1018" s="1374"/>
      <c r="D1018" s="1352"/>
      <c r="E1018" s="1355" t="s">
        <v>53</v>
      </c>
      <c r="F1018" s="1374"/>
      <c r="G1018" s="1352"/>
    </row>
    <row r="1019" spans="1:8">
      <c r="B1019" s="1375" t="s">
        <v>58</v>
      </c>
      <c r="C1019" s="1373"/>
      <c r="D1019" s="1367"/>
      <c r="E1019" s="1375" t="s">
        <v>58</v>
      </c>
      <c r="F1019" s="1373"/>
      <c r="G1019" s="1367"/>
    </row>
    <row r="1020" spans="1:8">
      <c r="B1020" s="1359" t="s">
        <v>6</v>
      </c>
      <c r="C1020" s="1376">
        <v>58798203</v>
      </c>
      <c r="D1020" s="1361">
        <f t="shared" ref="D1020:D1025" si="32">D1021</f>
        <v>-140000</v>
      </c>
      <c r="E1020" s="1359" t="s">
        <v>6</v>
      </c>
      <c r="F1020" s="1360">
        <v>188244929</v>
      </c>
      <c r="G1020" s="1361">
        <f>G1030</f>
        <v>140000</v>
      </c>
    </row>
    <row r="1021" spans="1:8">
      <c r="B1021" s="1362" t="s">
        <v>13</v>
      </c>
      <c r="C1021" s="1377">
        <v>58798203</v>
      </c>
      <c r="D1021" s="1364">
        <f t="shared" si="32"/>
        <v>-140000</v>
      </c>
      <c r="E1021" s="1365" t="s">
        <v>60</v>
      </c>
      <c r="F1021" s="1363">
        <v>7660699</v>
      </c>
      <c r="G1021" s="1364"/>
    </row>
    <row r="1022" spans="1:8">
      <c r="B1022" s="1362" t="s">
        <v>14</v>
      </c>
      <c r="C1022" s="1377">
        <v>58798203</v>
      </c>
      <c r="D1022" s="1364">
        <f t="shared" si="32"/>
        <v>-140000</v>
      </c>
      <c r="E1022" s="1365" t="s">
        <v>8</v>
      </c>
      <c r="F1022" s="1363">
        <f>F1023+F1027</f>
        <v>371774</v>
      </c>
      <c r="G1022" s="1364"/>
    </row>
    <row r="1023" spans="1:8">
      <c r="B1023" s="1366" t="s">
        <v>15</v>
      </c>
      <c r="C1023" s="1376">
        <v>58798203</v>
      </c>
      <c r="D1023" s="1361">
        <f t="shared" si="32"/>
        <v>-140000</v>
      </c>
      <c r="E1023" s="1365" t="s">
        <v>215</v>
      </c>
      <c r="F1023" s="1363">
        <f>F1024</f>
        <v>315973</v>
      </c>
      <c r="G1023" s="1361"/>
    </row>
    <row r="1024" spans="1:8">
      <c r="B1024" s="1362" t="s">
        <v>16</v>
      </c>
      <c r="C1024" s="1377">
        <v>58798203</v>
      </c>
      <c r="D1024" s="1364">
        <f t="shared" si="32"/>
        <v>-140000</v>
      </c>
      <c r="E1024" s="1365" t="s">
        <v>216</v>
      </c>
      <c r="F1024" s="1363">
        <f>F1025</f>
        <v>315973</v>
      </c>
      <c r="G1024" s="1364"/>
    </row>
    <row r="1025" spans="2:7" ht="25.5">
      <c r="B1025" s="1362" t="s">
        <v>104</v>
      </c>
      <c r="C1025" s="1377">
        <v>58798203</v>
      </c>
      <c r="D1025" s="1364">
        <f t="shared" si="32"/>
        <v>-140000</v>
      </c>
      <c r="E1025" s="1365" t="s">
        <v>217</v>
      </c>
      <c r="F1025" s="1363">
        <f>F1026</f>
        <v>315973</v>
      </c>
      <c r="G1025" s="1364"/>
    </row>
    <row r="1026" spans="2:7" ht="25.5">
      <c r="B1026" s="1362" t="s">
        <v>20</v>
      </c>
      <c r="C1026" s="1377">
        <v>58798203</v>
      </c>
      <c r="D1026" s="1364">
        <v>-140000</v>
      </c>
      <c r="E1026" s="1365" t="s">
        <v>218</v>
      </c>
      <c r="F1026" s="1363">
        <v>315973</v>
      </c>
      <c r="G1026" s="1364"/>
    </row>
    <row r="1027" spans="2:7">
      <c r="B1027" s="1365"/>
      <c r="C1027" s="1363"/>
      <c r="D1027" s="1361"/>
      <c r="E1027" s="1365" t="s">
        <v>132</v>
      </c>
      <c r="F1027" s="1363">
        <f>F1028</f>
        <v>55801</v>
      </c>
      <c r="G1027" s="1364"/>
    </row>
    <row r="1028" spans="2:7">
      <c r="B1028" s="1365"/>
      <c r="C1028" s="1363"/>
      <c r="D1028" s="1361"/>
      <c r="E1028" s="1365" t="s">
        <v>120</v>
      </c>
      <c r="F1028" s="1363">
        <f>F1029</f>
        <v>55801</v>
      </c>
      <c r="G1028" s="1361"/>
    </row>
    <row r="1029" spans="2:7" ht="25.5">
      <c r="B1029" s="1365"/>
      <c r="C1029" s="1363"/>
      <c r="D1029" s="1361"/>
      <c r="E1029" s="1365" t="s">
        <v>121</v>
      </c>
      <c r="F1029" s="1363">
        <v>55801</v>
      </c>
      <c r="G1029" s="1361"/>
    </row>
    <row r="1030" spans="2:7">
      <c r="B1030" s="1362"/>
      <c r="C1030" s="1363"/>
      <c r="D1030" s="1364"/>
      <c r="E1030" s="1362" t="s">
        <v>72</v>
      </c>
      <c r="F1030" s="1363">
        <f>F1031</f>
        <v>180212456</v>
      </c>
      <c r="G1030" s="1364">
        <f>G1031</f>
        <v>140000</v>
      </c>
    </row>
    <row r="1031" spans="2:7" ht="25.5">
      <c r="B1031" s="1362"/>
      <c r="C1031" s="1363"/>
      <c r="D1031" s="1364"/>
      <c r="E1031" s="1362" t="s">
        <v>73</v>
      </c>
      <c r="F1031" s="1363">
        <v>180212456</v>
      </c>
      <c r="G1031" s="1364">
        <v>140000</v>
      </c>
    </row>
    <row r="1032" spans="2:7">
      <c r="B1032" s="1366"/>
      <c r="C1032" s="1360"/>
      <c r="D1032" s="1361"/>
      <c r="E1032" s="1366" t="s">
        <v>30</v>
      </c>
      <c r="F1032" s="1360">
        <v>188381849</v>
      </c>
      <c r="G1032" s="1361">
        <f>G1033</f>
        <v>140000</v>
      </c>
    </row>
    <row r="1033" spans="2:7">
      <c r="B1033" s="1362"/>
      <c r="C1033" s="1363"/>
      <c r="D1033" s="1364"/>
      <c r="E1033" s="1362" t="s">
        <v>71</v>
      </c>
      <c r="F1033" s="1363">
        <v>184334849</v>
      </c>
      <c r="G1033" s="1364">
        <f>G1038</f>
        <v>140000</v>
      </c>
    </row>
    <row r="1034" spans="2:7">
      <c r="B1034" s="1362"/>
      <c r="C1034" s="1363"/>
      <c r="D1034" s="1364"/>
      <c r="E1034" s="1362" t="s">
        <v>17</v>
      </c>
      <c r="F1034" s="1363">
        <v>77841227</v>
      </c>
      <c r="G1034" s="1364"/>
    </row>
    <row r="1035" spans="2:7">
      <c r="B1035" s="1362"/>
      <c r="C1035" s="1363"/>
      <c r="D1035" s="1364"/>
      <c r="E1035" s="1362" t="s">
        <v>18</v>
      </c>
      <c r="F1035" s="1363">
        <v>53555745</v>
      </c>
      <c r="G1035" s="1364"/>
    </row>
    <row r="1036" spans="2:7">
      <c r="B1036" s="1362"/>
      <c r="C1036" s="1363"/>
      <c r="D1036" s="1364"/>
      <c r="E1036" s="1362" t="s">
        <v>19</v>
      </c>
      <c r="F1036" s="1363">
        <v>24285482</v>
      </c>
      <c r="G1036" s="1364"/>
    </row>
    <row r="1037" spans="2:7">
      <c r="B1037" s="1362"/>
      <c r="C1037" s="1363"/>
      <c r="D1037" s="1364"/>
      <c r="E1037" s="1362" t="s">
        <v>119</v>
      </c>
      <c r="F1037" s="1363">
        <v>64985062</v>
      </c>
      <c r="G1037" s="1364">
        <f>G1038</f>
        <v>140000</v>
      </c>
    </row>
    <row r="1038" spans="2:7">
      <c r="B1038" s="1362"/>
      <c r="C1038" s="1363"/>
      <c r="D1038" s="1364"/>
      <c r="E1038" s="1362" t="s">
        <v>75</v>
      </c>
      <c r="F1038" s="1363">
        <v>63929767</v>
      </c>
      <c r="G1038" s="1364">
        <v>140000</v>
      </c>
    </row>
    <row r="1039" spans="2:7">
      <c r="B1039" s="1369"/>
      <c r="C1039" s="1363"/>
      <c r="D1039" s="1364"/>
      <c r="E1039" s="1369" t="s">
        <v>146</v>
      </c>
      <c r="F1039" s="1363">
        <v>1055295</v>
      </c>
      <c r="G1039" s="1364"/>
    </row>
    <row r="1040" spans="2:7" ht="25.5">
      <c r="B1040" s="1369"/>
      <c r="C1040" s="1363"/>
      <c r="D1040" s="1364"/>
      <c r="E1040" s="1369" t="s">
        <v>54</v>
      </c>
      <c r="F1040" s="1363">
        <v>208695</v>
      </c>
      <c r="G1040" s="1364"/>
    </row>
    <row r="1041" spans="2:7">
      <c r="B1041" s="1369"/>
      <c r="C1041" s="1363"/>
      <c r="D1041" s="1364"/>
      <c r="E1041" s="1369" t="s">
        <v>230</v>
      </c>
      <c r="F1041" s="1363">
        <f>F1040</f>
        <v>208695</v>
      </c>
      <c r="G1041" s="1364"/>
    </row>
    <row r="1042" spans="2:7" ht="25.5">
      <c r="B1042" s="1369"/>
      <c r="C1042" s="1363"/>
      <c r="D1042" s="1364"/>
      <c r="E1042" s="1369" t="s">
        <v>219</v>
      </c>
      <c r="F1042" s="1363">
        <v>41299865</v>
      </c>
      <c r="G1042" s="1364"/>
    </row>
    <row r="1043" spans="2:7">
      <c r="B1043" s="1369"/>
      <c r="C1043" s="1363"/>
      <c r="D1043" s="1364"/>
      <c r="E1043" s="1369" t="s">
        <v>220</v>
      </c>
      <c r="F1043" s="1363">
        <f>F1044</f>
        <v>3739575</v>
      </c>
      <c r="G1043" s="1364"/>
    </row>
    <row r="1044" spans="2:7" ht="25.5">
      <c r="B1044" s="1369"/>
      <c r="C1044" s="1363"/>
      <c r="D1044" s="1364"/>
      <c r="E1044" s="1369" t="s">
        <v>221</v>
      </c>
      <c r="F1044" s="1363">
        <f>F1045</f>
        <v>3739575</v>
      </c>
      <c r="G1044" s="1364"/>
    </row>
    <row r="1045" spans="2:7" ht="25.5">
      <c r="B1045" s="1369"/>
      <c r="C1045" s="1363"/>
      <c r="D1045" s="1364"/>
      <c r="E1045" s="1369" t="s">
        <v>222</v>
      </c>
      <c r="F1045" s="1363">
        <v>3739575</v>
      </c>
      <c r="G1045" s="1364"/>
    </row>
    <row r="1046" spans="2:7" ht="25.5">
      <c r="B1046" s="1369"/>
      <c r="C1046" s="1363"/>
      <c r="D1046" s="1364"/>
      <c r="E1046" s="1369" t="s">
        <v>46</v>
      </c>
      <c r="F1046" s="1363">
        <v>37560290</v>
      </c>
      <c r="G1046" s="1364"/>
    </row>
    <row r="1047" spans="2:7" ht="25.5">
      <c r="B1047" s="1369"/>
      <c r="C1047" s="1363"/>
      <c r="D1047" s="1364"/>
      <c r="E1047" s="1369" t="s">
        <v>124</v>
      </c>
      <c r="F1047" s="1363">
        <v>26077142</v>
      </c>
      <c r="G1047" s="1364"/>
    </row>
    <row r="1048" spans="2:7" ht="38.25">
      <c r="B1048" s="1369"/>
      <c r="C1048" s="1363"/>
      <c r="D1048" s="1364"/>
      <c r="E1048" s="1369" t="s">
        <v>231</v>
      </c>
      <c r="F1048" s="1363">
        <v>11483148</v>
      </c>
      <c r="G1048" s="1364"/>
    </row>
    <row r="1049" spans="2:7">
      <c r="B1049" s="1369"/>
      <c r="C1049" s="1363"/>
      <c r="D1049" s="1364"/>
      <c r="E1049" s="1369" t="s">
        <v>22</v>
      </c>
      <c r="F1049" s="1363">
        <f>F1050</f>
        <v>4047000</v>
      </c>
      <c r="G1049" s="1364"/>
    </row>
    <row r="1050" spans="2:7">
      <c r="B1050" s="1369"/>
      <c r="C1050" s="1363"/>
      <c r="D1050" s="1364"/>
      <c r="E1050" s="1369" t="s">
        <v>23</v>
      </c>
      <c r="F1050" s="1363">
        <v>4047000</v>
      </c>
      <c r="G1050" s="1364"/>
    </row>
    <row r="1051" spans="2:7">
      <c r="B1051" s="1369"/>
      <c r="C1051" s="1363"/>
      <c r="D1051" s="1364"/>
      <c r="E1051" s="1369" t="s">
        <v>24</v>
      </c>
      <c r="F1051" s="1363">
        <v>-136920</v>
      </c>
      <c r="G1051" s="1364"/>
    </row>
    <row r="1052" spans="2:7">
      <c r="B1052" s="1369"/>
      <c r="C1052" s="1363"/>
      <c r="D1052" s="1364"/>
      <c r="E1052" s="1369" t="s">
        <v>25</v>
      </c>
      <c r="F1052" s="1363">
        <v>136920</v>
      </c>
      <c r="G1052" s="1364"/>
    </row>
    <row r="1053" spans="2:7">
      <c r="B1053" s="1369"/>
      <c r="C1053" s="1363"/>
      <c r="D1053" s="1364"/>
      <c r="E1053" s="1369" t="s">
        <v>223</v>
      </c>
      <c r="F1053" s="1363">
        <v>136920</v>
      </c>
      <c r="G1053" s="1364"/>
    </row>
    <row r="1054" spans="2:7" ht="39" thickBot="1">
      <c r="B1054" s="1370"/>
      <c r="C1054" s="1371"/>
      <c r="D1054" s="1372"/>
      <c r="E1054" s="1370" t="s">
        <v>224</v>
      </c>
      <c r="F1054" s="1371">
        <v>136920</v>
      </c>
      <c r="G1054" s="1372"/>
    </row>
    <row r="1055" spans="2:7" ht="21" customHeight="1" thickBot="1">
      <c r="B1055" s="1505" t="s">
        <v>474</v>
      </c>
      <c r="C1055" s="1506"/>
      <c r="D1055" s="1506"/>
      <c r="E1055" s="1506"/>
      <c r="F1055" s="1506"/>
      <c r="G1055" s="1507"/>
    </row>
    <row r="1056" spans="2:7">
      <c r="B1056" s="474"/>
      <c r="C1056" s="475"/>
      <c r="D1056" s="475"/>
      <c r="E1056" s="475"/>
      <c r="F1056" s="475"/>
      <c r="G1056" s="475"/>
    </row>
    <row r="1057" spans="1:8">
      <c r="B1057" s="445" t="s">
        <v>140</v>
      </c>
      <c r="C1057" s="445"/>
      <c r="D1057" s="445"/>
      <c r="E1057" s="445"/>
      <c r="F1057" s="445"/>
      <c r="G1057" s="445"/>
    </row>
    <row r="1058" spans="1:8" ht="13.5" thickBot="1">
      <c r="B1058" s="445"/>
      <c r="C1058" s="445"/>
      <c r="D1058" s="445"/>
      <c r="E1058" s="445"/>
      <c r="F1058" s="445"/>
      <c r="G1058" s="445"/>
    </row>
    <row r="1059" spans="1:8" ht="25.5">
      <c r="A1059" s="1">
        <f>A1016+1</f>
        <v>40</v>
      </c>
      <c r="B1059" s="1345" t="s">
        <v>29</v>
      </c>
      <c r="C1059" s="1346"/>
      <c r="D1059" s="1347"/>
      <c r="E1059" s="1348" t="s">
        <v>173</v>
      </c>
      <c r="F1059" s="1349"/>
      <c r="G1059" s="1347"/>
      <c r="H1059" s="208" t="s">
        <v>50</v>
      </c>
    </row>
    <row r="1060" spans="1:8">
      <c r="B1060" s="1350" t="s">
        <v>4</v>
      </c>
      <c r="C1060" s="1351"/>
      <c r="D1060" s="1352"/>
      <c r="E1060" s="1353" t="s">
        <v>4</v>
      </c>
      <c r="F1060" s="1354"/>
      <c r="G1060" s="1355"/>
    </row>
    <row r="1061" spans="1:8">
      <c r="B1061" s="1356" t="s">
        <v>28</v>
      </c>
      <c r="C1061" s="1357"/>
      <c r="D1061" s="1358"/>
      <c r="E1061" s="1356" t="s">
        <v>178</v>
      </c>
      <c r="F1061" s="1357"/>
      <c r="G1061" s="1358"/>
    </row>
    <row r="1062" spans="1:8">
      <c r="B1062" s="1359" t="s">
        <v>6</v>
      </c>
      <c r="C1062" s="1360">
        <v>26518005</v>
      </c>
      <c r="D1062" s="1361">
        <f t="shared" ref="D1062:D1067" si="33">D1063</f>
        <v>-250000</v>
      </c>
      <c r="E1062" s="1378" t="s">
        <v>6</v>
      </c>
      <c r="F1062" s="1360">
        <f>F1063</f>
        <v>1128403</v>
      </c>
      <c r="G1062" s="1361">
        <f>G1063</f>
        <v>250000</v>
      </c>
    </row>
    <row r="1063" spans="1:8">
      <c r="B1063" s="1362" t="s">
        <v>13</v>
      </c>
      <c r="C1063" s="1363">
        <v>26518005</v>
      </c>
      <c r="D1063" s="1364">
        <f t="shared" si="33"/>
        <v>-250000</v>
      </c>
      <c r="E1063" s="1379" t="s">
        <v>13</v>
      </c>
      <c r="F1063" s="1363">
        <f>F1064</f>
        <v>1128403</v>
      </c>
      <c r="G1063" s="1364">
        <f>G1064</f>
        <v>250000</v>
      </c>
    </row>
    <row r="1064" spans="1:8">
      <c r="B1064" s="1362" t="s">
        <v>14</v>
      </c>
      <c r="C1064" s="1363">
        <v>26518005</v>
      </c>
      <c r="D1064" s="1364">
        <f t="shared" si="33"/>
        <v>-250000</v>
      </c>
      <c r="E1064" s="1379" t="s">
        <v>14</v>
      </c>
      <c r="F1064" s="1363">
        <v>1128403</v>
      </c>
      <c r="G1064" s="1364">
        <v>250000</v>
      </c>
    </row>
    <row r="1065" spans="1:8">
      <c r="B1065" s="1366" t="s">
        <v>15</v>
      </c>
      <c r="C1065" s="1360">
        <v>26518005</v>
      </c>
      <c r="D1065" s="1361">
        <f t="shared" si="33"/>
        <v>-250000</v>
      </c>
      <c r="E1065" s="1378" t="s">
        <v>15</v>
      </c>
      <c r="F1065" s="1360">
        <f>F1066</f>
        <v>1128403</v>
      </c>
      <c r="G1065" s="1361">
        <f>G1066</f>
        <v>250000</v>
      </c>
    </row>
    <row r="1066" spans="1:8">
      <c r="B1066" s="1362" t="s">
        <v>16</v>
      </c>
      <c r="C1066" s="1363">
        <v>26518005</v>
      </c>
      <c r="D1066" s="1364">
        <f t="shared" si="33"/>
        <v>-250000</v>
      </c>
      <c r="E1066" s="1379" t="s">
        <v>16</v>
      </c>
      <c r="F1066" s="1363">
        <f>F1069</f>
        <v>1128403</v>
      </c>
      <c r="G1066" s="1364">
        <f>G1067+G1069</f>
        <v>250000</v>
      </c>
    </row>
    <row r="1067" spans="1:8">
      <c r="B1067" s="1362" t="s">
        <v>104</v>
      </c>
      <c r="C1067" s="1363">
        <v>26518005</v>
      </c>
      <c r="D1067" s="1364">
        <f t="shared" si="33"/>
        <v>-250000</v>
      </c>
      <c r="E1067" s="1362" t="s">
        <v>17</v>
      </c>
      <c r="F1067" s="1363">
        <v>0</v>
      </c>
      <c r="G1067" s="1364">
        <f>G1068</f>
        <v>12500</v>
      </c>
    </row>
    <row r="1068" spans="1:8">
      <c r="B1068" s="1362" t="s">
        <v>20</v>
      </c>
      <c r="C1068" s="1363">
        <v>26518005</v>
      </c>
      <c r="D1068" s="1364">
        <v>-250000</v>
      </c>
      <c r="E1068" s="1362" t="s">
        <v>18</v>
      </c>
      <c r="F1068" s="1363">
        <v>0</v>
      </c>
      <c r="G1068" s="1364">
        <v>12500</v>
      </c>
    </row>
    <row r="1069" spans="1:8">
      <c r="B1069" s="1362"/>
      <c r="C1069" s="1363"/>
      <c r="D1069" s="1364"/>
      <c r="E1069" s="1379" t="s">
        <v>104</v>
      </c>
      <c r="F1069" s="1363">
        <f>F1070</f>
        <v>1128403</v>
      </c>
      <c r="G1069" s="1364">
        <f>G1070</f>
        <v>237500</v>
      </c>
    </row>
    <row r="1070" spans="1:8" ht="13.5" thickBot="1">
      <c r="B1070" s="1362"/>
      <c r="C1070" s="1363"/>
      <c r="D1070" s="1364"/>
      <c r="E1070" s="1379" t="s">
        <v>20</v>
      </c>
      <c r="F1070" s="1363">
        <v>1128403</v>
      </c>
      <c r="G1070" s="1367">
        <v>237500</v>
      </c>
    </row>
    <row r="1071" spans="1:8" ht="26.25" customHeight="1" thickBot="1">
      <c r="B1071" s="1505" t="s">
        <v>475</v>
      </c>
      <c r="C1071" s="1509"/>
      <c r="D1071" s="1509"/>
      <c r="E1071" s="1509"/>
      <c r="F1071" s="1509"/>
      <c r="G1071" s="1510"/>
    </row>
    <row r="1072" spans="1:8">
      <c r="B1072" s="1409"/>
      <c r="C1072" s="1410"/>
      <c r="D1072" s="1410"/>
      <c r="E1072" s="1410"/>
      <c r="F1072" s="1410"/>
      <c r="G1072" s="1410"/>
    </row>
    <row r="1073" spans="1:8">
      <c r="B1073" s="1499" t="s">
        <v>233</v>
      </c>
      <c r="C1073" s="1504"/>
      <c r="D1073" s="1504"/>
      <c r="E1073" s="1504"/>
      <c r="F1073" s="1504"/>
      <c r="G1073" s="1504"/>
    </row>
    <row r="1074" spans="1:8" ht="13.5" thickBot="1">
      <c r="B1074" s="1332"/>
      <c r="C1074" s="1333"/>
      <c r="D1074" s="1333"/>
      <c r="E1074" s="1333"/>
      <c r="F1074" s="1333"/>
      <c r="G1074" s="1333"/>
    </row>
    <row r="1075" spans="1:8" ht="25.5">
      <c r="A1075" s="1">
        <f>A1059</f>
        <v>40</v>
      </c>
      <c r="B1075" s="1345" t="s">
        <v>29</v>
      </c>
      <c r="C1075" s="1346"/>
      <c r="D1075" s="1347"/>
      <c r="E1075" s="1348" t="s">
        <v>173</v>
      </c>
      <c r="F1075" s="1349"/>
      <c r="G1075" s="1347"/>
      <c r="H1075" s="208" t="s">
        <v>50</v>
      </c>
    </row>
    <row r="1076" spans="1:8">
      <c r="B1076" s="1350" t="s">
        <v>52</v>
      </c>
      <c r="C1076" s="1351"/>
      <c r="D1076" s="1352"/>
      <c r="E1076" s="1352" t="s">
        <v>52</v>
      </c>
      <c r="F1076" s="1373"/>
      <c r="G1076" s="1355"/>
    </row>
    <row r="1077" spans="1:8">
      <c r="B1077" s="1355" t="s">
        <v>53</v>
      </c>
      <c r="C1077" s="1374"/>
      <c r="D1077" s="1352"/>
      <c r="E1077" s="1355" t="s">
        <v>53</v>
      </c>
      <c r="F1077" s="1374"/>
      <c r="G1077" s="1352"/>
    </row>
    <row r="1078" spans="1:8">
      <c r="B1078" s="1375" t="s">
        <v>58</v>
      </c>
      <c r="C1078" s="1373"/>
      <c r="D1078" s="1367"/>
      <c r="E1078" s="1375" t="s">
        <v>58</v>
      </c>
      <c r="F1078" s="1373"/>
      <c r="G1078" s="1367"/>
    </row>
    <row r="1079" spans="1:8">
      <c r="B1079" s="1359" t="s">
        <v>6</v>
      </c>
      <c r="C1079" s="1376">
        <v>58798203</v>
      </c>
      <c r="D1079" s="1361">
        <f t="shared" ref="D1079:D1084" si="34">D1080</f>
        <v>-250000</v>
      </c>
      <c r="E1079" s="1380" t="s">
        <v>6</v>
      </c>
      <c r="F1079" s="1381">
        <v>39578344</v>
      </c>
      <c r="G1079" s="1382">
        <f>G1086</f>
        <v>250000</v>
      </c>
    </row>
    <row r="1080" spans="1:8" ht="25.5">
      <c r="B1080" s="1362" t="s">
        <v>13</v>
      </c>
      <c r="C1080" s="1377">
        <v>58798203</v>
      </c>
      <c r="D1080" s="1383">
        <f t="shared" si="34"/>
        <v>-250000</v>
      </c>
      <c r="E1080" s="1384" t="s">
        <v>7</v>
      </c>
      <c r="F1080" s="1385">
        <v>5726</v>
      </c>
      <c r="G1080" s="1386"/>
    </row>
    <row r="1081" spans="1:8">
      <c r="B1081" s="1362" t="s">
        <v>14</v>
      </c>
      <c r="C1081" s="1377">
        <v>58798203</v>
      </c>
      <c r="D1081" s="1383">
        <f t="shared" si="34"/>
        <v>-250000</v>
      </c>
      <c r="E1081" s="1387" t="s">
        <v>8</v>
      </c>
      <c r="F1081" s="1388">
        <v>1000</v>
      </c>
      <c r="G1081" s="1386"/>
    </row>
    <row r="1082" spans="1:8">
      <c r="B1082" s="1366" t="s">
        <v>15</v>
      </c>
      <c r="C1082" s="1376">
        <v>58798203</v>
      </c>
      <c r="D1082" s="1389">
        <f t="shared" si="34"/>
        <v>-250000</v>
      </c>
      <c r="E1082" s="1290" t="s">
        <v>9</v>
      </c>
      <c r="F1082" s="1388">
        <v>1000</v>
      </c>
      <c r="G1082" s="1382"/>
    </row>
    <row r="1083" spans="1:8">
      <c r="B1083" s="1362" t="s">
        <v>16</v>
      </c>
      <c r="C1083" s="1377">
        <v>58798203</v>
      </c>
      <c r="D1083" s="1383">
        <f t="shared" si="34"/>
        <v>-250000</v>
      </c>
      <c r="E1083" s="1390" t="s">
        <v>10</v>
      </c>
      <c r="F1083" s="1388">
        <v>1000</v>
      </c>
      <c r="G1083" s="1386"/>
    </row>
    <row r="1084" spans="1:8" ht="25.5">
      <c r="B1084" s="1362" t="s">
        <v>104</v>
      </c>
      <c r="C1084" s="1377">
        <v>58798203</v>
      </c>
      <c r="D1084" s="1383">
        <f t="shared" si="34"/>
        <v>-250000</v>
      </c>
      <c r="E1084" s="1391" t="s">
        <v>11</v>
      </c>
      <c r="F1084" s="1388">
        <v>1000</v>
      </c>
      <c r="G1084" s="1386"/>
    </row>
    <row r="1085" spans="1:8" ht="38.25">
      <c r="B1085" s="1362" t="s">
        <v>20</v>
      </c>
      <c r="C1085" s="1377">
        <v>58798203</v>
      </c>
      <c r="D1085" s="1383">
        <v>-250000</v>
      </c>
      <c r="E1085" s="1392" t="s">
        <v>12</v>
      </c>
      <c r="F1085" s="1388">
        <v>1000</v>
      </c>
      <c r="G1085" s="1386"/>
    </row>
    <row r="1086" spans="1:8">
      <c r="B1086" s="1365"/>
      <c r="C1086" s="1363"/>
      <c r="D1086" s="1389"/>
      <c r="E1086" s="1387" t="s">
        <v>13</v>
      </c>
      <c r="F1086" s="1388">
        <v>39571618</v>
      </c>
      <c r="G1086" s="1386">
        <v>250000</v>
      </c>
    </row>
    <row r="1087" spans="1:8" ht="25.5">
      <c r="B1087" s="1365"/>
      <c r="C1087" s="1363"/>
      <c r="D1087" s="1389"/>
      <c r="E1087" s="1290" t="s">
        <v>14</v>
      </c>
      <c r="F1087" s="1388">
        <v>39571618</v>
      </c>
      <c r="G1087" s="1386">
        <v>250000</v>
      </c>
    </row>
    <row r="1088" spans="1:8">
      <c r="B1088" s="1365"/>
      <c r="C1088" s="1363"/>
      <c r="D1088" s="1389"/>
      <c r="E1088" s="1393" t="s">
        <v>15</v>
      </c>
      <c r="F1088" s="1394">
        <v>39578344</v>
      </c>
      <c r="G1088" s="1382">
        <f>G1089</f>
        <v>250000</v>
      </c>
    </row>
    <row r="1089" spans="1:8">
      <c r="B1089" s="1362"/>
      <c r="C1089" s="1363"/>
      <c r="D1089" s="1383"/>
      <c r="E1089" s="1387" t="s">
        <v>16</v>
      </c>
      <c r="F1089" s="1388">
        <v>39573921</v>
      </c>
      <c r="G1089" s="1386">
        <f>G1090+G1093</f>
        <v>250000</v>
      </c>
    </row>
    <row r="1090" spans="1:8">
      <c r="B1090" s="1362"/>
      <c r="C1090" s="1363"/>
      <c r="D1090" s="1383"/>
      <c r="E1090" s="1290" t="s">
        <v>17</v>
      </c>
      <c r="F1090" s="1388">
        <v>2724475</v>
      </c>
      <c r="G1090" s="1386">
        <f>G1091</f>
        <v>12500</v>
      </c>
    </row>
    <row r="1091" spans="1:8">
      <c r="B1091" s="1366"/>
      <c r="C1091" s="1360"/>
      <c r="D1091" s="1389"/>
      <c r="E1091" s="1390" t="s">
        <v>18</v>
      </c>
      <c r="F1091" s="1388">
        <v>620645</v>
      </c>
      <c r="G1091" s="1386">
        <v>12500</v>
      </c>
    </row>
    <row r="1092" spans="1:8">
      <c r="B1092" s="1362"/>
      <c r="C1092" s="1363"/>
      <c r="D1092" s="1383"/>
      <c r="E1092" s="1390" t="s">
        <v>19</v>
      </c>
      <c r="F1092" s="1388">
        <v>2103830</v>
      </c>
      <c r="G1092" s="1386">
        <f>G1097</f>
        <v>0</v>
      </c>
    </row>
    <row r="1093" spans="1:8" ht="25.5">
      <c r="B1093" s="1362"/>
      <c r="C1093" s="1363"/>
      <c r="D1093" s="1383"/>
      <c r="E1093" s="1290" t="s">
        <v>104</v>
      </c>
      <c r="F1093" s="1388">
        <v>36845846</v>
      </c>
      <c r="G1093" s="1386">
        <v>237500</v>
      </c>
    </row>
    <row r="1094" spans="1:8">
      <c r="B1094" s="1362"/>
      <c r="C1094" s="1363"/>
      <c r="D1094" s="1383"/>
      <c r="E1094" s="1390" t="s">
        <v>20</v>
      </c>
      <c r="F1094" s="1388">
        <v>36845846</v>
      </c>
      <c r="G1094" s="1386">
        <v>237500</v>
      </c>
    </row>
    <row r="1095" spans="1:8" ht="25.5">
      <c r="B1095" s="1362"/>
      <c r="C1095" s="1363"/>
      <c r="D1095" s="1383"/>
      <c r="E1095" s="1290" t="s">
        <v>54</v>
      </c>
      <c r="F1095" s="1388">
        <v>3600</v>
      </c>
      <c r="G1095" s="1386"/>
    </row>
    <row r="1096" spans="1:8">
      <c r="B1096" s="1362"/>
      <c r="C1096" s="1363"/>
      <c r="D1096" s="1383"/>
      <c r="E1096" s="1390" t="s">
        <v>56</v>
      </c>
      <c r="F1096" s="1388">
        <v>3600</v>
      </c>
      <c r="G1096" s="1386"/>
    </row>
    <row r="1097" spans="1:8">
      <c r="B1097" s="1362"/>
      <c r="C1097" s="1363"/>
      <c r="D1097" s="1383"/>
      <c r="E1097" s="1395" t="s">
        <v>22</v>
      </c>
      <c r="F1097" s="1396">
        <v>4423</v>
      </c>
      <c r="G1097" s="1386"/>
    </row>
    <row r="1098" spans="1:8" ht="13.5" thickBot="1">
      <c r="B1098" s="1369"/>
      <c r="C1098" s="1363"/>
      <c r="D1098" s="1364"/>
      <c r="E1098" s="1397" t="s">
        <v>23</v>
      </c>
      <c r="F1098" s="1398">
        <v>4423</v>
      </c>
      <c r="G1098" s="1386"/>
    </row>
    <row r="1099" spans="1:8" ht="26.25" customHeight="1" thickBot="1">
      <c r="B1099" s="1505" t="s">
        <v>475</v>
      </c>
      <c r="C1099" s="1506"/>
      <c r="D1099" s="1506"/>
      <c r="E1099" s="1506"/>
      <c r="F1099" s="1508"/>
      <c r="G1099" s="1507"/>
    </row>
    <row r="1100" spans="1:8">
      <c r="B1100" s="474"/>
      <c r="C1100" s="475"/>
      <c r="D1100" s="475"/>
      <c r="E1100" s="475"/>
      <c r="F1100" s="475"/>
      <c r="G1100" s="475"/>
    </row>
    <row r="1101" spans="1:8">
      <c r="B1101" s="445" t="s">
        <v>140</v>
      </c>
      <c r="C1101" s="445"/>
      <c r="D1101" s="445"/>
      <c r="E1101" s="445"/>
      <c r="F1101" s="445"/>
      <c r="G1101" s="445"/>
    </row>
    <row r="1102" spans="1:8" ht="13.5" thickBot="1">
      <c r="B1102" s="445"/>
      <c r="C1102" s="445"/>
      <c r="D1102" s="445"/>
      <c r="E1102" s="445"/>
      <c r="F1102" s="445"/>
      <c r="G1102" s="445"/>
    </row>
    <row r="1103" spans="1:8" ht="25.5">
      <c r="A1103" s="1">
        <f>A1075+1</f>
        <v>41</v>
      </c>
      <c r="B1103" s="1345" t="s">
        <v>29</v>
      </c>
      <c r="C1103" s="1346"/>
      <c r="D1103" s="1347"/>
      <c r="E1103" s="1348" t="s">
        <v>468</v>
      </c>
      <c r="F1103" s="1349"/>
      <c r="G1103" s="1347"/>
      <c r="H1103" s="208" t="s">
        <v>50</v>
      </c>
    </row>
    <row r="1104" spans="1:8">
      <c r="B1104" s="1350" t="s">
        <v>4</v>
      </c>
      <c r="C1104" s="1351"/>
      <c r="D1104" s="1352"/>
      <c r="E1104" s="1353" t="s">
        <v>4</v>
      </c>
      <c r="F1104" s="1354"/>
      <c r="G1104" s="1355"/>
    </row>
    <row r="1105" spans="2:7">
      <c r="B1105" s="1356" t="s">
        <v>28</v>
      </c>
      <c r="C1105" s="1357"/>
      <c r="D1105" s="1358"/>
      <c r="E1105" s="1356" t="s">
        <v>469</v>
      </c>
      <c r="F1105" s="1357"/>
      <c r="G1105" s="1358"/>
    </row>
    <row r="1106" spans="2:7">
      <c r="B1106" s="1359" t="s">
        <v>6</v>
      </c>
      <c r="C1106" s="1360">
        <v>26518005</v>
      </c>
      <c r="D1106" s="1361">
        <f t="shared" ref="D1106:D1110" si="35">D1107</f>
        <v>-450000</v>
      </c>
      <c r="E1106" s="1378" t="s">
        <v>6</v>
      </c>
      <c r="F1106" s="1360">
        <f t="shared" ref="F1106:G1109" si="36">F1107</f>
        <v>1001155</v>
      </c>
      <c r="G1106" s="1361">
        <f>G1112</f>
        <v>450000</v>
      </c>
    </row>
    <row r="1107" spans="2:7">
      <c r="B1107" s="1362" t="s">
        <v>13</v>
      </c>
      <c r="C1107" s="1363">
        <v>26518005</v>
      </c>
      <c r="D1107" s="1364">
        <f t="shared" si="35"/>
        <v>-450000</v>
      </c>
      <c r="E1107" s="1399" t="s">
        <v>8</v>
      </c>
      <c r="F1107" s="1363">
        <f t="shared" si="36"/>
        <v>1001155</v>
      </c>
      <c r="G1107" s="1364">
        <f t="shared" si="36"/>
        <v>0</v>
      </c>
    </row>
    <row r="1108" spans="2:7">
      <c r="B1108" s="1362" t="s">
        <v>14</v>
      </c>
      <c r="C1108" s="1363">
        <v>26518005</v>
      </c>
      <c r="D1108" s="1364">
        <f t="shared" si="35"/>
        <v>-450000</v>
      </c>
      <c r="E1108" s="1400" t="s">
        <v>9</v>
      </c>
      <c r="F1108" s="1363">
        <f t="shared" si="36"/>
        <v>1001155</v>
      </c>
      <c r="G1108" s="1364">
        <f t="shared" si="36"/>
        <v>0</v>
      </c>
    </row>
    <row r="1109" spans="2:7">
      <c r="B1109" s="1366" t="s">
        <v>15</v>
      </c>
      <c r="C1109" s="1360">
        <v>26518005</v>
      </c>
      <c r="D1109" s="1361">
        <f t="shared" si="35"/>
        <v>-450000</v>
      </c>
      <c r="E1109" s="1400" t="s">
        <v>10</v>
      </c>
      <c r="F1109" s="1363">
        <f t="shared" si="36"/>
        <v>1001155</v>
      </c>
      <c r="G1109" s="1364">
        <f t="shared" si="36"/>
        <v>0</v>
      </c>
    </row>
    <row r="1110" spans="2:7" ht="25.5">
      <c r="B1110" s="1362" t="s">
        <v>16</v>
      </c>
      <c r="C1110" s="1363">
        <v>26518005</v>
      </c>
      <c r="D1110" s="1364">
        <f t="shared" si="35"/>
        <v>-450000</v>
      </c>
      <c r="E1110" s="1400" t="s">
        <v>11</v>
      </c>
      <c r="F1110" s="1363">
        <f>F1115</f>
        <v>1001155</v>
      </c>
      <c r="G1110" s="1364">
        <f>G1111</f>
        <v>0</v>
      </c>
    </row>
    <row r="1111" spans="2:7" ht="25.5">
      <c r="B1111" s="1362" t="s">
        <v>104</v>
      </c>
      <c r="C1111" s="1363">
        <v>26518005</v>
      </c>
      <c r="D1111" s="1364">
        <f>D1112</f>
        <v>-450000</v>
      </c>
      <c r="E1111" s="1400" t="s">
        <v>12</v>
      </c>
      <c r="F1111" s="1363">
        <v>1001155</v>
      </c>
      <c r="G1111" s="1364"/>
    </row>
    <row r="1112" spans="2:7">
      <c r="B1112" s="1362" t="s">
        <v>20</v>
      </c>
      <c r="C1112" s="1363">
        <v>26518005</v>
      </c>
      <c r="D1112" s="1364">
        <v>-450000</v>
      </c>
      <c r="E1112" s="1401" t="s">
        <v>13</v>
      </c>
      <c r="F1112" s="1363"/>
      <c r="G1112" s="1364">
        <f>G1113</f>
        <v>450000</v>
      </c>
    </row>
    <row r="1113" spans="2:7" ht="25.5">
      <c r="B1113" s="1362"/>
      <c r="C1113" s="1363"/>
      <c r="D1113" s="1364"/>
      <c r="E1113" s="1397" t="s">
        <v>14</v>
      </c>
      <c r="F1113" s="1363"/>
      <c r="G1113" s="1364">
        <v>450000</v>
      </c>
    </row>
    <row r="1114" spans="2:7">
      <c r="B1114" s="1362"/>
      <c r="C1114" s="1363"/>
      <c r="D1114" s="1364"/>
      <c r="E1114" s="1402" t="s">
        <v>15</v>
      </c>
      <c r="F1114" s="1360">
        <f>F1115</f>
        <v>1001155</v>
      </c>
      <c r="G1114" s="1361">
        <f>G1115</f>
        <v>450000</v>
      </c>
    </row>
    <row r="1115" spans="2:7">
      <c r="B1115" s="1362"/>
      <c r="C1115" s="1363"/>
      <c r="D1115" s="1364"/>
      <c r="E1115" s="1400" t="s">
        <v>16</v>
      </c>
      <c r="F1115" s="1363">
        <f>F1116+F1119</f>
        <v>1001155</v>
      </c>
      <c r="G1115" s="1364">
        <f>G1116+G1119</f>
        <v>450000</v>
      </c>
    </row>
    <row r="1116" spans="2:7">
      <c r="B1116" s="1362"/>
      <c r="C1116" s="1363"/>
      <c r="D1116" s="1364"/>
      <c r="E1116" s="1400" t="s">
        <v>17</v>
      </c>
      <c r="F1116" s="1363">
        <f>F1117+F1118</f>
        <v>50057</v>
      </c>
      <c r="G1116" s="1367">
        <f>G1117+G1118</f>
        <v>22500</v>
      </c>
    </row>
    <row r="1117" spans="2:7">
      <c r="B1117" s="1362"/>
      <c r="C1117" s="1363"/>
      <c r="D1117" s="1364"/>
      <c r="E1117" s="1400" t="s">
        <v>18</v>
      </c>
      <c r="F1117" s="1363">
        <v>46657</v>
      </c>
      <c r="G1117" s="1364">
        <v>21500</v>
      </c>
    </row>
    <row r="1118" spans="2:7">
      <c r="B1118" s="1362"/>
      <c r="C1118" s="1363"/>
      <c r="D1118" s="1364"/>
      <c r="E1118" s="1400" t="s">
        <v>19</v>
      </c>
      <c r="F1118" s="1363">
        <v>3400</v>
      </c>
      <c r="G1118" s="1364">
        <v>1000</v>
      </c>
    </row>
    <row r="1119" spans="2:7">
      <c r="B1119" s="1362"/>
      <c r="C1119" s="1363"/>
      <c r="D1119" s="1364"/>
      <c r="E1119" s="1403" t="s">
        <v>104</v>
      </c>
      <c r="F1119" s="1363">
        <f>F1120</f>
        <v>951098</v>
      </c>
      <c r="G1119" s="1364">
        <f>G1120</f>
        <v>427500</v>
      </c>
    </row>
    <row r="1120" spans="2:7">
      <c r="B1120" s="1362"/>
      <c r="C1120" s="1363"/>
      <c r="D1120" s="1364"/>
      <c r="E1120" s="1379" t="s">
        <v>20</v>
      </c>
      <c r="F1120" s="1363">
        <v>951098</v>
      </c>
      <c r="G1120" s="1364">
        <v>427500</v>
      </c>
    </row>
    <row r="1121" spans="1:8">
      <c r="B1121" s="1362"/>
      <c r="C1121" s="1363"/>
      <c r="D1121" s="1364"/>
      <c r="E1121" s="1362"/>
      <c r="F1121" s="1363"/>
      <c r="G1121" s="1364"/>
    </row>
    <row r="1122" spans="1:8">
      <c r="B1122" s="1362"/>
      <c r="C1122" s="1363"/>
      <c r="D1122" s="1364"/>
      <c r="E1122" s="1362"/>
      <c r="F1122" s="1363"/>
      <c r="G1122" s="1364"/>
    </row>
    <row r="1123" spans="1:8">
      <c r="B1123" s="1362"/>
      <c r="C1123" s="1363"/>
      <c r="D1123" s="1364"/>
      <c r="E1123" s="1362"/>
      <c r="F1123" s="1363"/>
      <c r="G1123" s="1364"/>
    </row>
    <row r="1124" spans="1:8">
      <c r="B1124" s="1362"/>
      <c r="C1124" s="1363"/>
      <c r="D1124" s="1364"/>
      <c r="E1124" s="1362"/>
      <c r="F1124" s="1363"/>
      <c r="G1124" s="1364"/>
    </row>
    <row r="1125" spans="1:8" ht="13.5" thickBot="1">
      <c r="B1125" s="1362"/>
      <c r="C1125" s="1363"/>
      <c r="D1125" s="1364"/>
      <c r="E1125" s="1379"/>
      <c r="F1125" s="1363"/>
      <c r="G1125" s="1367"/>
    </row>
    <row r="1126" spans="1:8" ht="37.5" customHeight="1" thickBot="1">
      <c r="B1126" s="1505" t="s">
        <v>479</v>
      </c>
      <c r="C1126" s="1506"/>
      <c r="D1126" s="1506"/>
      <c r="E1126" s="1506"/>
      <c r="F1126" s="1506"/>
      <c r="G1126" s="1507"/>
    </row>
    <row r="1127" spans="1:8">
      <c r="B1127" s="1409"/>
      <c r="C1127" s="1410"/>
      <c r="D1127" s="1410"/>
      <c r="E1127" s="1410"/>
      <c r="F1127" s="1410"/>
      <c r="G1127" s="1410"/>
    </row>
    <row r="1128" spans="1:8">
      <c r="B1128" s="1499" t="s">
        <v>232</v>
      </c>
      <c r="C1128" s="1504"/>
      <c r="D1128" s="1504"/>
      <c r="E1128" s="1504"/>
      <c r="F1128" s="1504"/>
      <c r="G1128" s="1504"/>
    </row>
    <row r="1129" spans="1:8" ht="13.5" thickBot="1">
      <c r="B1129" s="1332"/>
      <c r="C1129" s="1333"/>
      <c r="D1129" s="1333"/>
      <c r="E1129" s="1333"/>
      <c r="F1129" s="1333"/>
      <c r="G1129" s="1333"/>
    </row>
    <row r="1130" spans="1:8" ht="25.5">
      <c r="A1130" s="1">
        <f>A1103</f>
        <v>41</v>
      </c>
      <c r="B1130" s="1345" t="s">
        <v>29</v>
      </c>
      <c r="C1130" s="1346"/>
      <c r="D1130" s="1347"/>
      <c r="E1130" s="1348" t="s">
        <v>468</v>
      </c>
      <c r="F1130" s="1349"/>
      <c r="G1130" s="1347"/>
      <c r="H1130" s="208" t="s">
        <v>50</v>
      </c>
    </row>
    <row r="1131" spans="1:8">
      <c r="B1131" s="1350" t="s">
        <v>52</v>
      </c>
      <c r="C1131" s="1351"/>
      <c r="D1131" s="1352"/>
      <c r="E1131" s="1352" t="s">
        <v>52</v>
      </c>
      <c r="F1131" s="1373"/>
      <c r="G1131" s="1355"/>
    </row>
    <row r="1132" spans="1:8">
      <c r="B1132" s="1355" t="s">
        <v>53</v>
      </c>
      <c r="C1132" s="1374"/>
      <c r="D1132" s="1352"/>
      <c r="E1132" s="1355" t="s">
        <v>53</v>
      </c>
      <c r="F1132" s="1374"/>
      <c r="G1132" s="1352"/>
    </row>
    <row r="1133" spans="1:8">
      <c r="B1133" s="1375" t="s">
        <v>58</v>
      </c>
      <c r="C1133" s="1373"/>
      <c r="D1133" s="1367"/>
      <c r="E1133" s="1375" t="s">
        <v>58</v>
      </c>
      <c r="F1133" s="1373"/>
      <c r="G1133" s="1367"/>
    </row>
    <row r="1134" spans="1:8">
      <c r="B1134" s="1359" t="s">
        <v>6</v>
      </c>
      <c r="C1134" s="1376">
        <v>58798203</v>
      </c>
      <c r="D1134" s="1361">
        <f t="shared" ref="D1134:D1139" si="37">D1135</f>
        <v>-450000</v>
      </c>
      <c r="E1134" s="1380" t="s">
        <v>6</v>
      </c>
      <c r="F1134" s="1381">
        <v>4408834</v>
      </c>
      <c r="G1134" s="1361">
        <v>450000</v>
      </c>
    </row>
    <row r="1135" spans="1:8">
      <c r="B1135" s="1362" t="s">
        <v>13</v>
      </c>
      <c r="C1135" s="1377">
        <v>58798203</v>
      </c>
      <c r="D1135" s="1364">
        <f t="shared" si="37"/>
        <v>-450000</v>
      </c>
      <c r="E1135" s="1401" t="s">
        <v>8</v>
      </c>
      <c r="F1135" s="1404">
        <v>2856693</v>
      </c>
      <c r="G1135" s="1364"/>
    </row>
    <row r="1136" spans="1:8">
      <c r="B1136" s="1362" t="s">
        <v>14</v>
      </c>
      <c r="C1136" s="1377">
        <v>58798203</v>
      </c>
      <c r="D1136" s="1364">
        <f t="shared" si="37"/>
        <v>-450000</v>
      </c>
      <c r="E1136" s="1397" t="s">
        <v>9</v>
      </c>
      <c r="F1136" s="1404">
        <v>2856693</v>
      </c>
      <c r="G1136" s="1364"/>
    </row>
    <row r="1137" spans="2:7">
      <c r="B1137" s="1366" t="s">
        <v>15</v>
      </c>
      <c r="C1137" s="1376">
        <v>58798203</v>
      </c>
      <c r="D1137" s="1361">
        <f t="shared" si="37"/>
        <v>-450000</v>
      </c>
      <c r="E1137" s="1405" t="s">
        <v>10</v>
      </c>
      <c r="F1137" s="1404">
        <v>2856693</v>
      </c>
      <c r="G1137" s="1361"/>
    </row>
    <row r="1138" spans="2:7" ht="25.5">
      <c r="B1138" s="1362" t="s">
        <v>16</v>
      </c>
      <c r="C1138" s="1377">
        <v>58798203</v>
      </c>
      <c r="D1138" s="1364">
        <f t="shared" si="37"/>
        <v>-450000</v>
      </c>
      <c r="E1138" s="1406" t="s">
        <v>11</v>
      </c>
      <c r="F1138" s="1404">
        <v>2856693</v>
      </c>
      <c r="G1138" s="1364"/>
    </row>
    <row r="1139" spans="2:7" ht="38.25">
      <c r="B1139" s="1362" t="s">
        <v>104</v>
      </c>
      <c r="C1139" s="1377">
        <v>58798203</v>
      </c>
      <c r="D1139" s="1364">
        <f t="shared" si="37"/>
        <v>-450000</v>
      </c>
      <c r="E1139" s="1407" t="s">
        <v>12</v>
      </c>
      <c r="F1139" s="1404">
        <v>2856693</v>
      </c>
      <c r="G1139" s="1364"/>
    </row>
    <row r="1140" spans="2:7">
      <c r="B1140" s="1362" t="s">
        <v>20</v>
      </c>
      <c r="C1140" s="1377">
        <v>58798203</v>
      </c>
      <c r="D1140" s="1364">
        <v>-450000</v>
      </c>
      <c r="E1140" s="1401" t="s">
        <v>13</v>
      </c>
      <c r="F1140" s="1404">
        <v>1552141</v>
      </c>
      <c r="G1140" s="1364">
        <v>450000</v>
      </c>
    </row>
    <row r="1141" spans="2:7" ht="25.5">
      <c r="B1141" s="1365"/>
      <c r="C1141" s="1363"/>
      <c r="D1141" s="1361"/>
      <c r="E1141" s="1397" t="s">
        <v>14</v>
      </c>
      <c r="F1141" s="1404">
        <v>1552141</v>
      </c>
      <c r="G1141" s="1364">
        <v>450000</v>
      </c>
    </row>
    <row r="1142" spans="2:7">
      <c r="B1142" s="1365"/>
      <c r="C1142" s="1363"/>
      <c r="D1142" s="1361"/>
      <c r="E1142" s="1380" t="s">
        <v>15</v>
      </c>
      <c r="F1142" s="1408">
        <v>4408834</v>
      </c>
      <c r="G1142" s="1361">
        <f>G1143</f>
        <v>450000</v>
      </c>
    </row>
    <row r="1143" spans="2:7">
      <c r="B1143" s="1365"/>
      <c r="C1143" s="1363"/>
      <c r="D1143" s="1361"/>
      <c r="E1143" s="1401" t="s">
        <v>16</v>
      </c>
      <c r="F1143" s="1404">
        <v>4386923</v>
      </c>
      <c r="G1143" s="1364">
        <f>G1144+G1147</f>
        <v>450000</v>
      </c>
    </row>
    <row r="1144" spans="2:7">
      <c r="B1144" s="1362"/>
      <c r="C1144" s="1363"/>
      <c r="D1144" s="1364"/>
      <c r="E1144" s="1397" t="s">
        <v>17</v>
      </c>
      <c r="F1144" s="1404">
        <v>1264133</v>
      </c>
      <c r="G1144" s="1364">
        <f>G1145+G1146</f>
        <v>22500</v>
      </c>
    </row>
    <row r="1145" spans="2:7">
      <c r="B1145" s="1362"/>
      <c r="C1145" s="1363"/>
      <c r="D1145" s="1364"/>
      <c r="E1145" s="1405" t="s">
        <v>18</v>
      </c>
      <c r="F1145" s="1404">
        <v>708854</v>
      </c>
      <c r="G1145" s="1364">
        <v>21500</v>
      </c>
    </row>
    <row r="1146" spans="2:7">
      <c r="B1146" s="1366"/>
      <c r="C1146" s="1360"/>
      <c r="D1146" s="1361"/>
      <c r="E1146" s="1405" t="s">
        <v>19</v>
      </c>
      <c r="F1146" s="1404">
        <v>555279</v>
      </c>
      <c r="G1146" s="1364">
        <v>1000</v>
      </c>
    </row>
    <row r="1147" spans="2:7" ht="25.5">
      <c r="B1147" s="1362"/>
      <c r="C1147" s="1363"/>
      <c r="D1147" s="1364"/>
      <c r="E1147" s="1397" t="s">
        <v>104</v>
      </c>
      <c r="F1147" s="1404">
        <v>2935025</v>
      </c>
      <c r="G1147" s="1364">
        <v>427500</v>
      </c>
    </row>
    <row r="1148" spans="2:7">
      <c r="B1148" s="1362"/>
      <c r="C1148" s="1363"/>
      <c r="D1148" s="1364"/>
      <c r="E1148" s="1405" t="s">
        <v>20</v>
      </c>
      <c r="F1148" s="1404">
        <v>2935025</v>
      </c>
      <c r="G1148" s="1364">
        <v>427500</v>
      </c>
    </row>
    <row r="1149" spans="2:7" ht="25.5">
      <c r="B1149" s="1362"/>
      <c r="C1149" s="1363"/>
      <c r="D1149" s="1364"/>
      <c r="E1149" s="1397" t="s">
        <v>35</v>
      </c>
      <c r="F1149" s="1404">
        <v>187765</v>
      </c>
      <c r="G1149" s="1364"/>
    </row>
    <row r="1150" spans="2:7" ht="25.5">
      <c r="B1150" s="1362"/>
      <c r="C1150" s="1363"/>
      <c r="D1150" s="1364"/>
      <c r="E1150" s="1405" t="s">
        <v>46</v>
      </c>
      <c r="F1150" s="1404">
        <v>187765</v>
      </c>
      <c r="G1150" s="1364"/>
    </row>
    <row r="1151" spans="2:7" ht="25.5">
      <c r="B1151" s="1362"/>
      <c r="C1151" s="1363"/>
      <c r="D1151" s="1364"/>
      <c r="E1151" s="1406" t="s">
        <v>101</v>
      </c>
      <c r="F1151" s="1404">
        <v>187765</v>
      </c>
      <c r="G1151" s="1364"/>
    </row>
    <row r="1152" spans="2:7">
      <c r="B1152" s="1362"/>
      <c r="C1152" s="1363"/>
      <c r="D1152" s="1364"/>
      <c r="E1152" s="1401" t="s">
        <v>22</v>
      </c>
      <c r="F1152" s="1404">
        <v>21911</v>
      </c>
      <c r="G1152" s="1364"/>
    </row>
    <row r="1153" spans="2:7" ht="13.5" thickBot="1">
      <c r="B1153" s="1369"/>
      <c r="C1153" s="1363"/>
      <c r="D1153" s="1364"/>
      <c r="E1153" s="1397" t="s">
        <v>23</v>
      </c>
      <c r="F1153" s="1385">
        <v>21911</v>
      </c>
      <c r="G1153" s="1364"/>
    </row>
    <row r="1154" spans="2:7" ht="38.25" customHeight="1" thickBot="1">
      <c r="B1154" s="1505" t="s">
        <v>476</v>
      </c>
      <c r="C1154" s="1506"/>
      <c r="D1154" s="1506"/>
      <c r="E1154" s="1506"/>
      <c r="F1154" s="1506"/>
      <c r="G1154" s="1507"/>
    </row>
  </sheetData>
  <autoFilter ref="B1:B809"/>
  <mergeCells count="32">
    <mergeCell ref="B1099:G1099"/>
    <mergeCell ref="B1126:G1126"/>
    <mergeCell ref="B1128:G1128"/>
    <mergeCell ref="B1154:G1154"/>
    <mergeCell ref="B1071:G1071"/>
    <mergeCell ref="B973:G973"/>
    <mergeCell ref="B1012:G1012"/>
    <mergeCell ref="B1014:G1014"/>
    <mergeCell ref="B1055:G1055"/>
    <mergeCell ref="B1073:G1073"/>
    <mergeCell ref="B848:G848"/>
    <mergeCell ref="B850:G850"/>
    <mergeCell ref="B891:G891"/>
    <mergeCell ref="B930:G930"/>
    <mergeCell ref="B932:G932"/>
    <mergeCell ref="B795:G795"/>
    <mergeCell ref="B809:G809"/>
    <mergeCell ref="B495:G495"/>
    <mergeCell ref="B602:G602"/>
    <mergeCell ref="B713:G713"/>
    <mergeCell ref="B752:G752"/>
    <mergeCell ref="B754:G754"/>
    <mergeCell ref="B125:G125"/>
    <mergeCell ref="B127:G127"/>
    <mergeCell ref="B234:G234"/>
    <mergeCell ref="B362:G362"/>
    <mergeCell ref="B493:G493"/>
    <mergeCell ref="H1:H2"/>
    <mergeCell ref="C1:C2"/>
    <mergeCell ref="D1:D2"/>
    <mergeCell ref="F1:F2"/>
    <mergeCell ref="G1:G2"/>
  </mergeCells>
  <pageMargins left="0.27559055118110237" right="0.27559055118110237" top="0.39370078740157483" bottom="0.59055118110236227" header="0.19685039370078741" footer="0.35433070866141736"/>
  <pageSetup paperSize="9" scale="75" firstPageNumber="9" fitToHeight="0" orientation="landscape" r:id="rId1"/>
  <headerFooter>
    <oddFooter>&amp;L&amp;"Times New Roman,Regular"&amp;F&amp;C&amp;P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17"/>
  <sheetViews>
    <sheetView topLeftCell="A76" zoomScale="70" zoomScaleNormal="70" workbookViewId="0">
      <selection activeCell="N26" sqref="N26"/>
    </sheetView>
  </sheetViews>
  <sheetFormatPr defaultRowHeight="15"/>
  <cols>
    <col min="1" max="1" width="6.28515625" style="25" customWidth="1"/>
    <col min="2" max="2" width="56.7109375" style="21" customWidth="1"/>
    <col min="3" max="4" width="14.28515625" style="21" customWidth="1"/>
    <col min="5" max="5" width="49.7109375" style="21" customWidth="1"/>
    <col min="6" max="6" width="16" style="21" customWidth="1"/>
    <col min="7" max="7" width="14" style="21" customWidth="1"/>
    <col min="8" max="8" width="16.140625" style="14" customWidth="1"/>
  </cols>
  <sheetData>
    <row r="1" spans="1:9" ht="15" customHeight="1">
      <c r="A1" s="118"/>
      <c r="B1" s="2"/>
      <c r="C1" s="1433" t="s">
        <v>0</v>
      </c>
      <c r="D1" s="1433" t="s">
        <v>1</v>
      </c>
      <c r="E1" s="3"/>
      <c r="F1" s="1433" t="s">
        <v>0</v>
      </c>
      <c r="G1" s="1433" t="s">
        <v>1</v>
      </c>
      <c r="H1" s="1458" t="s">
        <v>49</v>
      </c>
    </row>
    <row r="2" spans="1:9" ht="15.75" customHeight="1" thickBot="1">
      <c r="A2" s="118"/>
      <c r="B2" s="4"/>
      <c r="C2" s="1434"/>
      <c r="D2" s="1434"/>
      <c r="E2" s="5"/>
      <c r="F2" s="1434"/>
      <c r="G2" s="1434"/>
      <c r="H2" s="1432"/>
    </row>
    <row r="3" spans="1:9">
      <c r="A3" s="114"/>
      <c r="B3" s="7"/>
      <c r="C3" s="8"/>
      <c r="D3" s="9"/>
      <c r="E3" s="7"/>
      <c r="F3" s="10"/>
      <c r="G3" s="9"/>
      <c r="H3" s="11"/>
    </row>
    <row r="4" spans="1:9" s="58" customFormat="1">
      <c r="A4" s="114"/>
      <c r="B4" s="54" t="s">
        <v>126</v>
      </c>
      <c r="C4" s="55"/>
      <c r="D4" s="9"/>
      <c r="E4" s="56"/>
      <c r="F4" s="57"/>
      <c r="G4" s="9"/>
      <c r="H4" s="11"/>
    </row>
    <row r="5" spans="1:9" s="69" customFormat="1" ht="12.75">
      <c r="A5" s="199"/>
      <c r="B5" s="70" t="s">
        <v>130</v>
      </c>
      <c r="C5" s="67"/>
      <c r="D5" s="9"/>
      <c r="E5" s="70" t="s">
        <v>131</v>
      </c>
      <c r="F5" s="68"/>
      <c r="G5" s="9"/>
      <c r="H5" s="165"/>
    </row>
    <row r="6" spans="1:9" s="73" customFormat="1" ht="12.75">
      <c r="A6" s="88"/>
      <c r="B6" s="30" t="s">
        <v>28</v>
      </c>
      <c r="C6" s="51"/>
      <c r="D6" s="102"/>
      <c r="E6" s="30" t="s">
        <v>28</v>
      </c>
      <c r="F6" s="122"/>
      <c r="G6" s="83"/>
      <c r="H6" s="166"/>
    </row>
    <row r="7" spans="1:9" s="73" customFormat="1" ht="12.75">
      <c r="A7" s="88"/>
      <c r="B7" s="203" t="s">
        <v>102</v>
      </c>
      <c r="C7" s="204">
        <v>26518005</v>
      </c>
      <c r="D7" s="123">
        <f>D19</f>
        <v>-483364</v>
      </c>
      <c r="E7" s="203" t="s">
        <v>102</v>
      </c>
      <c r="F7" s="204">
        <v>26518005</v>
      </c>
      <c r="G7" s="124">
        <f>D7</f>
        <v>-483364</v>
      </c>
      <c r="H7" s="167"/>
      <c r="I7" s="105"/>
    </row>
    <row r="8" spans="1:9" s="73" customFormat="1" ht="12.75">
      <c r="A8" s="88"/>
      <c r="B8" s="203" t="s">
        <v>103</v>
      </c>
      <c r="C8" s="204">
        <v>18611771</v>
      </c>
      <c r="D8" s="123">
        <f>D67</f>
        <v>-413708</v>
      </c>
      <c r="E8" s="203" t="s">
        <v>103</v>
      </c>
      <c r="F8" s="204">
        <v>18611771</v>
      </c>
      <c r="G8" s="744">
        <f t="shared" ref="G8:G9" si="0">D8</f>
        <v>-413708</v>
      </c>
      <c r="H8" s="167"/>
      <c r="I8" s="105"/>
    </row>
    <row r="9" spans="1:9" s="73" customFormat="1" ht="12.75">
      <c r="A9" s="88"/>
      <c r="B9" s="203" t="s">
        <v>108</v>
      </c>
      <c r="C9" s="204">
        <v>25191771</v>
      </c>
      <c r="D9" s="123">
        <f>D94</f>
        <v>-413680</v>
      </c>
      <c r="E9" s="203" t="s">
        <v>108</v>
      </c>
      <c r="F9" s="204">
        <v>25191771</v>
      </c>
      <c r="G9" s="744">
        <f t="shared" si="0"/>
        <v>-413680</v>
      </c>
      <c r="H9" s="167"/>
      <c r="I9" s="105"/>
    </row>
    <row r="10" spans="1:9" s="58" customFormat="1">
      <c r="A10" s="114"/>
      <c r="B10" s="54"/>
      <c r="C10" s="55"/>
      <c r="D10" s="9"/>
      <c r="E10" s="56"/>
      <c r="F10" s="57"/>
      <c r="G10" s="9"/>
      <c r="H10" s="11"/>
    </row>
    <row r="11" spans="1:9" s="58" customFormat="1" ht="15.75">
      <c r="A11" s="15"/>
      <c r="B11" s="162" t="s">
        <v>140</v>
      </c>
      <c r="C11" s="31"/>
      <c r="D11" s="31"/>
      <c r="E11" s="31"/>
      <c r="F11" s="275"/>
      <c r="G11" s="31"/>
      <c r="H11" s="14"/>
    </row>
    <row r="12" spans="1:9" ht="15.75" thickBot="1">
      <c r="A12" s="15"/>
      <c r="B12" s="276"/>
      <c r="C12" s="212"/>
      <c r="D12" s="212"/>
      <c r="E12" s="183"/>
      <c r="F12" s="183"/>
      <c r="G12" s="183"/>
    </row>
    <row r="13" spans="1:9" ht="27">
      <c r="A13" s="277">
        <f>KM!A1130+1</f>
        <v>42</v>
      </c>
      <c r="B13" s="278" t="s">
        <v>29</v>
      </c>
      <c r="C13" s="279"/>
      <c r="D13" s="216"/>
      <c r="E13" s="280" t="s">
        <v>126</v>
      </c>
      <c r="F13" s="279"/>
      <c r="G13" s="216"/>
      <c r="H13" s="14" t="s">
        <v>50</v>
      </c>
    </row>
    <row r="14" spans="1:9">
      <c r="A14" s="15"/>
      <c r="B14" s="194" t="s">
        <v>4</v>
      </c>
      <c r="C14" s="90"/>
      <c r="D14" s="215"/>
      <c r="E14" s="281" t="s">
        <v>4</v>
      </c>
      <c r="F14" s="90"/>
      <c r="G14" s="215"/>
    </row>
    <row r="15" spans="1:9">
      <c r="A15" s="15"/>
      <c r="B15" s="282" t="s">
        <v>28</v>
      </c>
      <c r="C15" s="283"/>
      <c r="D15" s="284"/>
      <c r="E15" s="285" t="s">
        <v>170</v>
      </c>
      <c r="F15" s="283"/>
      <c r="G15" s="284"/>
    </row>
    <row r="16" spans="1:9">
      <c r="A16" s="15"/>
      <c r="B16" s="286" t="s">
        <v>6</v>
      </c>
      <c r="C16" s="287">
        <f t="shared" ref="C16:D21" si="1">C17</f>
        <v>26518005</v>
      </c>
      <c r="D16" s="288">
        <f t="shared" si="1"/>
        <v>-483364</v>
      </c>
      <c r="E16" s="289" t="s">
        <v>127</v>
      </c>
      <c r="F16" s="290">
        <f>F17+F18</f>
        <v>4020964</v>
      </c>
      <c r="G16" s="291">
        <f>G17+G18</f>
        <v>483364</v>
      </c>
    </row>
    <row r="17" spans="1:8">
      <c r="A17" s="15"/>
      <c r="B17" s="292" t="s">
        <v>13</v>
      </c>
      <c r="C17" s="293">
        <f t="shared" si="1"/>
        <v>26518005</v>
      </c>
      <c r="D17" s="294">
        <f t="shared" si="1"/>
        <v>-483364</v>
      </c>
      <c r="E17" s="295" t="s">
        <v>60</v>
      </c>
      <c r="F17" s="296">
        <v>13715</v>
      </c>
      <c r="G17" s="297"/>
    </row>
    <row r="18" spans="1:8">
      <c r="A18" s="15"/>
      <c r="B18" s="298" t="s">
        <v>14</v>
      </c>
      <c r="C18" s="299">
        <f t="shared" si="1"/>
        <v>26518005</v>
      </c>
      <c r="D18" s="294">
        <f t="shared" si="1"/>
        <v>-483364</v>
      </c>
      <c r="E18" s="300" t="s">
        <v>13</v>
      </c>
      <c r="F18" s="296">
        <f>F19</f>
        <v>4007249</v>
      </c>
      <c r="G18" s="297">
        <f>G19</f>
        <v>483364</v>
      </c>
    </row>
    <row r="19" spans="1:8" ht="25.5">
      <c r="A19" s="15"/>
      <c r="B19" s="301" t="s">
        <v>30</v>
      </c>
      <c r="C19" s="287">
        <f t="shared" si="1"/>
        <v>26518005</v>
      </c>
      <c r="D19" s="288">
        <f t="shared" si="1"/>
        <v>-483364</v>
      </c>
      <c r="E19" s="302" t="s">
        <v>14</v>
      </c>
      <c r="F19" s="296">
        <v>4007249</v>
      </c>
      <c r="G19" s="297">
        <v>483364</v>
      </c>
    </row>
    <row r="20" spans="1:8">
      <c r="A20" s="15"/>
      <c r="B20" s="303" t="s">
        <v>16</v>
      </c>
      <c r="C20" s="299">
        <f t="shared" si="1"/>
        <v>26518005</v>
      </c>
      <c r="D20" s="304">
        <f t="shared" si="1"/>
        <v>-483364</v>
      </c>
      <c r="E20" s="305" t="s">
        <v>30</v>
      </c>
      <c r="F20" s="290">
        <f>F21+F25</f>
        <v>4020964</v>
      </c>
      <c r="G20" s="291">
        <f>G21+G25</f>
        <v>483364</v>
      </c>
    </row>
    <row r="21" spans="1:8">
      <c r="A21" s="15"/>
      <c r="B21" s="306" t="s">
        <v>104</v>
      </c>
      <c r="C21" s="299">
        <f t="shared" si="1"/>
        <v>26518005</v>
      </c>
      <c r="D21" s="304">
        <f t="shared" si="1"/>
        <v>-483364</v>
      </c>
      <c r="E21" s="307" t="s">
        <v>16</v>
      </c>
      <c r="F21" s="308">
        <f>F22</f>
        <v>3939104</v>
      </c>
      <c r="G21" s="191">
        <f>G22</f>
        <v>398364</v>
      </c>
    </row>
    <row r="22" spans="1:8">
      <c r="A22" s="15"/>
      <c r="B22" s="309" t="s">
        <v>20</v>
      </c>
      <c r="C22" s="299">
        <v>26518005</v>
      </c>
      <c r="D22" s="294">
        <v>-483364</v>
      </c>
      <c r="E22" s="302" t="s">
        <v>17</v>
      </c>
      <c r="F22" s="308">
        <f>F23+F24</f>
        <v>3939104</v>
      </c>
      <c r="G22" s="191">
        <f>G23+G24</f>
        <v>398364</v>
      </c>
    </row>
    <row r="23" spans="1:8">
      <c r="A23" s="15"/>
      <c r="B23" s="292"/>
      <c r="C23" s="310"/>
      <c r="D23" s="311"/>
      <c r="E23" s="312" t="s">
        <v>18</v>
      </c>
      <c r="F23" s="296">
        <v>2955079</v>
      </c>
      <c r="G23" s="297">
        <v>251762</v>
      </c>
    </row>
    <row r="24" spans="1:8">
      <c r="A24" s="15"/>
      <c r="B24" s="298"/>
      <c r="C24" s="313"/>
      <c r="D24" s="311"/>
      <c r="E24" s="312" t="s">
        <v>19</v>
      </c>
      <c r="F24" s="296">
        <v>984025</v>
      </c>
      <c r="G24" s="191">
        <f>138142+8460</f>
        <v>146602</v>
      </c>
    </row>
    <row r="25" spans="1:8">
      <c r="A25" s="15"/>
      <c r="B25" s="301"/>
      <c r="C25" s="322"/>
      <c r="D25" s="323"/>
      <c r="E25" s="307" t="s">
        <v>22</v>
      </c>
      <c r="F25" s="308">
        <f>F26</f>
        <v>81860</v>
      </c>
      <c r="G25" s="191">
        <f>G26</f>
        <v>85000</v>
      </c>
    </row>
    <row r="26" spans="1:8" ht="15.75" thickBot="1">
      <c r="A26" s="15"/>
      <c r="B26" s="324"/>
      <c r="C26" s="325"/>
      <c r="D26" s="326"/>
      <c r="E26" s="327" t="s">
        <v>23</v>
      </c>
      <c r="F26" s="328">
        <v>81860</v>
      </c>
      <c r="G26" s="329">
        <v>85000</v>
      </c>
    </row>
    <row r="27" spans="1:8" ht="46.5" customHeight="1" thickBot="1">
      <c r="A27" s="330"/>
      <c r="B27" s="1511" t="s">
        <v>171</v>
      </c>
      <c r="C27" s="1512"/>
      <c r="D27" s="1512"/>
      <c r="E27" s="1512"/>
      <c r="F27" s="1512"/>
      <c r="G27" s="1513"/>
    </row>
    <row r="28" spans="1:8">
      <c r="A28" s="15"/>
      <c r="B28" s="276"/>
      <c r="C28" s="212"/>
      <c r="D28" s="212"/>
      <c r="E28" s="183"/>
      <c r="F28" s="183"/>
      <c r="G28" s="183"/>
    </row>
    <row r="29" spans="1:8">
      <c r="A29" s="15"/>
      <c r="B29" s="162" t="s">
        <v>141</v>
      </c>
      <c r="C29" s="13"/>
      <c r="D29" s="198"/>
      <c r="E29" s="162"/>
      <c r="F29" s="13"/>
      <c r="G29" s="198"/>
    </row>
    <row r="30" spans="1:8" ht="15.75" thickBot="1">
      <c r="A30" s="15"/>
      <c r="B30" s="188"/>
      <c r="C30" s="198"/>
      <c r="D30" s="198"/>
      <c r="E30" s="162"/>
      <c r="F30" s="13"/>
      <c r="G30" s="198"/>
    </row>
    <row r="31" spans="1:8" ht="27">
      <c r="A31" s="277">
        <f>A13</f>
        <v>42</v>
      </c>
      <c r="B31" s="331" t="s">
        <v>29</v>
      </c>
      <c r="C31" s="332"/>
      <c r="D31" s="333"/>
      <c r="E31" s="334" t="s">
        <v>126</v>
      </c>
      <c r="F31" s="332"/>
      <c r="G31" s="333"/>
      <c r="H31" s="14" t="s">
        <v>50</v>
      </c>
    </row>
    <row r="32" spans="1:8">
      <c r="A32" s="15"/>
      <c r="B32" s="588" t="s">
        <v>52</v>
      </c>
      <c r="C32" s="590"/>
      <c r="D32" s="335"/>
      <c r="E32" s="336" t="s">
        <v>52</v>
      </c>
      <c r="F32" s="590"/>
      <c r="G32" s="335"/>
    </row>
    <row r="33" spans="1:7">
      <c r="A33" s="15"/>
      <c r="B33" s="337" t="s">
        <v>53</v>
      </c>
      <c r="C33" s="338"/>
      <c r="D33" s="339"/>
      <c r="E33" s="340" t="s">
        <v>53</v>
      </c>
      <c r="F33" s="338"/>
      <c r="G33" s="339"/>
    </row>
    <row r="34" spans="1:7" ht="15.75" customHeight="1">
      <c r="A34" s="15"/>
      <c r="B34" s="341" t="s">
        <v>58</v>
      </c>
      <c r="C34" s="338"/>
      <c r="D34" s="339"/>
      <c r="E34" s="342" t="s">
        <v>58</v>
      </c>
      <c r="F34" s="338"/>
      <c r="G34" s="339"/>
    </row>
    <row r="35" spans="1:7">
      <c r="A35" s="15"/>
      <c r="B35" s="319" t="s">
        <v>6</v>
      </c>
      <c r="C35" s="287">
        <v>58798203</v>
      </c>
      <c r="D35" s="288">
        <f t="shared" ref="D35:D40" si="2">D36</f>
        <v>-483364</v>
      </c>
      <c r="E35" s="343" t="s">
        <v>6</v>
      </c>
      <c r="F35" s="287">
        <f>F36+F38</f>
        <v>1429439481</v>
      </c>
      <c r="G35" s="288">
        <f>G36+G39+G48</f>
        <v>483364</v>
      </c>
    </row>
    <row r="36" spans="1:7">
      <c r="A36" s="15"/>
      <c r="B36" s="344" t="s">
        <v>13</v>
      </c>
      <c r="C36" s="299">
        <v>58798203</v>
      </c>
      <c r="D36" s="304">
        <f t="shared" si="2"/>
        <v>-483364</v>
      </c>
      <c r="E36" s="345" t="s">
        <v>78</v>
      </c>
      <c r="F36" s="299">
        <v>15086477</v>
      </c>
      <c r="G36" s="294"/>
    </row>
    <row r="37" spans="1:7">
      <c r="A37" s="15"/>
      <c r="B37" s="298" t="s">
        <v>14</v>
      </c>
      <c r="C37" s="299">
        <v>58798203</v>
      </c>
      <c r="D37" s="294">
        <f t="shared" si="2"/>
        <v>-483364</v>
      </c>
      <c r="E37" s="346" t="s">
        <v>13</v>
      </c>
      <c r="F37" s="299">
        <f>F38</f>
        <v>1414353004</v>
      </c>
      <c r="G37" s="304">
        <f>G38</f>
        <v>483364</v>
      </c>
    </row>
    <row r="38" spans="1:7" ht="25.5">
      <c r="A38" s="15"/>
      <c r="B38" s="316" t="s">
        <v>30</v>
      </c>
      <c r="C38" s="287">
        <v>58798203</v>
      </c>
      <c r="D38" s="288">
        <f t="shared" si="2"/>
        <v>-483364</v>
      </c>
      <c r="E38" s="302" t="s">
        <v>14</v>
      </c>
      <c r="F38" s="299">
        <v>1414353004</v>
      </c>
      <c r="G38" s="294">
        <v>483364</v>
      </c>
    </row>
    <row r="39" spans="1:7">
      <c r="A39" s="15"/>
      <c r="B39" s="319" t="s">
        <v>16</v>
      </c>
      <c r="C39" s="287">
        <v>58798203</v>
      </c>
      <c r="D39" s="288">
        <f t="shared" si="2"/>
        <v>-483364</v>
      </c>
      <c r="E39" s="347" t="s">
        <v>30</v>
      </c>
      <c r="F39" s="287">
        <f>F40+F56</f>
        <v>1389150618</v>
      </c>
      <c r="G39" s="288">
        <f>G40+G56</f>
        <v>483364</v>
      </c>
    </row>
    <row r="40" spans="1:7">
      <c r="A40" s="15"/>
      <c r="B40" s="348" t="s">
        <v>104</v>
      </c>
      <c r="C40" s="299">
        <v>58798203</v>
      </c>
      <c r="D40" s="304">
        <f t="shared" si="2"/>
        <v>-483364</v>
      </c>
      <c r="E40" s="343" t="s">
        <v>16</v>
      </c>
      <c r="F40" s="287">
        <f>F41+F44+F49+F47</f>
        <v>1384725670</v>
      </c>
      <c r="G40" s="288">
        <f>G41+G44+G49+G47</f>
        <v>398364</v>
      </c>
    </row>
    <row r="41" spans="1:7">
      <c r="A41" s="15"/>
      <c r="B41" s="349" t="s">
        <v>20</v>
      </c>
      <c r="C41" s="299">
        <v>58798203</v>
      </c>
      <c r="D41" s="294">
        <f>D19</f>
        <v>-483364</v>
      </c>
      <c r="E41" s="302" t="s">
        <v>17</v>
      </c>
      <c r="F41" s="299">
        <f>F42+F43</f>
        <v>129945855</v>
      </c>
      <c r="G41" s="304">
        <f>G42+G43</f>
        <v>398364</v>
      </c>
    </row>
    <row r="42" spans="1:7">
      <c r="A42" s="15"/>
      <c r="B42" s="350"/>
      <c r="C42" s="299"/>
      <c r="D42" s="304"/>
      <c r="E42" s="312" t="s">
        <v>18</v>
      </c>
      <c r="F42" s="299">
        <v>109158400</v>
      </c>
      <c r="G42" s="294">
        <v>251762</v>
      </c>
    </row>
    <row r="43" spans="1:7">
      <c r="A43" s="15"/>
      <c r="B43" s="351"/>
      <c r="C43" s="299"/>
      <c r="D43" s="352"/>
      <c r="E43" s="312" t="s">
        <v>19</v>
      </c>
      <c r="F43" s="299">
        <v>20787455</v>
      </c>
      <c r="G43" s="294">
        <f>138142+8460</f>
        <v>146602</v>
      </c>
    </row>
    <row r="44" spans="1:7">
      <c r="A44" s="15"/>
      <c r="B44" s="351"/>
      <c r="C44" s="299"/>
      <c r="D44" s="352"/>
      <c r="E44" s="353" t="s">
        <v>104</v>
      </c>
      <c r="F44" s="299">
        <f>F45+F46</f>
        <v>1201488660</v>
      </c>
      <c r="G44" s="304"/>
    </row>
    <row r="45" spans="1:7">
      <c r="A45" s="15"/>
      <c r="B45" s="349"/>
      <c r="C45" s="299"/>
      <c r="D45" s="294"/>
      <c r="E45" s="312" t="s">
        <v>20</v>
      </c>
      <c r="F45" s="299">
        <v>1199617274</v>
      </c>
      <c r="G45" s="294"/>
    </row>
    <row r="46" spans="1:7">
      <c r="A46" s="15"/>
      <c r="B46" s="349"/>
      <c r="C46" s="299"/>
      <c r="D46" s="294"/>
      <c r="E46" s="312" t="s">
        <v>100</v>
      </c>
      <c r="F46" s="299">
        <v>1871386</v>
      </c>
      <c r="G46" s="294"/>
    </row>
    <row r="47" spans="1:7" ht="25.5">
      <c r="A47" s="15"/>
      <c r="B47" s="349"/>
      <c r="C47" s="299"/>
      <c r="D47" s="294"/>
      <c r="E47" s="302" t="s">
        <v>54</v>
      </c>
      <c r="F47" s="299">
        <f>F48</f>
        <v>381341</v>
      </c>
      <c r="G47" s="304"/>
    </row>
    <row r="48" spans="1:7">
      <c r="A48" s="15"/>
      <c r="B48" s="344"/>
      <c r="C48" s="313"/>
      <c r="D48" s="321"/>
      <c r="E48" s="312" t="s">
        <v>56</v>
      </c>
      <c r="F48" s="299">
        <v>381341</v>
      </c>
      <c r="G48" s="294"/>
    </row>
    <row r="49" spans="1:7" ht="25.5">
      <c r="A49" s="15"/>
      <c r="B49" s="298"/>
      <c r="C49" s="313"/>
      <c r="D49" s="314"/>
      <c r="E49" s="315" t="s">
        <v>35</v>
      </c>
      <c r="F49" s="299">
        <f>F50+F53</f>
        <v>52909814</v>
      </c>
      <c r="G49" s="304"/>
    </row>
    <row r="50" spans="1:7">
      <c r="A50" s="15"/>
      <c r="B50" s="316"/>
      <c r="C50" s="317"/>
      <c r="D50" s="318"/>
      <c r="E50" s="315" t="s">
        <v>36</v>
      </c>
      <c r="F50" s="299">
        <v>63162</v>
      </c>
      <c r="G50" s="304"/>
    </row>
    <row r="51" spans="1:7" ht="25.5">
      <c r="A51" s="15"/>
      <c r="B51" s="319"/>
      <c r="C51" s="317"/>
      <c r="D51" s="318"/>
      <c r="E51" s="320" t="s">
        <v>37</v>
      </c>
      <c r="F51" s="299">
        <v>63162</v>
      </c>
      <c r="G51" s="304"/>
    </row>
    <row r="52" spans="1:7" ht="38.25">
      <c r="A52" s="15"/>
      <c r="B52" s="298"/>
      <c r="C52" s="313"/>
      <c r="D52" s="321"/>
      <c r="E52" s="320" t="s">
        <v>38</v>
      </c>
      <c r="F52" s="299">
        <v>63162</v>
      </c>
      <c r="G52" s="304"/>
    </row>
    <row r="53" spans="1:7" ht="25.5">
      <c r="A53" s="15"/>
      <c r="B53" s="349"/>
      <c r="C53" s="313"/>
      <c r="D53" s="314"/>
      <c r="E53" s="354" t="s">
        <v>46</v>
      </c>
      <c r="F53" s="299">
        <f>F54+F55</f>
        <v>52846652</v>
      </c>
      <c r="G53" s="304"/>
    </row>
    <row r="54" spans="1:7" ht="25.5">
      <c r="A54" s="15"/>
      <c r="B54" s="349"/>
      <c r="C54" s="313"/>
      <c r="D54" s="314"/>
      <c r="E54" s="320" t="s">
        <v>101</v>
      </c>
      <c r="F54" s="299">
        <v>2423272</v>
      </c>
      <c r="G54" s="294"/>
    </row>
    <row r="55" spans="1:7" ht="38.25">
      <c r="A55" s="15"/>
      <c r="B55" s="348"/>
      <c r="C55" s="313"/>
      <c r="D55" s="321"/>
      <c r="E55" s="320" t="s">
        <v>47</v>
      </c>
      <c r="F55" s="299">
        <v>50423380</v>
      </c>
      <c r="G55" s="294"/>
    </row>
    <row r="56" spans="1:7">
      <c r="A56" s="15"/>
      <c r="B56" s="349"/>
      <c r="C56" s="313"/>
      <c r="D56" s="314"/>
      <c r="E56" s="343" t="s">
        <v>22</v>
      </c>
      <c r="F56" s="287">
        <f>F57</f>
        <v>4424948</v>
      </c>
      <c r="G56" s="355">
        <f>G57</f>
        <v>85000</v>
      </c>
    </row>
    <row r="57" spans="1:7">
      <c r="A57" s="15"/>
      <c r="B57" s="349"/>
      <c r="C57" s="313"/>
      <c r="D57" s="314"/>
      <c r="E57" s="302" t="s">
        <v>23</v>
      </c>
      <c r="F57" s="299">
        <v>4424948</v>
      </c>
      <c r="G57" s="304">
        <v>85000</v>
      </c>
    </row>
    <row r="58" spans="1:7">
      <c r="A58" s="15"/>
      <c r="B58" s="298"/>
      <c r="C58" s="313"/>
      <c r="D58" s="321"/>
      <c r="E58" s="343" t="s">
        <v>24</v>
      </c>
      <c r="F58" s="290">
        <f>F35-F39</f>
        <v>40288863</v>
      </c>
      <c r="G58" s="291"/>
    </row>
    <row r="59" spans="1:7">
      <c r="A59" s="15"/>
      <c r="B59" s="349"/>
      <c r="C59" s="313"/>
      <c r="D59" s="314"/>
      <c r="E59" s="343" t="s">
        <v>25</v>
      </c>
      <c r="F59" s="290">
        <f>F39-F35</f>
        <v>-40288863</v>
      </c>
      <c r="G59" s="291"/>
    </row>
    <row r="60" spans="1:7">
      <c r="A60" s="15"/>
      <c r="B60" s="356"/>
      <c r="C60" s="313"/>
      <c r="D60" s="321"/>
      <c r="E60" s="302" t="s">
        <v>26</v>
      </c>
      <c r="F60" s="308">
        <f>F61</f>
        <v>450000</v>
      </c>
      <c r="G60" s="191"/>
    </row>
    <row r="61" spans="1:7" ht="38.25">
      <c r="A61" s="15"/>
      <c r="B61" s="356"/>
      <c r="C61" s="313"/>
      <c r="D61" s="321"/>
      <c r="E61" s="302" t="s">
        <v>27</v>
      </c>
      <c r="F61" s="308">
        <v>450000</v>
      </c>
      <c r="G61" s="191"/>
    </row>
    <row r="62" spans="1:7">
      <c r="A62" s="15"/>
      <c r="B62" s="357"/>
      <c r="C62" s="358"/>
      <c r="D62" s="359"/>
      <c r="E62" s="360" t="s">
        <v>128</v>
      </c>
      <c r="F62" s="361">
        <v>-40738863</v>
      </c>
      <c r="G62" s="192"/>
    </row>
    <row r="63" spans="1:7">
      <c r="A63" s="15"/>
      <c r="B63" s="341" t="s">
        <v>98</v>
      </c>
      <c r="C63" s="338"/>
      <c r="D63" s="339"/>
      <c r="E63" s="342" t="s">
        <v>98</v>
      </c>
      <c r="F63" s="338"/>
      <c r="G63" s="339"/>
    </row>
    <row r="64" spans="1:7">
      <c r="A64" s="15"/>
      <c r="B64" s="319" t="s">
        <v>6</v>
      </c>
      <c r="C64" s="287">
        <v>29094348</v>
      </c>
      <c r="D64" s="288">
        <f t="shared" ref="D64:D69" si="3">D65</f>
        <v>-413708</v>
      </c>
      <c r="E64" s="343" t="s">
        <v>6</v>
      </c>
      <c r="F64" s="287">
        <f>F65+F67</f>
        <v>1370654043</v>
      </c>
      <c r="G64" s="288">
        <f>G65+G68+G77</f>
        <v>413708</v>
      </c>
    </row>
    <row r="65" spans="1:7">
      <c r="A65" s="15"/>
      <c r="B65" s="344" t="s">
        <v>13</v>
      </c>
      <c r="C65" s="299">
        <v>29094348</v>
      </c>
      <c r="D65" s="304">
        <f t="shared" si="3"/>
        <v>-413708</v>
      </c>
      <c r="E65" s="345" t="s">
        <v>78</v>
      </c>
      <c r="F65" s="299">
        <v>8086477</v>
      </c>
      <c r="G65" s="294"/>
    </row>
    <row r="66" spans="1:7">
      <c r="A66" s="15"/>
      <c r="B66" s="298" t="s">
        <v>14</v>
      </c>
      <c r="C66" s="299">
        <v>29094348</v>
      </c>
      <c r="D66" s="294">
        <f t="shared" si="3"/>
        <v>-413708</v>
      </c>
      <c r="E66" s="346" t="s">
        <v>13</v>
      </c>
      <c r="F66" s="299">
        <f>F67</f>
        <v>1362567566</v>
      </c>
      <c r="G66" s="304">
        <f>G67</f>
        <v>413708</v>
      </c>
    </row>
    <row r="67" spans="1:7" ht="25.5">
      <c r="A67" s="15"/>
      <c r="B67" s="316" t="s">
        <v>30</v>
      </c>
      <c r="C67" s="287">
        <v>29094348</v>
      </c>
      <c r="D67" s="288">
        <f t="shared" si="3"/>
        <v>-413708</v>
      </c>
      <c r="E67" s="302" t="s">
        <v>14</v>
      </c>
      <c r="F67" s="299">
        <v>1362567566</v>
      </c>
      <c r="G67" s="294">
        <v>413708</v>
      </c>
    </row>
    <row r="68" spans="1:7">
      <c r="A68" s="15"/>
      <c r="B68" s="319" t="s">
        <v>16</v>
      </c>
      <c r="C68" s="287">
        <v>29094348</v>
      </c>
      <c r="D68" s="288">
        <f t="shared" si="3"/>
        <v>-413708</v>
      </c>
      <c r="E68" s="347" t="s">
        <v>30</v>
      </c>
      <c r="F68" s="287">
        <f>F69+F85</f>
        <v>1365148086</v>
      </c>
      <c r="G68" s="288">
        <f>G69+G85</f>
        <v>413708</v>
      </c>
    </row>
    <row r="69" spans="1:7">
      <c r="A69" s="15"/>
      <c r="B69" s="348" t="s">
        <v>104</v>
      </c>
      <c r="C69" s="299">
        <v>29094348</v>
      </c>
      <c r="D69" s="304">
        <f t="shared" si="3"/>
        <v>-413708</v>
      </c>
      <c r="E69" s="343" t="s">
        <v>16</v>
      </c>
      <c r="F69" s="287">
        <f>F70+F73+F78+F76</f>
        <v>1361779301</v>
      </c>
      <c r="G69" s="288">
        <f>G70+G73+G78+G76</f>
        <v>413708</v>
      </c>
    </row>
    <row r="70" spans="1:7">
      <c r="A70" s="15"/>
      <c r="B70" s="349" t="s">
        <v>20</v>
      </c>
      <c r="C70" s="299">
        <v>29094348</v>
      </c>
      <c r="D70" s="294">
        <v>-413708</v>
      </c>
      <c r="E70" s="302" t="s">
        <v>17</v>
      </c>
      <c r="F70" s="299">
        <f>F71+F72</f>
        <v>129966861</v>
      </c>
      <c r="G70" s="304">
        <f>G71+G72</f>
        <v>413708</v>
      </c>
    </row>
    <row r="71" spans="1:7" ht="12.75" customHeight="1">
      <c r="A71" s="15"/>
      <c r="B71" s="350"/>
      <c r="C71" s="299"/>
      <c r="D71" s="304"/>
      <c r="E71" s="312" t="s">
        <v>18</v>
      </c>
      <c r="F71" s="299">
        <v>109158400</v>
      </c>
      <c r="G71" s="294">
        <v>251762</v>
      </c>
    </row>
    <row r="72" spans="1:7" ht="15" customHeight="1">
      <c r="A72" s="15"/>
      <c r="B72" s="351"/>
      <c r="C72" s="299"/>
      <c r="D72" s="352"/>
      <c r="E72" s="312" t="s">
        <v>19</v>
      </c>
      <c r="F72" s="299">
        <v>20808461</v>
      </c>
      <c r="G72" s="294">
        <f>153486+8460</f>
        <v>161946</v>
      </c>
    </row>
    <row r="73" spans="1:7">
      <c r="A73" s="15"/>
      <c r="B73" s="351"/>
      <c r="C73" s="299"/>
      <c r="D73" s="352"/>
      <c r="E73" s="353" t="s">
        <v>104</v>
      </c>
      <c r="F73" s="299">
        <f>F74+F75</f>
        <v>1180878204</v>
      </c>
      <c r="G73" s="304"/>
    </row>
    <row r="74" spans="1:7">
      <c r="A74" s="15"/>
      <c r="B74" s="349"/>
      <c r="C74" s="299"/>
      <c r="D74" s="294"/>
      <c r="E74" s="312" t="s">
        <v>20</v>
      </c>
      <c r="F74" s="299">
        <v>1179456818</v>
      </c>
      <c r="G74" s="294"/>
    </row>
    <row r="75" spans="1:7">
      <c r="A75" s="15"/>
      <c r="B75" s="349"/>
      <c r="C75" s="299"/>
      <c r="D75" s="294"/>
      <c r="E75" s="312" t="s">
        <v>100</v>
      </c>
      <c r="F75" s="299">
        <v>1421386</v>
      </c>
      <c r="G75" s="294"/>
    </row>
    <row r="76" spans="1:7" ht="25.5">
      <c r="A76" s="15"/>
      <c r="B76" s="349"/>
      <c r="C76" s="299"/>
      <c r="D76" s="294"/>
      <c r="E76" s="302" t="s">
        <v>54</v>
      </c>
      <c r="F76" s="299">
        <f>F77</f>
        <v>381341</v>
      </c>
      <c r="G76" s="304"/>
    </row>
    <row r="77" spans="1:7">
      <c r="A77" s="15"/>
      <c r="B77" s="344"/>
      <c r="C77" s="313"/>
      <c r="D77" s="321"/>
      <c r="E77" s="312" t="s">
        <v>56</v>
      </c>
      <c r="F77" s="299">
        <v>381341</v>
      </c>
      <c r="G77" s="294"/>
    </row>
    <row r="78" spans="1:7" ht="25.5">
      <c r="A78" s="15"/>
      <c r="B78" s="298"/>
      <c r="C78" s="313"/>
      <c r="D78" s="314"/>
      <c r="E78" s="315" t="s">
        <v>35</v>
      </c>
      <c r="F78" s="299">
        <f>F79+F82</f>
        <v>50552895</v>
      </c>
      <c r="G78" s="304"/>
    </row>
    <row r="79" spans="1:7">
      <c r="A79" s="15"/>
      <c r="B79" s="316"/>
      <c r="C79" s="317"/>
      <c r="D79" s="318"/>
      <c r="E79" s="315" t="s">
        <v>36</v>
      </c>
      <c r="F79" s="299">
        <v>63162</v>
      </c>
      <c r="G79" s="304"/>
    </row>
    <row r="80" spans="1:7" ht="25.5">
      <c r="A80" s="15"/>
      <c r="B80" s="319"/>
      <c r="C80" s="317"/>
      <c r="D80" s="318"/>
      <c r="E80" s="320" t="s">
        <v>37</v>
      </c>
      <c r="F80" s="299">
        <v>63162</v>
      </c>
      <c r="G80" s="304"/>
    </row>
    <row r="81" spans="1:7" ht="38.25">
      <c r="A81" s="15"/>
      <c r="B81" s="298"/>
      <c r="C81" s="313"/>
      <c r="D81" s="321"/>
      <c r="E81" s="320" t="s">
        <v>38</v>
      </c>
      <c r="F81" s="299">
        <v>63162</v>
      </c>
      <c r="G81" s="304"/>
    </row>
    <row r="82" spans="1:7" ht="25.5">
      <c r="A82" s="15"/>
      <c r="B82" s="349"/>
      <c r="C82" s="313"/>
      <c r="D82" s="314"/>
      <c r="E82" s="354" t="s">
        <v>46</v>
      </c>
      <c r="F82" s="299">
        <f>F83+F84</f>
        <v>50489733</v>
      </c>
      <c r="G82" s="304"/>
    </row>
    <row r="83" spans="1:7" ht="25.5">
      <c r="A83" s="15"/>
      <c r="B83" s="349"/>
      <c r="C83" s="313"/>
      <c r="D83" s="314"/>
      <c r="E83" s="320" t="s">
        <v>101</v>
      </c>
      <c r="F83" s="299">
        <v>2423272</v>
      </c>
      <c r="G83" s="294"/>
    </row>
    <row r="84" spans="1:7" ht="38.25">
      <c r="A84" s="15"/>
      <c r="B84" s="348"/>
      <c r="C84" s="313"/>
      <c r="D84" s="321"/>
      <c r="E84" s="320" t="s">
        <v>47</v>
      </c>
      <c r="F84" s="299">
        <v>48066461</v>
      </c>
      <c r="G84" s="294"/>
    </row>
    <row r="85" spans="1:7">
      <c r="A85" s="15"/>
      <c r="B85" s="349"/>
      <c r="C85" s="313"/>
      <c r="D85" s="314"/>
      <c r="E85" s="343" t="s">
        <v>22</v>
      </c>
      <c r="F85" s="287">
        <f>F86</f>
        <v>3368785</v>
      </c>
      <c r="G85" s="355">
        <f>G86</f>
        <v>0</v>
      </c>
    </row>
    <row r="86" spans="1:7">
      <c r="A86" s="15"/>
      <c r="B86" s="349"/>
      <c r="C86" s="313"/>
      <c r="D86" s="314"/>
      <c r="E86" s="302" t="s">
        <v>23</v>
      </c>
      <c r="F86" s="299">
        <v>3368785</v>
      </c>
      <c r="G86" s="304"/>
    </row>
    <row r="87" spans="1:7">
      <c r="A87" s="15"/>
      <c r="B87" s="298"/>
      <c r="C87" s="313"/>
      <c r="D87" s="321"/>
      <c r="E87" s="343" t="s">
        <v>24</v>
      </c>
      <c r="F87" s="290">
        <f>F64-F68</f>
        <v>5505957</v>
      </c>
      <c r="G87" s="291"/>
    </row>
    <row r="88" spans="1:7">
      <c r="A88" s="15"/>
      <c r="B88" s="349"/>
      <c r="C88" s="313"/>
      <c r="D88" s="314"/>
      <c r="E88" s="343" t="s">
        <v>25</v>
      </c>
      <c r="F88" s="290">
        <f>F68-F64</f>
        <v>-5505957</v>
      </c>
      <c r="G88" s="291"/>
    </row>
    <row r="89" spans="1:7">
      <c r="A89" s="15"/>
      <c r="B89" s="357"/>
      <c r="C89" s="358"/>
      <c r="D89" s="359"/>
      <c r="E89" s="360" t="s">
        <v>128</v>
      </c>
      <c r="F89" s="361">
        <v>-5505957</v>
      </c>
      <c r="G89" s="192"/>
    </row>
    <row r="90" spans="1:7">
      <c r="A90" s="15"/>
      <c r="B90" s="341" t="s">
        <v>117</v>
      </c>
      <c r="C90" s="338"/>
      <c r="D90" s="339"/>
      <c r="E90" s="342" t="s">
        <v>117</v>
      </c>
      <c r="F90" s="338"/>
      <c r="G90" s="339"/>
    </row>
    <row r="91" spans="1:7">
      <c r="A91" s="15"/>
      <c r="B91" s="319" t="s">
        <v>6</v>
      </c>
      <c r="C91" s="287">
        <v>48955999</v>
      </c>
      <c r="D91" s="288">
        <f t="shared" ref="D91:D96" si="4">D92</f>
        <v>-413680</v>
      </c>
      <c r="E91" s="343" t="s">
        <v>6</v>
      </c>
      <c r="F91" s="287">
        <f>F92+F94</f>
        <v>1370435417</v>
      </c>
      <c r="G91" s="288">
        <f>G92+G95+G104</f>
        <v>413680</v>
      </c>
    </row>
    <row r="92" spans="1:7">
      <c r="A92" s="15"/>
      <c r="B92" s="344" t="s">
        <v>13</v>
      </c>
      <c r="C92" s="299">
        <v>48955999</v>
      </c>
      <c r="D92" s="304">
        <f t="shared" si="4"/>
        <v>-413680</v>
      </c>
      <c r="E92" s="345" t="s">
        <v>78</v>
      </c>
      <c r="F92" s="299">
        <v>8086477</v>
      </c>
      <c r="G92" s="294"/>
    </row>
    <row r="93" spans="1:7">
      <c r="A93" s="15"/>
      <c r="B93" s="298" t="s">
        <v>14</v>
      </c>
      <c r="C93" s="299">
        <v>48955999</v>
      </c>
      <c r="D93" s="294">
        <f t="shared" si="4"/>
        <v>-413680</v>
      </c>
      <c r="E93" s="346" t="s">
        <v>13</v>
      </c>
      <c r="F93" s="299">
        <f>F94</f>
        <v>1362348940</v>
      </c>
      <c r="G93" s="304">
        <f>G94</f>
        <v>413680</v>
      </c>
    </row>
    <row r="94" spans="1:7" ht="25.5">
      <c r="A94" s="15"/>
      <c r="B94" s="316" t="s">
        <v>30</v>
      </c>
      <c r="C94" s="287">
        <v>48955999</v>
      </c>
      <c r="D94" s="288">
        <f t="shared" si="4"/>
        <v>-413680</v>
      </c>
      <c r="E94" s="302" t="s">
        <v>14</v>
      </c>
      <c r="F94" s="299">
        <v>1362348940</v>
      </c>
      <c r="G94" s="294">
        <v>413680</v>
      </c>
    </row>
    <row r="95" spans="1:7">
      <c r="A95" s="15"/>
      <c r="B95" s="319" t="s">
        <v>16</v>
      </c>
      <c r="C95" s="287">
        <v>48955999</v>
      </c>
      <c r="D95" s="288">
        <f t="shared" si="4"/>
        <v>-413680</v>
      </c>
      <c r="E95" s="347" t="s">
        <v>30</v>
      </c>
      <c r="F95" s="287">
        <f>F96+F112</f>
        <v>1364929460</v>
      </c>
      <c r="G95" s="288">
        <f>G96+G112</f>
        <v>413680</v>
      </c>
    </row>
    <row r="96" spans="1:7">
      <c r="A96" s="15"/>
      <c r="B96" s="348" t="s">
        <v>104</v>
      </c>
      <c r="C96" s="299">
        <v>48955999</v>
      </c>
      <c r="D96" s="304">
        <f t="shared" si="4"/>
        <v>-413680</v>
      </c>
      <c r="E96" s="343" t="s">
        <v>16</v>
      </c>
      <c r="F96" s="287">
        <f>F97+F100+F105+F103</f>
        <v>1361560675</v>
      </c>
      <c r="G96" s="288">
        <f>G97+G100+G105+G103</f>
        <v>413680</v>
      </c>
    </row>
    <row r="97" spans="1:7">
      <c r="A97" s="15"/>
      <c r="B97" s="349" t="s">
        <v>20</v>
      </c>
      <c r="C97" s="299">
        <v>48955999</v>
      </c>
      <c r="D97" s="294">
        <f>-413680</f>
        <v>-413680</v>
      </c>
      <c r="E97" s="302" t="s">
        <v>17</v>
      </c>
      <c r="F97" s="299">
        <f>F98+F99</f>
        <v>129958122</v>
      </c>
      <c r="G97" s="304">
        <f>G98+G99</f>
        <v>413680</v>
      </c>
    </row>
    <row r="98" spans="1:7">
      <c r="A98" s="15"/>
      <c r="B98" s="350"/>
      <c r="C98" s="299"/>
      <c r="D98" s="304"/>
      <c r="E98" s="312" t="s">
        <v>18</v>
      </c>
      <c r="F98" s="299">
        <v>109158400</v>
      </c>
      <c r="G98" s="294">
        <v>251762</v>
      </c>
    </row>
    <row r="99" spans="1:7">
      <c r="A99" s="15"/>
      <c r="B99" s="351"/>
      <c r="C99" s="299"/>
      <c r="D99" s="352"/>
      <c r="E99" s="312" t="s">
        <v>19</v>
      </c>
      <c r="F99" s="299">
        <v>20799722</v>
      </c>
      <c r="G99" s="294">
        <f>153458+8460</f>
        <v>161918</v>
      </c>
    </row>
    <row r="100" spans="1:7">
      <c r="A100" s="15"/>
      <c r="B100" s="351"/>
      <c r="C100" s="299"/>
      <c r="D100" s="352"/>
      <c r="E100" s="353" t="s">
        <v>104</v>
      </c>
      <c r="F100" s="299">
        <f>F101+F102</f>
        <v>1180668317</v>
      </c>
      <c r="G100" s="304"/>
    </row>
    <row r="101" spans="1:7">
      <c r="A101" s="15"/>
      <c r="B101" s="349"/>
      <c r="C101" s="299"/>
      <c r="D101" s="294"/>
      <c r="E101" s="312" t="s">
        <v>20</v>
      </c>
      <c r="F101" s="299">
        <v>1179246931</v>
      </c>
      <c r="G101" s="294"/>
    </row>
    <row r="102" spans="1:7">
      <c r="A102" s="15"/>
      <c r="B102" s="349"/>
      <c r="C102" s="299"/>
      <c r="D102" s="294"/>
      <c r="E102" s="312" t="s">
        <v>100</v>
      </c>
      <c r="F102" s="299">
        <v>1421386</v>
      </c>
      <c r="G102" s="294"/>
    </row>
    <row r="103" spans="1:7" ht="25.5">
      <c r="A103" s="15"/>
      <c r="B103" s="349"/>
      <c r="C103" s="299"/>
      <c r="D103" s="294"/>
      <c r="E103" s="302" t="s">
        <v>54</v>
      </c>
      <c r="F103" s="299">
        <f>F104</f>
        <v>381341</v>
      </c>
      <c r="G103" s="304"/>
    </row>
    <row r="104" spans="1:7">
      <c r="A104" s="15"/>
      <c r="B104" s="344"/>
      <c r="C104" s="313"/>
      <c r="D104" s="321"/>
      <c r="E104" s="312" t="s">
        <v>56</v>
      </c>
      <c r="F104" s="299">
        <v>381341</v>
      </c>
      <c r="G104" s="294"/>
    </row>
    <row r="105" spans="1:7" ht="25.5">
      <c r="A105" s="15"/>
      <c r="B105" s="298"/>
      <c r="C105" s="313"/>
      <c r="D105" s="314"/>
      <c r="E105" s="315" t="s">
        <v>35</v>
      </c>
      <c r="F105" s="299">
        <f>F106+F109</f>
        <v>50552895</v>
      </c>
      <c r="G105" s="304"/>
    </row>
    <row r="106" spans="1:7">
      <c r="A106" s="15"/>
      <c r="B106" s="316"/>
      <c r="C106" s="317"/>
      <c r="D106" s="318"/>
      <c r="E106" s="315" t="s">
        <v>36</v>
      </c>
      <c r="F106" s="299">
        <v>63162</v>
      </c>
      <c r="G106" s="304"/>
    </row>
    <row r="107" spans="1:7" ht="25.5">
      <c r="A107" s="15"/>
      <c r="B107" s="319"/>
      <c r="C107" s="317"/>
      <c r="D107" s="318"/>
      <c r="E107" s="320" t="s">
        <v>37</v>
      </c>
      <c r="F107" s="299">
        <v>63162</v>
      </c>
      <c r="G107" s="304"/>
    </row>
    <row r="108" spans="1:7" ht="38.25">
      <c r="A108" s="15"/>
      <c r="B108" s="298"/>
      <c r="C108" s="313"/>
      <c r="D108" s="321"/>
      <c r="E108" s="320" t="s">
        <v>38</v>
      </c>
      <c r="F108" s="299">
        <v>63162</v>
      </c>
      <c r="G108" s="304"/>
    </row>
    <row r="109" spans="1:7" ht="25.5">
      <c r="A109" s="15"/>
      <c r="B109" s="349"/>
      <c r="C109" s="313"/>
      <c r="D109" s="314"/>
      <c r="E109" s="354" t="s">
        <v>46</v>
      </c>
      <c r="F109" s="299">
        <f>F110+F111</f>
        <v>50489733</v>
      </c>
      <c r="G109" s="304"/>
    </row>
    <row r="110" spans="1:7" ht="25.5">
      <c r="A110" s="15"/>
      <c r="B110" s="349"/>
      <c r="C110" s="313"/>
      <c r="D110" s="314"/>
      <c r="E110" s="320" t="s">
        <v>101</v>
      </c>
      <c r="F110" s="299">
        <v>2423272</v>
      </c>
      <c r="G110" s="294"/>
    </row>
    <row r="111" spans="1:7" ht="38.25">
      <c r="A111" s="15"/>
      <c r="B111" s="348"/>
      <c r="C111" s="313"/>
      <c r="D111" s="321"/>
      <c r="E111" s="320" t="s">
        <v>47</v>
      </c>
      <c r="F111" s="299">
        <v>48066461</v>
      </c>
      <c r="G111" s="294"/>
    </row>
    <row r="112" spans="1:7">
      <c r="A112" s="15"/>
      <c r="B112" s="349"/>
      <c r="C112" s="313"/>
      <c r="D112" s="314"/>
      <c r="E112" s="343" t="s">
        <v>22</v>
      </c>
      <c r="F112" s="287">
        <f>F113</f>
        <v>3368785</v>
      </c>
      <c r="G112" s="355">
        <f>G113</f>
        <v>0</v>
      </c>
    </row>
    <row r="113" spans="1:7">
      <c r="A113" s="15"/>
      <c r="B113" s="349"/>
      <c r="C113" s="313"/>
      <c r="D113" s="314"/>
      <c r="E113" s="302" t="s">
        <v>23</v>
      </c>
      <c r="F113" s="299">
        <v>3368785</v>
      </c>
      <c r="G113" s="304"/>
    </row>
    <row r="114" spans="1:7">
      <c r="A114" s="15"/>
      <c r="B114" s="298"/>
      <c r="C114" s="313"/>
      <c r="D114" s="321"/>
      <c r="E114" s="343" t="s">
        <v>24</v>
      </c>
      <c r="F114" s="290">
        <f>F91-F95</f>
        <v>5505957</v>
      </c>
      <c r="G114" s="291"/>
    </row>
    <row r="115" spans="1:7">
      <c r="A115" s="15"/>
      <c r="B115" s="349"/>
      <c r="C115" s="313"/>
      <c r="D115" s="314"/>
      <c r="E115" s="343" t="s">
        <v>25</v>
      </c>
      <c r="F115" s="290">
        <f>F95-F91</f>
        <v>-5505957</v>
      </c>
      <c r="G115" s="291"/>
    </row>
    <row r="116" spans="1:7" ht="15.75" thickBot="1">
      <c r="A116" s="15"/>
      <c r="B116" s="357"/>
      <c r="C116" s="358"/>
      <c r="D116" s="359"/>
      <c r="E116" s="360" t="s">
        <v>128</v>
      </c>
      <c r="F116" s="361">
        <v>-5505957</v>
      </c>
      <c r="G116" s="192"/>
    </row>
    <row r="117" spans="1:7" ht="65.25" customHeight="1" thickBot="1">
      <c r="A117" s="330"/>
      <c r="B117" s="1459" t="s">
        <v>172</v>
      </c>
      <c r="C117" s="1460"/>
      <c r="D117" s="1460"/>
      <c r="E117" s="1460"/>
      <c r="F117" s="1460"/>
      <c r="G117" s="1461"/>
    </row>
  </sheetData>
  <mergeCells count="7">
    <mergeCell ref="B27:G27"/>
    <mergeCell ref="B117:G117"/>
    <mergeCell ref="H1:H2"/>
    <mergeCell ref="C1:C2"/>
    <mergeCell ref="D1:D2"/>
    <mergeCell ref="F1:F2"/>
    <mergeCell ref="G1:G2"/>
  </mergeCells>
  <pageMargins left="0.31496062992125984" right="0.19685039370078741" top="0.51181102362204722" bottom="0.51181102362204722" header="0.31496062992125984" footer="0.31496062992125984"/>
  <pageSetup paperSize="9" scale="75" fitToHeight="0" orientation="landscape" r:id="rId1"/>
  <headerFooter>
    <oddFooter>&amp;L&amp;F&amp;C&amp;P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77"/>
  <sheetViews>
    <sheetView topLeftCell="A142" zoomScale="70" zoomScaleNormal="70" zoomScalePageLayoutView="80" workbookViewId="0"/>
  </sheetViews>
  <sheetFormatPr defaultColWidth="9.140625" defaultRowHeight="12.75"/>
  <cols>
    <col min="1" max="1" width="5.5703125" style="106" customWidth="1"/>
    <col min="2" max="2" width="51.5703125" style="80" customWidth="1"/>
    <col min="3" max="3" width="14.7109375" style="81" customWidth="1"/>
    <col min="4" max="4" width="13.140625" style="81" customWidth="1"/>
    <col min="5" max="5" width="54.7109375" style="82" customWidth="1"/>
    <col min="6" max="6" width="14.7109375" style="82" customWidth="1"/>
    <col min="7" max="7" width="13.5703125" style="82" customWidth="1"/>
    <col min="8" max="8" width="17.42578125" style="72" customWidth="1"/>
    <col min="9" max="9" width="12" style="82" customWidth="1"/>
    <col min="10" max="16384" width="9.140625" style="82"/>
  </cols>
  <sheetData>
    <row r="1" spans="1:9" ht="12.75" customHeight="1">
      <c r="B1" s="92"/>
      <c r="C1" s="1488" t="s">
        <v>0</v>
      </c>
      <c r="D1" s="1488" t="s">
        <v>1</v>
      </c>
      <c r="E1" s="63"/>
      <c r="F1" s="1488" t="s">
        <v>0</v>
      </c>
      <c r="G1" s="1488" t="s">
        <v>1</v>
      </c>
      <c r="H1" s="1458" t="s">
        <v>49</v>
      </c>
    </row>
    <row r="2" spans="1:9" ht="13.5" thickBot="1">
      <c r="B2" s="93"/>
      <c r="C2" s="1489"/>
      <c r="D2" s="1489"/>
      <c r="E2" s="65"/>
      <c r="F2" s="1489"/>
      <c r="G2" s="1489"/>
      <c r="H2" s="1432"/>
    </row>
    <row r="3" spans="1:9">
      <c r="A3" s="88"/>
      <c r="B3" s="26"/>
      <c r="C3" s="136"/>
      <c r="D3" s="136"/>
      <c r="E3" s="28"/>
      <c r="F3" s="136"/>
      <c r="G3" s="136"/>
    </row>
    <row r="4" spans="1:9" ht="25.5">
      <c r="A4" s="88"/>
      <c r="B4" s="202" t="s">
        <v>79</v>
      </c>
      <c r="C4" s="136"/>
      <c r="D4" s="136"/>
      <c r="E4" s="28"/>
      <c r="F4" s="136"/>
      <c r="G4" s="136"/>
    </row>
    <row r="5" spans="1:9" s="69" customFormat="1">
      <c r="A5" s="210"/>
      <c r="B5" s="70" t="s">
        <v>130</v>
      </c>
      <c r="C5" s="67"/>
      <c r="D5" s="9"/>
      <c r="E5" s="70" t="s">
        <v>131</v>
      </c>
      <c r="F5" s="68"/>
      <c r="G5" s="9"/>
      <c r="H5" s="165"/>
    </row>
    <row r="6" spans="1:9" s="73" customFormat="1">
      <c r="A6" s="74"/>
      <c r="B6" s="30" t="s">
        <v>28</v>
      </c>
      <c r="C6" s="51"/>
      <c r="D6" s="102"/>
      <c r="E6" s="30" t="s">
        <v>28</v>
      </c>
      <c r="F6" s="122"/>
      <c r="G6" s="83"/>
      <c r="H6" s="166"/>
    </row>
    <row r="7" spans="1:9" s="73" customFormat="1">
      <c r="A7" s="74"/>
      <c r="B7" s="203" t="s">
        <v>102</v>
      </c>
      <c r="C7" s="204">
        <v>26518005</v>
      </c>
      <c r="D7" s="123">
        <f>D20+D67</f>
        <v>-45988</v>
      </c>
      <c r="E7" s="203" t="s">
        <v>102</v>
      </c>
      <c r="F7" s="204">
        <v>26518005</v>
      </c>
      <c r="G7" s="124">
        <f>D7</f>
        <v>-45988</v>
      </c>
      <c r="H7" s="167"/>
      <c r="I7" s="105"/>
    </row>
    <row r="8" spans="1:9" s="73" customFormat="1">
      <c r="A8" s="74"/>
      <c r="B8" s="203" t="s">
        <v>103</v>
      </c>
      <c r="C8" s="204">
        <v>18611771</v>
      </c>
      <c r="D8" s="123"/>
      <c r="E8" s="203" t="s">
        <v>103</v>
      </c>
      <c r="F8" s="204">
        <v>18611771</v>
      </c>
      <c r="G8" s="124">
        <f>D8</f>
        <v>0</v>
      </c>
      <c r="H8" s="167"/>
      <c r="I8" s="105"/>
    </row>
    <row r="9" spans="1:9" s="73" customFormat="1">
      <c r="A9" s="74"/>
      <c r="B9" s="203" t="s">
        <v>108</v>
      </c>
      <c r="C9" s="204">
        <v>25191771</v>
      </c>
      <c r="D9" s="123"/>
      <c r="E9" s="203" t="s">
        <v>108</v>
      </c>
      <c r="F9" s="204">
        <v>25191771</v>
      </c>
      <c r="G9" s="124">
        <f>D9</f>
        <v>0</v>
      </c>
      <c r="H9" s="167"/>
      <c r="I9" s="105"/>
    </row>
    <row r="10" spans="1:9">
      <c r="A10" s="211"/>
      <c r="B10" s="136"/>
      <c r="C10" s="136"/>
      <c r="D10" s="136"/>
      <c r="E10" s="28"/>
      <c r="F10" s="136"/>
      <c r="G10" s="136"/>
    </row>
    <row r="11" spans="1:9">
      <c r="A11" s="211"/>
      <c r="B11" s="136"/>
      <c r="C11" s="136"/>
      <c r="D11" s="136"/>
      <c r="E11" s="28"/>
      <c r="F11" s="136"/>
      <c r="G11" s="136"/>
    </row>
    <row r="12" spans="1:9" s="209" customFormat="1">
      <c r="A12" s="208"/>
      <c r="B12" s="362" t="s">
        <v>140</v>
      </c>
      <c r="C12" s="363"/>
      <c r="D12" s="363"/>
      <c r="E12" s="363"/>
      <c r="F12" s="363"/>
      <c r="G12" s="363"/>
      <c r="H12" s="208"/>
    </row>
    <row r="13" spans="1:9" s="209" customFormat="1" ht="13.5" thickBot="1">
      <c r="A13" s="208"/>
      <c r="B13" s="363"/>
      <c r="C13" s="363"/>
      <c r="D13" s="363"/>
      <c r="E13" s="363"/>
      <c r="F13" s="363"/>
      <c r="G13" s="363"/>
      <c r="H13" s="25"/>
    </row>
    <row r="14" spans="1:9" s="209" customFormat="1" ht="27.75" customHeight="1">
      <c r="A14" s="208">
        <f>VM!A31+1</f>
        <v>43</v>
      </c>
      <c r="B14" s="1196" t="s">
        <v>29</v>
      </c>
      <c r="C14" s="332"/>
      <c r="D14" s="1197"/>
      <c r="E14" s="1212" t="s">
        <v>173</v>
      </c>
      <c r="F14" s="332"/>
      <c r="G14" s="1197"/>
      <c r="H14" s="25" t="s">
        <v>50</v>
      </c>
    </row>
    <row r="15" spans="1:9" s="209" customFormat="1" ht="13.5" customHeight="1">
      <c r="A15" s="208"/>
      <c r="B15" s="194" t="s">
        <v>4</v>
      </c>
      <c r="C15" s="90"/>
      <c r="D15" s="215"/>
      <c r="E15" s="194" t="s">
        <v>4</v>
      </c>
      <c r="F15" s="90"/>
      <c r="G15" s="215"/>
      <c r="H15" s="25"/>
    </row>
    <row r="16" spans="1:9" s="209" customFormat="1" ht="13.5" customHeight="1">
      <c r="A16" s="208"/>
      <c r="B16" s="1198" t="s">
        <v>28</v>
      </c>
      <c r="C16" s="1199"/>
      <c r="D16" s="1200"/>
      <c r="E16" s="1198" t="s">
        <v>174</v>
      </c>
      <c r="F16" s="1030"/>
      <c r="G16" s="1094"/>
      <c r="H16" s="25"/>
    </row>
    <row r="17" spans="1:8" s="209" customFormat="1">
      <c r="A17" s="208"/>
      <c r="B17" s="1114" t="s">
        <v>6</v>
      </c>
      <c r="C17" s="1201">
        <v>26518005</v>
      </c>
      <c r="D17" s="1115">
        <v>-12681</v>
      </c>
      <c r="E17" s="1114" t="s">
        <v>6</v>
      </c>
      <c r="F17" s="1213">
        <v>12043270</v>
      </c>
      <c r="G17" s="1115">
        <v>12681</v>
      </c>
      <c r="H17" s="25"/>
    </row>
    <row r="18" spans="1:8" s="209" customFormat="1">
      <c r="A18" s="208"/>
      <c r="B18" s="1116" t="s">
        <v>13</v>
      </c>
      <c r="C18" s="1202">
        <v>26518005</v>
      </c>
      <c r="D18" s="1117">
        <v>-12681</v>
      </c>
      <c r="E18" s="1214" t="s">
        <v>8</v>
      </c>
      <c r="F18" s="1215">
        <v>1000</v>
      </c>
      <c r="G18" s="1115"/>
      <c r="H18" s="25"/>
    </row>
    <row r="19" spans="1:8" s="209" customFormat="1" ht="25.5">
      <c r="A19" s="208"/>
      <c r="B19" s="1118" t="s">
        <v>14</v>
      </c>
      <c r="C19" s="1202">
        <v>26518005</v>
      </c>
      <c r="D19" s="1117">
        <v>-12681</v>
      </c>
      <c r="E19" s="1216" t="s">
        <v>9</v>
      </c>
      <c r="F19" s="1215">
        <v>1000</v>
      </c>
      <c r="G19" s="1115"/>
      <c r="H19" s="25"/>
    </row>
    <row r="20" spans="1:8" s="209" customFormat="1">
      <c r="A20" s="208"/>
      <c r="B20" s="1114" t="s">
        <v>30</v>
      </c>
      <c r="C20" s="1203">
        <v>26518005</v>
      </c>
      <c r="D20" s="1115">
        <v>-12681</v>
      </c>
      <c r="E20" s="1217" t="s">
        <v>10</v>
      </c>
      <c r="F20" s="1215">
        <v>1000</v>
      </c>
      <c r="G20" s="1115"/>
      <c r="H20" s="25"/>
    </row>
    <row r="21" spans="1:8" s="209" customFormat="1" ht="25.5">
      <c r="A21" s="208"/>
      <c r="B21" s="1116" t="s">
        <v>16</v>
      </c>
      <c r="C21" s="1202">
        <v>26518005</v>
      </c>
      <c r="D21" s="1117">
        <v>-12681</v>
      </c>
      <c r="E21" s="1218" t="s">
        <v>11</v>
      </c>
      <c r="F21" s="1215">
        <v>1000</v>
      </c>
      <c r="G21" s="1115"/>
      <c r="H21" s="25"/>
    </row>
    <row r="22" spans="1:8" s="209" customFormat="1" ht="25.5">
      <c r="A22" s="208"/>
      <c r="B22" s="1204" t="s">
        <v>104</v>
      </c>
      <c r="C22" s="1202">
        <v>26518005</v>
      </c>
      <c r="D22" s="1117">
        <v>-12681</v>
      </c>
      <c r="E22" s="1219" t="s">
        <v>12</v>
      </c>
      <c r="F22" s="1215">
        <v>1000</v>
      </c>
      <c r="G22" s="1115"/>
      <c r="H22" s="25"/>
    </row>
    <row r="23" spans="1:8" s="209" customFormat="1">
      <c r="A23" s="208"/>
      <c r="B23" s="1133" t="s">
        <v>20</v>
      </c>
      <c r="C23" s="1202">
        <v>26518005</v>
      </c>
      <c r="D23" s="1117">
        <v>-12681</v>
      </c>
      <c r="E23" s="1116" t="s">
        <v>13</v>
      </c>
      <c r="F23" s="1215">
        <v>12042270</v>
      </c>
      <c r="G23" s="1117">
        <v>12681</v>
      </c>
      <c r="H23" s="25"/>
    </row>
    <row r="24" spans="1:8" s="209" customFormat="1" ht="55.5" customHeight="1">
      <c r="A24" s="208"/>
      <c r="B24" s="1205"/>
      <c r="C24" s="1206"/>
      <c r="D24" s="1207"/>
      <c r="E24" s="1118" t="s">
        <v>14</v>
      </c>
      <c r="F24" s="1215">
        <v>12042270</v>
      </c>
      <c r="G24" s="1117">
        <v>12681</v>
      </c>
      <c r="H24" s="25"/>
    </row>
    <row r="25" spans="1:8" s="209" customFormat="1">
      <c r="A25" s="208"/>
      <c r="B25" s="1205"/>
      <c r="C25" s="1206"/>
      <c r="D25" s="1207"/>
      <c r="E25" s="1114" t="s">
        <v>30</v>
      </c>
      <c r="F25" s="1213">
        <v>12043270</v>
      </c>
      <c r="G25" s="1115">
        <v>12681</v>
      </c>
      <c r="H25" s="25"/>
    </row>
    <row r="26" spans="1:8" s="209" customFormat="1" ht="13.5" customHeight="1">
      <c r="A26" s="208"/>
      <c r="B26" s="1205"/>
      <c r="C26" s="1206"/>
      <c r="D26" s="1207"/>
      <c r="E26" s="1116" t="s">
        <v>16</v>
      </c>
      <c r="F26" s="1215">
        <v>12043270</v>
      </c>
      <c r="G26" s="1117">
        <v>12681</v>
      </c>
      <c r="H26" s="25"/>
    </row>
    <row r="27" spans="1:8" s="209" customFormat="1" ht="13.5" customHeight="1">
      <c r="A27" s="208"/>
      <c r="B27" s="1205"/>
      <c r="C27" s="1206"/>
      <c r="D27" s="1208"/>
      <c r="E27" s="1204" t="s">
        <v>104</v>
      </c>
      <c r="F27" s="1215">
        <v>12043270</v>
      </c>
      <c r="G27" s="1117">
        <v>12681</v>
      </c>
      <c r="H27" s="25"/>
    </row>
    <row r="28" spans="1:8" s="209" customFormat="1" ht="24" customHeight="1" thickBot="1">
      <c r="B28" s="1209"/>
      <c r="C28" s="1210"/>
      <c r="D28" s="1211"/>
      <c r="E28" s="1119" t="s">
        <v>20</v>
      </c>
      <c r="F28" s="1220">
        <v>12043270</v>
      </c>
      <c r="G28" s="1126">
        <v>12681</v>
      </c>
      <c r="H28" s="25"/>
    </row>
    <row r="29" spans="1:8" s="209" customFormat="1" ht="45" customHeight="1" thickBot="1">
      <c r="A29" s="208"/>
      <c r="B29" s="1514" t="s">
        <v>175</v>
      </c>
      <c r="C29" s="1515"/>
      <c r="D29" s="1515"/>
      <c r="E29" s="1515"/>
      <c r="F29" s="1515"/>
      <c r="G29" s="1516"/>
      <c r="H29" s="25"/>
    </row>
    <row r="30" spans="1:8" s="209" customFormat="1" ht="13.5" customHeight="1">
      <c r="A30" s="208"/>
      <c r="B30" s="363"/>
      <c r="C30" s="363"/>
      <c r="D30" s="363"/>
      <c r="E30" s="363"/>
      <c r="F30" s="363"/>
      <c r="G30" s="363"/>
      <c r="H30" s="25"/>
    </row>
    <row r="31" spans="1:8" s="209" customFormat="1" ht="13.5" customHeight="1">
      <c r="A31" s="208"/>
      <c r="B31" s="364" t="s">
        <v>141</v>
      </c>
      <c r="C31" s="363"/>
      <c r="D31" s="363"/>
      <c r="E31" s="364"/>
      <c r="F31" s="363"/>
      <c r="G31" s="363"/>
      <c r="H31" s="25"/>
    </row>
    <row r="32" spans="1:8" s="209" customFormat="1" ht="13.5" customHeight="1" thickBot="1">
      <c r="A32" s="208"/>
      <c r="B32" s="363"/>
      <c r="C32" s="363"/>
      <c r="D32" s="363"/>
      <c r="E32" s="363"/>
      <c r="F32" s="363"/>
      <c r="G32" s="363"/>
      <c r="H32" s="25"/>
    </row>
    <row r="33" spans="1:8" s="209" customFormat="1" ht="13.5" customHeight="1">
      <c r="A33" s="208">
        <f>A14</f>
        <v>43</v>
      </c>
      <c r="B33" s="1221" t="s">
        <v>29</v>
      </c>
      <c r="C33" s="332"/>
      <c r="D33" s="1197"/>
      <c r="E33" s="1212" t="s">
        <v>173</v>
      </c>
      <c r="F33" s="332"/>
      <c r="G33" s="1197"/>
      <c r="H33" s="25" t="s">
        <v>50</v>
      </c>
    </row>
    <row r="34" spans="1:8" s="209" customFormat="1" ht="13.5" customHeight="1">
      <c r="A34" s="208"/>
      <c r="B34" s="194" t="s">
        <v>52</v>
      </c>
      <c r="C34" s="90"/>
      <c r="D34" s="215"/>
      <c r="E34" s="194" t="s">
        <v>52</v>
      </c>
      <c r="F34" s="90"/>
      <c r="G34" s="215"/>
      <c r="H34" s="25"/>
    </row>
    <row r="35" spans="1:8" s="209" customFormat="1" ht="13.5" customHeight="1">
      <c r="A35" s="208"/>
      <c r="B35" s="194" t="s">
        <v>99</v>
      </c>
      <c r="C35" s="1222"/>
      <c r="D35" s="1223"/>
      <c r="E35" s="457" t="s">
        <v>99</v>
      </c>
      <c r="F35" s="1222"/>
      <c r="G35" s="1223"/>
      <c r="H35" s="25"/>
    </row>
    <row r="36" spans="1:8" s="209" customFormat="1" ht="13.5" customHeight="1">
      <c r="A36" s="208"/>
      <c r="B36" s="195" t="s">
        <v>58</v>
      </c>
      <c r="C36" s="1222"/>
      <c r="D36" s="1223"/>
      <c r="E36" s="195" t="s">
        <v>58</v>
      </c>
      <c r="F36" s="1222"/>
      <c r="G36" s="1223"/>
      <c r="H36" s="25"/>
    </row>
    <row r="37" spans="1:8" s="209" customFormat="1" ht="13.5" customHeight="1">
      <c r="A37" s="208"/>
      <c r="B37" s="1114" t="s">
        <v>6</v>
      </c>
      <c r="C37" s="1123">
        <v>58798203</v>
      </c>
      <c r="D37" s="1115">
        <v>-12681</v>
      </c>
      <c r="E37" s="1114" t="s">
        <v>6</v>
      </c>
      <c r="F37" s="1226">
        <v>39578344</v>
      </c>
      <c r="G37" s="1115">
        <v>12681</v>
      </c>
      <c r="H37" s="25"/>
    </row>
    <row r="38" spans="1:8" s="209" customFormat="1" ht="13.5" customHeight="1">
      <c r="A38" s="208"/>
      <c r="B38" s="1116" t="s">
        <v>13</v>
      </c>
      <c r="C38" s="1132">
        <v>58798203</v>
      </c>
      <c r="D38" s="1117">
        <v>-12681</v>
      </c>
      <c r="E38" s="1116" t="s">
        <v>60</v>
      </c>
      <c r="F38" s="1227">
        <v>5726</v>
      </c>
      <c r="G38" s="1139"/>
      <c r="H38" s="25"/>
    </row>
    <row r="39" spans="1:8" s="209" customFormat="1" ht="13.5" customHeight="1">
      <c r="A39" s="208"/>
      <c r="B39" s="1118" t="s">
        <v>14</v>
      </c>
      <c r="C39" s="1132">
        <v>58798203</v>
      </c>
      <c r="D39" s="1117">
        <v>-12681</v>
      </c>
      <c r="E39" s="1140" t="s">
        <v>8</v>
      </c>
      <c r="F39" s="1227">
        <v>1000</v>
      </c>
      <c r="G39" s="1134"/>
      <c r="H39" s="25"/>
    </row>
    <row r="40" spans="1:8" s="209" customFormat="1" ht="13.5" customHeight="1">
      <c r="A40" s="208"/>
      <c r="B40" s="1114" t="s">
        <v>30</v>
      </c>
      <c r="C40" s="1131">
        <v>58798203</v>
      </c>
      <c r="D40" s="1115">
        <v>-12681</v>
      </c>
      <c r="E40" s="1204" t="s">
        <v>9</v>
      </c>
      <c r="F40" s="1227">
        <v>1000</v>
      </c>
      <c r="G40" s="1134"/>
      <c r="H40" s="25"/>
    </row>
    <row r="41" spans="1:8" s="209" customFormat="1" ht="13.5" customHeight="1">
      <c r="A41" s="208"/>
      <c r="B41" s="1116" t="s">
        <v>16</v>
      </c>
      <c r="C41" s="1132">
        <v>58798203</v>
      </c>
      <c r="D41" s="1117">
        <v>-12681</v>
      </c>
      <c r="E41" s="1228" t="s">
        <v>10</v>
      </c>
      <c r="F41" s="1227">
        <v>1000</v>
      </c>
      <c r="G41" s="1139"/>
      <c r="H41" s="25"/>
    </row>
    <row r="42" spans="1:8" s="209" customFormat="1" ht="13.5" customHeight="1">
      <c r="A42" s="208"/>
      <c r="B42" s="1204" t="s">
        <v>104</v>
      </c>
      <c r="C42" s="1132">
        <v>58798203</v>
      </c>
      <c r="D42" s="1117">
        <v>-12681</v>
      </c>
      <c r="E42" s="1229" t="s">
        <v>11</v>
      </c>
      <c r="F42" s="1227">
        <v>1000</v>
      </c>
      <c r="G42" s="1139"/>
      <c r="H42" s="25"/>
    </row>
    <row r="43" spans="1:8" s="209" customFormat="1" ht="13.5" customHeight="1">
      <c r="A43" s="208"/>
      <c r="B43" s="1133" t="s">
        <v>20</v>
      </c>
      <c r="C43" s="1132">
        <v>58798203</v>
      </c>
      <c r="D43" s="1117">
        <v>-12681</v>
      </c>
      <c r="E43" s="1230" t="s">
        <v>12</v>
      </c>
      <c r="F43" s="1227">
        <v>1000</v>
      </c>
      <c r="G43" s="1115"/>
      <c r="H43" s="25"/>
    </row>
    <row r="44" spans="1:8" s="209" customFormat="1" ht="13.5" customHeight="1">
      <c r="A44" s="208"/>
      <c r="B44" s="1133"/>
      <c r="C44" s="1132"/>
      <c r="D44" s="1117"/>
      <c r="E44" s="1231" t="s">
        <v>13</v>
      </c>
      <c r="F44" s="1227">
        <v>39571618</v>
      </c>
      <c r="G44" s="1117">
        <v>12681</v>
      </c>
      <c r="H44" s="25"/>
    </row>
    <row r="45" spans="1:8" s="209" customFormat="1" ht="13.5" customHeight="1">
      <c r="A45" s="208"/>
      <c r="B45" s="1116"/>
      <c r="C45" s="1131"/>
      <c r="D45" s="1134"/>
      <c r="E45" s="1118" t="s">
        <v>14</v>
      </c>
      <c r="F45" s="1227">
        <v>39571618</v>
      </c>
      <c r="G45" s="1117">
        <v>12681</v>
      </c>
      <c r="H45" s="25"/>
    </row>
    <row r="46" spans="1:8" s="209" customFormat="1" ht="13.5" customHeight="1">
      <c r="A46" s="208"/>
      <c r="B46" s="1116"/>
      <c r="C46" s="1131"/>
      <c r="D46" s="1134"/>
      <c r="E46" s="1232" t="s">
        <v>15</v>
      </c>
      <c r="F46" s="1226">
        <v>39578344</v>
      </c>
      <c r="G46" s="1115">
        <v>12681</v>
      </c>
      <c r="H46" s="25"/>
    </row>
    <row r="47" spans="1:8" s="209" customFormat="1" ht="13.5" customHeight="1">
      <c r="A47" s="208"/>
      <c r="B47" s="1116"/>
      <c r="C47" s="1131"/>
      <c r="D47" s="1134"/>
      <c r="E47" s="1231" t="s">
        <v>16</v>
      </c>
      <c r="F47" s="1227">
        <v>39573921</v>
      </c>
      <c r="G47" s="1117">
        <v>12681</v>
      </c>
      <c r="H47" s="25"/>
    </row>
    <row r="48" spans="1:8" s="209" customFormat="1" ht="13.5" customHeight="1">
      <c r="A48" s="208"/>
      <c r="B48" s="1116"/>
      <c r="C48" s="1131"/>
      <c r="D48" s="1134"/>
      <c r="E48" s="1204" t="s">
        <v>17</v>
      </c>
      <c r="F48" s="1227">
        <v>2724475</v>
      </c>
      <c r="G48" s="1139"/>
      <c r="H48" s="25"/>
    </row>
    <row r="49" spans="1:8" s="209" customFormat="1" ht="13.5" customHeight="1">
      <c r="A49" s="208"/>
      <c r="B49" s="1116"/>
      <c r="C49" s="1131"/>
      <c r="D49" s="1134"/>
      <c r="E49" s="1228" t="s">
        <v>18</v>
      </c>
      <c r="F49" s="1227">
        <v>620645</v>
      </c>
      <c r="G49" s="1139"/>
      <c r="H49" s="25"/>
    </row>
    <row r="50" spans="1:8" s="209" customFormat="1" ht="13.5" customHeight="1">
      <c r="A50" s="208"/>
      <c r="B50" s="1116"/>
      <c r="C50" s="1131"/>
      <c r="D50" s="1134"/>
      <c r="E50" s="1228" t="s">
        <v>19</v>
      </c>
      <c r="F50" s="1227">
        <v>2103830</v>
      </c>
      <c r="G50" s="1139"/>
      <c r="H50" s="25"/>
    </row>
    <row r="51" spans="1:8" s="209" customFormat="1" ht="13.5" customHeight="1">
      <c r="A51" s="208"/>
      <c r="B51" s="1116"/>
      <c r="C51" s="1131"/>
      <c r="D51" s="1134"/>
      <c r="E51" s="1204" t="s">
        <v>104</v>
      </c>
      <c r="F51" s="1227">
        <v>36845846</v>
      </c>
      <c r="G51" s="1117">
        <v>12681</v>
      </c>
      <c r="H51" s="25"/>
    </row>
    <row r="52" spans="1:8" s="209" customFormat="1" ht="13.5" customHeight="1">
      <c r="A52" s="208"/>
      <c r="B52" s="1116"/>
      <c r="C52" s="1131"/>
      <c r="D52" s="1134"/>
      <c r="E52" s="1228" t="s">
        <v>20</v>
      </c>
      <c r="F52" s="1227">
        <v>36845846</v>
      </c>
      <c r="G52" s="1117">
        <v>12681</v>
      </c>
      <c r="H52" s="25"/>
    </row>
    <row r="53" spans="1:8" s="209" customFormat="1" ht="13.5" customHeight="1">
      <c r="A53" s="208"/>
      <c r="B53" s="1116"/>
      <c r="C53" s="1131"/>
      <c r="D53" s="1134"/>
      <c r="E53" s="1204" t="s">
        <v>54</v>
      </c>
      <c r="F53" s="1227">
        <v>3600</v>
      </c>
      <c r="G53" s="1139"/>
      <c r="H53" s="25"/>
    </row>
    <row r="54" spans="1:8" s="209" customFormat="1" ht="13.5" customHeight="1">
      <c r="A54" s="208"/>
      <c r="B54" s="1116"/>
      <c r="C54" s="1131"/>
      <c r="D54" s="1134"/>
      <c r="E54" s="1228" t="s">
        <v>56</v>
      </c>
      <c r="F54" s="1227">
        <v>3600</v>
      </c>
      <c r="G54" s="1134"/>
      <c r="H54" s="25"/>
    </row>
    <row r="55" spans="1:8" s="209" customFormat="1" ht="12.75" customHeight="1">
      <c r="A55" s="208"/>
      <c r="B55" s="1116"/>
      <c r="C55" s="1131"/>
      <c r="D55" s="1134"/>
      <c r="E55" s="1231" t="s">
        <v>22</v>
      </c>
      <c r="F55" s="1227">
        <v>4423</v>
      </c>
      <c r="G55" s="1139"/>
      <c r="H55" s="25"/>
    </row>
    <row r="56" spans="1:8" s="209" customFormat="1" ht="13.5" customHeight="1" thickBot="1">
      <c r="A56" s="208"/>
      <c r="B56" s="1135"/>
      <c r="C56" s="1224"/>
      <c r="D56" s="1225"/>
      <c r="E56" s="1233" t="s">
        <v>23</v>
      </c>
      <c r="F56" s="1234">
        <v>4423</v>
      </c>
      <c r="G56" s="1225"/>
      <c r="H56" s="25"/>
    </row>
    <row r="57" spans="1:8" s="209" customFormat="1" ht="44.25" customHeight="1" thickBot="1">
      <c r="A57" s="208"/>
      <c r="B57" s="1514" t="s">
        <v>176</v>
      </c>
      <c r="C57" s="1515"/>
      <c r="D57" s="1515"/>
      <c r="E57" s="1515"/>
      <c r="F57" s="1515"/>
      <c r="G57" s="1516"/>
      <c r="H57" s="25"/>
    </row>
    <row r="58" spans="1:8" s="209" customFormat="1">
      <c r="A58" s="208"/>
      <c r="B58" s="79"/>
      <c r="C58" s="79"/>
      <c r="D58" s="79"/>
      <c r="E58" s="79"/>
      <c r="F58" s="79"/>
      <c r="G58" s="79"/>
      <c r="H58" s="25"/>
    </row>
    <row r="59" spans="1:8">
      <c r="B59" s="362" t="s">
        <v>140</v>
      </c>
      <c r="C59" s="363"/>
      <c r="D59" s="363"/>
      <c r="E59" s="363"/>
      <c r="F59" s="363"/>
      <c r="G59" s="363"/>
    </row>
    <row r="60" spans="1:8" ht="13.5" thickBot="1">
      <c r="B60" s="363"/>
      <c r="C60" s="363"/>
      <c r="D60" s="363"/>
      <c r="E60" s="363"/>
      <c r="F60" s="363"/>
      <c r="G60" s="363"/>
      <c r="H60" s="25"/>
    </row>
    <row r="61" spans="1:8" ht="27">
      <c r="A61" s="196">
        <f>A33+1</f>
        <v>44</v>
      </c>
      <c r="B61" s="1196" t="s">
        <v>29</v>
      </c>
      <c r="C61" s="332"/>
      <c r="D61" s="1197"/>
      <c r="E61" s="1212" t="s">
        <v>173</v>
      </c>
      <c r="F61" s="332"/>
      <c r="G61" s="1197"/>
      <c r="H61" s="25" t="s">
        <v>50</v>
      </c>
    </row>
    <row r="62" spans="1:8">
      <c r="B62" s="194" t="s">
        <v>4</v>
      </c>
      <c r="C62" s="90"/>
      <c r="D62" s="215"/>
      <c r="E62" s="194" t="s">
        <v>4</v>
      </c>
      <c r="F62" s="90"/>
      <c r="G62" s="215"/>
      <c r="H62" s="25"/>
    </row>
    <row r="63" spans="1:8" ht="27">
      <c r="B63" s="1029" t="s">
        <v>28</v>
      </c>
      <c r="C63" s="1030"/>
      <c r="D63" s="1031"/>
      <c r="E63" s="1049" t="s">
        <v>118</v>
      </c>
      <c r="F63" s="1030"/>
      <c r="G63" s="1031"/>
      <c r="H63" s="25"/>
    </row>
    <row r="64" spans="1:8">
      <c r="B64" s="1114" t="s">
        <v>6</v>
      </c>
      <c r="C64" s="1201">
        <v>26518005</v>
      </c>
      <c r="D64" s="1115">
        <v>-33307</v>
      </c>
      <c r="E64" s="1114" t="s">
        <v>6</v>
      </c>
      <c r="F64" s="1213">
        <v>23674173</v>
      </c>
      <c r="G64" s="1115">
        <v>33307</v>
      </c>
      <c r="H64" s="25"/>
    </row>
    <row r="65" spans="1:8">
      <c r="B65" s="1116" t="s">
        <v>13</v>
      </c>
      <c r="C65" s="1202">
        <v>26518005</v>
      </c>
      <c r="D65" s="1117">
        <v>-33307</v>
      </c>
      <c r="E65" s="1116" t="s">
        <v>13</v>
      </c>
      <c r="F65" s="1215">
        <v>23674173</v>
      </c>
      <c r="G65" s="1117">
        <v>33307</v>
      </c>
      <c r="H65" s="25"/>
    </row>
    <row r="66" spans="1:8" ht="25.5">
      <c r="B66" s="1118" t="s">
        <v>14</v>
      </c>
      <c r="C66" s="1202">
        <v>26518005</v>
      </c>
      <c r="D66" s="1117">
        <v>-33307</v>
      </c>
      <c r="E66" s="1118" t="s">
        <v>14</v>
      </c>
      <c r="F66" s="1215">
        <v>23674173</v>
      </c>
      <c r="G66" s="1117">
        <v>33307</v>
      </c>
      <c r="H66" s="25"/>
    </row>
    <row r="67" spans="1:8">
      <c r="B67" s="1114" t="s">
        <v>30</v>
      </c>
      <c r="C67" s="1203">
        <v>26518005</v>
      </c>
      <c r="D67" s="1115">
        <v>-33307</v>
      </c>
      <c r="E67" s="1114" t="s">
        <v>30</v>
      </c>
      <c r="F67" s="1213">
        <v>23674173</v>
      </c>
      <c r="G67" s="1115">
        <v>33307</v>
      </c>
      <c r="H67" s="25"/>
    </row>
    <row r="68" spans="1:8">
      <c r="B68" s="1116" t="s">
        <v>16</v>
      </c>
      <c r="C68" s="1202">
        <v>26518005</v>
      </c>
      <c r="D68" s="1117">
        <v>-33307</v>
      </c>
      <c r="E68" s="1116" t="s">
        <v>16</v>
      </c>
      <c r="F68" s="1215">
        <v>23674173</v>
      </c>
      <c r="G68" s="1117">
        <v>33307</v>
      </c>
      <c r="H68" s="25"/>
    </row>
    <row r="69" spans="1:8" ht="25.5">
      <c r="B69" s="1204" t="s">
        <v>104</v>
      </c>
      <c r="C69" s="1202">
        <v>26518005</v>
      </c>
      <c r="D69" s="1117">
        <v>-33307</v>
      </c>
      <c r="E69" s="1236" t="s">
        <v>104</v>
      </c>
      <c r="F69" s="1215">
        <v>23674173</v>
      </c>
      <c r="G69" s="1117">
        <v>33307</v>
      </c>
      <c r="H69" s="25"/>
    </row>
    <row r="70" spans="1:8" ht="13.5" thickBot="1">
      <c r="B70" s="1119" t="s">
        <v>20</v>
      </c>
      <c r="C70" s="1235">
        <v>26518005</v>
      </c>
      <c r="D70" s="1126">
        <v>-33307</v>
      </c>
      <c r="E70" s="1119" t="s">
        <v>20</v>
      </c>
      <c r="F70" s="1220">
        <v>23674173</v>
      </c>
      <c r="G70" s="1126">
        <v>33307</v>
      </c>
      <c r="H70" s="25"/>
    </row>
    <row r="71" spans="1:8" ht="46.5" customHeight="1" thickBot="1">
      <c r="B71" s="1514" t="s">
        <v>177</v>
      </c>
      <c r="C71" s="1515"/>
      <c r="D71" s="1515"/>
      <c r="E71" s="1515"/>
      <c r="F71" s="1515"/>
      <c r="G71" s="1516"/>
      <c r="H71" s="25"/>
    </row>
    <row r="72" spans="1:8">
      <c r="B72" s="363"/>
      <c r="C72" s="363"/>
      <c r="D72" s="363"/>
      <c r="E72" s="363"/>
      <c r="F72" s="363"/>
      <c r="G72" s="363"/>
      <c r="H72" s="25"/>
    </row>
    <row r="73" spans="1:8">
      <c r="B73" s="364" t="s">
        <v>141</v>
      </c>
      <c r="C73" s="363"/>
      <c r="D73" s="363"/>
      <c r="E73" s="364"/>
      <c r="F73" s="363"/>
      <c r="G73" s="363"/>
      <c r="H73" s="25"/>
    </row>
    <row r="74" spans="1:8" ht="13.5" thickBot="1">
      <c r="B74" s="363"/>
      <c r="C74" s="363"/>
      <c r="D74" s="363"/>
      <c r="E74" s="363"/>
      <c r="F74" s="363"/>
      <c r="G74" s="363"/>
      <c r="H74" s="25"/>
    </row>
    <row r="75" spans="1:8" ht="27">
      <c r="A75" s="196">
        <f>A61</f>
        <v>44</v>
      </c>
      <c r="B75" s="1221" t="s">
        <v>29</v>
      </c>
      <c r="C75" s="332"/>
      <c r="D75" s="1197"/>
      <c r="E75" s="1237" t="s">
        <v>173</v>
      </c>
      <c r="F75" s="332"/>
      <c r="G75" s="1197"/>
      <c r="H75" s="25" t="s">
        <v>50</v>
      </c>
    </row>
    <row r="76" spans="1:8">
      <c r="B76" s="194" t="s">
        <v>52</v>
      </c>
      <c r="C76" s="90"/>
      <c r="D76" s="215"/>
      <c r="E76" s="194" t="s">
        <v>52</v>
      </c>
      <c r="F76" s="90"/>
      <c r="G76" s="215"/>
      <c r="H76" s="25"/>
    </row>
    <row r="77" spans="1:8">
      <c r="B77" s="194" t="s">
        <v>99</v>
      </c>
      <c r="C77" s="1222"/>
      <c r="D77" s="1223"/>
      <c r="E77" s="457" t="s">
        <v>99</v>
      </c>
      <c r="F77" s="1222"/>
      <c r="G77" s="1223"/>
      <c r="H77" s="25"/>
    </row>
    <row r="78" spans="1:8">
      <c r="B78" s="195" t="s">
        <v>58</v>
      </c>
      <c r="C78" s="1222"/>
      <c r="D78" s="1223"/>
      <c r="E78" s="195" t="s">
        <v>58</v>
      </c>
      <c r="F78" s="1222"/>
      <c r="G78" s="1223"/>
      <c r="H78" s="25"/>
    </row>
    <row r="79" spans="1:8">
      <c r="B79" s="1114" t="s">
        <v>6</v>
      </c>
      <c r="C79" s="1123">
        <v>58798203</v>
      </c>
      <c r="D79" s="1115">
        <v>-33307</v>
      </c>
      <c r="E79" s="1114" t="s">
        <v>6</v>
      </c>
      <c r="F79" s="1123">
        <v>39578344</v>
      </c>
      <c r="G79" s="1115">
        <v>33307</v>
      </c>
      <c r="H79" s="25"/>
    </row>
    <row r="80" spans="1:8">
      <c r="B80" s="1116" t="s">
        <v>13</v>
      </c>
      <c r="C80" s="1132">
        <v>58798203</v>
      </c>
      <c r="D80" s="1117">
        <v>-33307</v>
      </c>
      <c r="E80" s="1116" t="s">
        <v>60</v>
      </c>
      <c r="F80" s="1132">
        <v>5726</v>
      </c>
      <c r="G80" s="1139"/>
      <c r="H80" s="25"/>
    </row>
    <row r="81" spans="2:8" ht="25.5">
      <c r="B81" s="1118" t="s">
        <v>14</v>
      </c>
      <c r="C81" s="1132">
        <v>58798203</v>
      </c>
      <c r="D81" s="1117">
        <v>-33307</v>
      </c>
      <c r="E81" s="1140" t="s">
        <v>8</v>
      </c>
      <c r="F81" s="1132">
        <v>1000</v>
      </c>
      <c r="G81" s="1134"/>
      <c r="H81" s="25"/>
    </row>
    <row r="82" spans="2:8">
      <c r="B82" s="1114" t="s">
        <v>30</v>
      </c>
      <c r="C82" s="1131">
        <v>58798203</v>
      </c>
      <c r="D82" s="1115">
        <v>-33307</v>
      </c>
      <c r="E82" s="1204" t="s">
        <v>9</v>
      </c>
      <c r="F82" s="1132">
        <v>1000</v>
      </c>
      <c r="G82" s="1134"/>
      <c r="H82" s="25"/>
    </row>
    <row r="83" spans="2:8">
      <c r="B83" s="1116" t="s">
        <v>16</v>
      </c>
      <c r="C83" s="1132">
        <v>58798203</v>
      </c>
      <c r="D83" s="1117">
        <v>-33307</v>
      </c>
      <c r="E83" s="1228" t="s">
        <v>10</v>
      </c>
      <c r="F83" s="1132">
        <v>1000</v>
      </c>
      <c r="G83" s="1139"/>
      <c r="H83" s="25"/>
    </row>
    <row r="84" spans="2:8" ht="25.5">
      <c r="B84" s="1204" t="s">
        <v>104</v>
      </c>
      <c r="C84" s="1132">
        <v>58798203</v>
      </c>
      <c r="D84" s="1117">
        <v>-33307</v>
      </c>
      <c r="E84" s="1229" t="s">
        <v>11</v>
      </c>
      <c r="F84" s="1132">
        <v>1000</v>
      </c>
      <c r="G84" s="1139"/>
      <c r="H84" s="25"/>
    </row>
    <row r="85" spans="2:8" ht="38.25">
      <c r="B85" s="1133" t="s">
        <v>20</v>
      </c>
      <c r="C85" s="1132">
        <v>58798203</v>
      </c>
      <c r="D85" s="1117">
        <v>-33307</v>
      </c>
      <c r="E85" s="1230" t="s">
        <v>12</v>
      </c>
      <c r="F85" s="1132">
        <v>1000</v>
      </c>
      <c r="G85" s="1115"/>
      <c r="H85" s="25"/>
    </row>
    <row r="86" spans="2:8">
      <c r="B86" s="1133"/>
      <c r="C86" s="1132"/>
      <c r="D86" s="1117"/>
      <c r="E86" s="1231" t="s">
        <v>13</v>
      </c>
      <c r="F86" s="1132">
        <v>39571618</v>
      </c>
      <c r="G86" s="1117">
        <v>33307</v>
      </c>
      <c r="H86" s="25"/>
    </row>
    <row r="87" spans="2:8" ht="25.5">
      <c r="B87" s="1116"/>
      <c r="C87" s="1131"/>
      <c r="D87" s="1134"/>
      <c r="E87" s="1118" t="s">
        <v>14</v>
      </c>
      <c r="F87" s="1132">
        <v>39571618</v>
      </c>
      <c r="G87" s="1117">
        <v>33307</v>
      </c>
      <c r="H87" s="25"/>
    </row>
    <row r="88" spans="2:8">
      <c r="B88" s="1116"/>
      <c r="C88" s="1131"/>
      <c r="D88" s="1134"/>
      <c r="E88" s="1232" t="s">
        <v>15</v>
      </c>
      <c r="F88" s="1131">
        <v>39578344</v>
      </c>
      <c r="G88" s="1115">
        <v>33307</v>
      </c>
      <c r="H88" s="25"/>
    </row>
    <row r="89" spans="2:8">
      <c r="B89" s="1116"/>
      <c r="C89" s="1131"/>
      <c r="D89" s="1134"/>
      <c r="E89" s="1231" t="s">
        <v>16</v>
      </c>
      <c r="F89" s="1132">
        <v>39573921</v>
      </c>
      <c r="G89" s="1117">
        <v>33307</v>
      </c>
      <c r="H89" s="25"/>
    </row>
    <row r="90" spans="2:8">
      <c r="B90" s="1116"/>
      <c r="C90" s="1131"/>
      <c r="D90" s="1134"/>
      <c r="E90" s="1204" t="s">
        <v>17</v>
      </c>
      <c r="F90" s="1132">
        <v>2724475</v>
      </c>
      <c r="G90" s="1139"/>
      <c r="H90" s="25"/>
    </row>
    <row r="91" spans="2:8">
      <c r="B91" s="1116"/>
      <c r="C91" s="1131"/>
      <c r="D91" s="1134"/>
      <c r="E91" s="1228" t="s">
        <v>18</v>
      </c>
      <c r="F91" s="1132">
        <v>620645</v>
      </c>
      <c r="G91" s="1139"/>
      <c r="H91" s="25"/>
    </row>
    <row r="92" spans="2:8">
      <c r="B92" s="1116"/>
      <c r="C92" s="1131"/>
      <c r="D92" s="1134"/>
      <c r="E92" s="1228" t="s">
        <v>19</v>
      </c>
      <c r="F92" s="1132">
        <v>2103830</v>
      </c>
      <c r="G92" s="1139"/>
      <c r="H92" s="25"/>
    </row>
    <row r="93" spans="2:8">
      <c r="B93" s="1116"/>
      <c r="C93" s="1131"/>
      <c r="D93" s="1134"/>
      <c r="E93" s="1204" t="s">
        <v>104</v>
      </c>
      <c r="F93" s="1132">
        <v>36845846</v>
      </c>
      <c r="G93" s="1117">
        <v>33307</v>
      </c>
      <c r="H93" s="25"/>
    </row>
    <row r="94" spans="2:8">
      <c r="B94" s="1116"/>
      <c r="C94" s="1131"/>
      <c r="D94" s="1134"/>
      <c r="E94" s="1228" t="s">
        <v>20</v>
      </c>
      <c r="F94" s="1132">
        <v>36845846</v>
      </c>
      <c r="G94" s="1117">
        <v>33307</v>
      </c>
      <c r="H94" s="25"/>
    </row>
    <row r="95" spans="2:8" ht="25.5">
      <c r="B95" s="1116"/>
      <c r="C95" s="1131"/>
      <c r="D95" s="1134"/>
      <c r="E95" s="1204" t="s">
        <v>54</v>
      </c>
      <c r="F95" s="1142">
        <v>3600</v>
      </c>
      <c r="G95" s="1139"/>
      <c r="H95" s="25"/>
    </row>
    <row r="96" spans="2:8">
      <c r="B96" s="1116"/>
      <c r="C96" s="1131"/>
      <c r="D96" s="1134"/>
      <c r="E96" s="1228" t="s">
        <v>56</v>
      </c>
      <c r="F96" s="1132">
        <v>3600</v>
      </c>
      <c r="G96" s="1134"/>
      <c r="H96" s="25"/>
    </row>
    <row r="97" spans="1:8">
      <c r="B97" s="1116"/>
      <c r="C97" s="1131"/>
      <c r="D97" s="1134"/>
      <c r="E97" s="1231" t="s">
        <v>22</v>
      </c>
      <c r="F97" s="1132">
        <v>4423</v>
      </c>
      <c r="G97" s="1139"/>
      <c r="H97" s="25"/>
    </row>
    <row r="98" spans="1:8" ht="13.5" thickBot="1">
      <c r="B98" s="1135"/>
      <c r="C98" s="1224"/>
      <c r="D98" s="1225"/>
      <c r="E98" s="1233" t="s">
        <v>23</v>
      </c>
      <c r="F98" s="1136">
        <v>4423</v>
      </c>
      <c r="G98" s="1225"/>
      <c r="H98" s="25"/>
    </row>
    <row r="99" spans="1:8" ht="48.75" customHeight="1" thickBot="1">
      <c r="B99" s="1514" t="s">
        <v>177</v>
      </c>
      <c r="C99" s="1515"/>
      <c r="D99" s="1515"/>
      <c r="E99" s="1515"/>
      <c r="F99" s="1515"/>
      <c r="G99" s="1516"/>
      <c r="H99" s="25"/>
    </row>
    <row r="100" spans="1:8">
      <c r="B100" s="79"/>
      <c r="C100" s="79"/>
      <c r="D100" s="79"/>
      <c r="E100" s="79"/>
      <c r="F100" s="79"/>
      <c r="G100" s="79"/>
      <c r="H100" s="25"/>
    </row>
    <row r="101" spans="1:8">
      <c r="B101" s="362" t="s">
        <v>140</v>
      </c>
      <c r="C101" s="363"/>
      <c r="D101" s="363"/>
      <c r="E101" s="363"/>
      <c r="F101" s="363"/>
      <c r="G101" s="363"/>
    </row>
    <row r="102" spans="1:8" ht="15.75" thickBot="1">
      <c r="B102" s="365"/>
      <c r="C102" s="363"/>
      <c r="D102" s="363"/>
      <c r="E102" s="363"/>
      <c r="F102" s="363"/>
      <c r="G102" s="363"/>
      <c r="H102" s="25"/>
    </row>
    <row r="103" spans="1:8" ht="13.5">
      <c r="A103" s="196">
        <f>A75+1</f>
        <v>45</v>
      </c>
      <c r="B103" s="1196" t="s">
        <v>173</v>
      </c>
      <c r="C103" s="1238"/>
      <c r="D103" s="1197"/>
      <c r="E103" s="363"/>
      <c r="F103" s="363"/>
      <c r="G103" s="363"/>
      <c r="H103" s="25" t="s">
        <v>50</v>
      </c>
    </row>
    <row r="104" spans="1:8">
      <c r="B104" s="194" t="s">
        <v>4</v>
      </c>
      <c r="C104" s="90"/>
      <c r="D104" s="215"/>
      <c r="E104" s="363"/>
      <c r="F104" s="363"/>
      <c r="G104" s="363"/>
      <c r="H104" s="25"/>
    </row>
    <row r="105" spans="1:8" ht="13.5">
      <c r="B105" s="1029" t="s">
        <v>178</v>
      </c>
      <c r="C105" s="1030"/>
      <c r="D105" s="1031"/>
      <c r="E105" s="363"/>
      <c r="F105" s="363"/>
      <c r="G105" s="363"/>
      <c r="H105" s="25"/>
    </row>
    <row r="106" spans="1:8">
      <c r="B106" s="1114" t="s">
        <v>6</v>
      </c>
      <c r="C106" s="1201">
        <v>1128403</v>
      </c>
      <c r="D106" s="1239"/>
      <c r="E106" s="366"/>
      <c r="F106" s="366"/>
      <c r="G106" s="363"/>
      <c r="H106" s="25"/>
    </row>
    <row r="107" spans="1:8">
      <c r="B107" s="1116" t="s">
        <v>13</v>
      </c>
      <c r="C107" s="1202">
        <v>1128403</v>
      </c>
      <c r="D107" s="1240"/>
      <c r="E107" s="366"/>
      <c r="F107" s="366"/>
      <c r="G107" s="363"/>
      <c r="H107" s="25"/>
    </row>
    <row r="108" spans="1:8" ht="25.5">
      <c r="B108" s="1118" t="s">
        <v>14</v>
      </c>
      <c r="C108" s="1202">
        <v>1128403</v>
      </c>
      <c r="D108" s="1240"/>
      <c r="E108" s="366"/>
      <c r="F108" s="366"/>
      <c r="G108" s="363"/>
      <c r="H108" s="25"/>
    </row>
    <row r="109" spans="1:8">
      <c r="B109" s="1114" t="s">
        <v>15</v>
      </c>
      <c r="C109" s="1203">
        <v>1128403</v>
      </c>
      <c r="D109" s="1239"/>
      <c r="E109" s="366"/>
      <c r="F109" s="366"/>
      <c r="G109" s="363"/>
      <c r="H109" s="25"/>
    </row>
    <row r="110" spans="1:8">
      <c r="B110" s="1116" t="s">
        <v>16</v>
      </c>
      <c r="C110" s="1202">
        <v>1128403</v>
      </c>
      <c r="D110" s="1240"/>
      <c r="E110" s="366"/>
      <c r="F110" s="366"/>
      <c r="G110" s="363"/>
      <c r="H110" s="25"/>
    </row>
    <row r="111" spans="1:8">
      <c r="B111" s="1228" t="s">
        <v>17</v>
      </c>
      <c r="C111" s="1202">
        <v>0</v>
      </c>
      <c r="D111" s="1240">
        <v>25010</v>
      </c>
      <c r="E111" s="363"/>
      <c r="F111" s="366"/>
      <c r="G111" s="363"/>
      <c r="H111" s="25"/>
    </row>
    <row r="112" spans="1:8">
      <c r="B112" s="1228" t="s">
        <v>18</v>
      </c>
      <c r="C112" s="1202">
        <v>0</v>
      </c>
      <c r="D112" s="1240">
        <v>25010</v>
      </c>
      <c r="E112" s="363"/>
      <c r="F112" s="366"/>
      <c r="G112" s="363"/>
      <c r="H112" s="25"/>
    </row>
    <row r="113" spans="1:8" ht="25.5">
      <c r="B113" s="1204" t="s">
        <v>104</v>
      </c>
      <c r="C113" s="1202">
        <v>1128403</v>
      </c>
      <c r="D113" s="1240">
        <v>-25010</v>
      </c>
      <c r="E113" s="366"/>
      <c r="F113" s="366"/>
      <c r="G113" s="363"/>
      <c r="H113" s="25"/>
    </row>
    <row r="114" spans="1:8">
      <c r="B114" s="1204" t="s">
        <v>20</v>
      </c>
      <c r="C114" s="1202">
        <v>1128403</v>
      </c>
      <c r="D114" s="1240">
        <v>-25010</v>
      </c>
      <c r="E114" s="366"/>
      <c r="F114" s="366"/>
      <c r="G114" s="363"/>
      <c r="H114" s="25"/>
    </row>
    <row r="115" spans="1:8" ht="13.5" thickBot="1">
      <c r="B115" s="1119"/>
      <c r="C115" s="1235"/>
      <c r="D115" s="1241"/>
      <c r="E115" s="363"/>
      <c r="F115" s="363"/>
      <c r="G115" s="363"/>
      <c r="H115" s="25"/>
    </row>
    <row r="116" spans="1:8" ht="138" customHeight="1" thickBot="1">
      <c r="B116" s="1514" t="s">
        <v>179</v>
      </c>
      <c r="C116" s="1515"/>
      <c r="D116" s="1516"/>
      <c r="E116" s="367"/>
      <c r="F116" s="368"/>
      <c r="G116" s="368"/>
      <c r="H116" s="765"/>
    </row>
    <row r="117" spans="1:8">
      <c r="B117" s="363"/>
      <c r="C117" s="363"/>
      <c r="D117" s="363"/>
      <c r="E117" s="363"/>
      <c r="F117" s="363"/>
      <c r="G117" s="363"/>
      <c r="H117" s="25"/>
    </row>
    <row r="118" spans="1:8">
      <c r="B118" s="369" t="s">
        <v>141</v>
      </c>
      <c r="C118" s="363"/>
      <c r="D118" s="363"/>
      <c r="E118" s="363"/>
      <c r="F118" s="363"/>
      <c r="G118" s="363"/>
      <c r="H118" s="25"/>
    </row>
    <row r="119" spans="1:8" ht="13.5" thickBot="1">
      <c r="B119" s="363"/>
      <c r="C119" s="363"/>
      <c r="D119" s="363"/>
      <c r="E119" s="363"/>
      <c r="F119" s="363"/>
      <c r="G119" s="363"/>
      <c r="H119" s="25"/>
    </row>
    <row r="120" spans="1:8" ht="13.5">
      <c r="A120" s="196">
        <f>A103</f>
        <v>45</v>
      </c>
      <c r="B120" s="1196" t="s">
        <v>173</v>
      </c>
      <c r="C120" s="1238"/>
      <c r="D120" s="1197"/>
      <c r="E120" s="363"/>
      <c r="F120" s="363"/>
      <c r="G120" s="363"/>
      <c r="H120" s="25" t="s">
        <v>50</v>
      </c>
    </row>
    <row r="121" spans="1:8">
      <c r="B121" s="194" t="s">
        <v>52</v>
      </c>
      <c r="C121" s="90"/>
      <c r="D121" s="215"/>
      <c r="E121" s="363"/>
      <c r="F121" s="363"/>
      <c r="G121" s="363"/>
      <c r="H121" s="25"/>
    </row>
    <row r="122" spans="1:8">
      <c r="B122" s="194" t="s">
        <v>99</v>
      </c>
      <c r="C122" s="1222"/>
      <c r="D122" s="1223"/>
      <c r="E122" s="363"/>
      <c r="F122" s="363"/>
      <c r="G122" s="363"/>
      <c r="H122" s="25"/>
    </row>
    <row r="123" spans="1:8">
      <c r="B123" s="1242" t="s">
        <v>58</v>
      </c>
      <c r="C123" s="1222"/>
      <c r="D123" s="1223"/>
      <c r="E123" s="363"/>
      <c r="F123" s="363"/>
      <c r="G123" s="363"/>
      <c r="H123" s="25"/>
    </row>
    <row r="124" spans="1:8">
      <c r="B124" s="1114" t="s">
        <v>173</v>
      </c>
      <c r="C124" s="1201"/>
      <c r="D124" s="1239"/>
      <c r="E124" s="363"/>
      <c r="F124" s="363"/>
      <c r="G124" s="363"/>
      <c r="H124" s="25"/>
    </row>
    <row r="125" spans="1:8">
      <c r="B125" s="1116" t="s">
        <v>6</v>
      </c>
      <c r="C125" s="1203">
        <v>39578344</v>
      </c>
      <c r="D125" s="1240"/>
      <c r="E125" s="363"/>
      <c r="F125" s="366"/>
      <c r="G125" s="363"/>
      <c r="H125" s="25"/>
    </row>
    <row r="126" spans="1:8" ht="25.5">
      <c r="B126" s="1140" t="s">
        <v>7</v>
      </c>
      <c r="C126" s="1202">
        <v>5726</v>
      </c>
      <c r="D126" s="1240"/>
      <c r="E126" s="363"/>
      <c r="F126" s="366"/>
      <c r="G126" s="363"/>
      <c r="H126" s="25"/>
    </row>
    <row r="127" spans="1:8">
      <c r="B127" s="1204" t="s">
        <v>8</v>
      </c>
      <c r="C127" s="1202">
        <v>1000</v>
      </c>
      <c r="D127" s="1239"/>
      <c r="E127" s="363"/>
      <c r="F127" s="366"/>
      <c r="G127" s="363"/>
      <c r="H127" s="25"/>
    </row>
    <row r="128" spans="1:8">
      <c r="B128" s="1228" t="s">
        <v>9</v>
      </c>
      <c r="C128" s="1202">
        <v>1000</v>
      </c>
      <c r="D128" s="1240"/>
      <c r="E128" s="363"/>
      <c r="F128" s="366"/>
      <c r="G128" s="363"/>
      <c r="H128" s="25"/>
    </row>
    <row r="129" spans="2:8">
      <c r="B129" s="1229" t="s">
        <v>10</v>
      </c>
      <c r="C129" s="1202">
        <v>1000</v>
      </c>
      <c r="D129" s="1240"/>
      <c r="E129" s="363"/>
      <c r="F129" s="366"/>
      <c r="G129" s="363"/>
      <c r="H129" s="25"/>
    </row>
    <row r="130" spans="2:8" ht="25.5">
      <c r="B130" s="1230" t="s">
        <v>11</v>
      </c>
      <c r="C130" s="1202">
        <v>1000</v>
      </c>
      <c r="D130" s="1240"/>
      <c r="E130" s="363"/>
      <c r="F130" s="366"/>
      <c r="G130" s="363"/>
      <c r="H130" s="25"/>
    </row>
    <row r="131" spans="2:8" ht="25.5">
      <c r="B131" s="1204" t="s">
        <v>12</v>
      </c>
      <c r="C131" s="1202">
        <v>1000</v>
      </c>
      <c r="D131" s="1240"/>
      <c r="E131" s="363"/>
      <c r="F131" s="366"/>
      <c r="G131" s="363"/>
      <c r="H131" s="25"/>
    </row>
    <row r="132" spans="2:8">
      <c r="B132" s="1228" t="s">
        <v>13</v>
      </c>
      <c r="C132" s="1202">
        <v>39571618</v>
      </c>
      <c r="D132" s="1240"/>
      <c r="E132" s="363"/>
      <c r="F132" s="366"/>
      <c r="G132" s="363"/>
      <c r="H132" s="25"/>
    </row>
    <row r="133" spans="2:8" ht="25.5">
      <c r="B133" s="1243" t="s">
        <v>14</v>
      </c>
      <c r="C133" s="1202">
        <v>39571618</v>
      </c>
      <c r="D133" s="1244"/>
      <c r="E133" s="363"/>
      <c r="F133" s="366"/>
      <c r="G133" s="363"/>
      <c r="H133" s="25"/>
    </row>
    <row r="134" spans="2:8">
      <c r="B134" s="1245" t="s">
        <v>15</v>
      </c>
      <c r="C134" s="1203">
        <v>39578344</v>
      </c>
      <c r="D134" s="1246"/>
      <c r="E134" s="363"/>
      <c r="F134" s="366"/>
      <c r="G134" s="363"/>
      <c r="H134" s="25"/>
    </row>
    <row r="135" spans="2:8">
      <c r="B135" s="1204" t="s">
        <v>16</v>
      </c>
      <c r="C135" s="1202">
        <v>39573921</v>
      </c>
      <c r="D135" s="1246"/>
      <c r="E135" s="363"/>
      <c r="F135" s="366"/>
      <c r="G135" s="363"/>
      <c r="H135" s="25"/>
    </row>
    <row r="136" spans="2:8">
      <c r="B136" s="1228" t="s">
        <v>17</v>
      </c>
      <c r="C136" s="1202">
        <v>2724475</v>
      </c>
      <c r="D136" s="1246">
        <v>25010</v>
      </c>
      <c r="E136" s="363"/>
      <c r="F136" s="366"/>
      <c r="G136" s="363"/>
      <c r="H136" s="25"/>
    </row>
    <row r="137" spans="2:8">
      <c r="B137" s="1228" t="s">
        <v>18</v>
      </c>
      <c r="C137" s="1202">
        <v>620645</v>
      </c>
      <c r="D137" s="1240">
        <v>25010</v>
      </c>
      <c r="E137" s="363"/>
      <c r="F137" s="366"/>
      <c r="G137" s="363"/>
      <c r="H137" s="25"/>
    </row>
    <row r="138" spans="2:8">
      <c r="B138" s="1204" t="s">
        <v>19</v>
      </c>
      <c r="C138" s="1202">
        <v>2103830</v>
      </c>
      <c r="D138" s="1246"/>
      <c r="E138" s="363"/>
      <c r="F138" s="366"/>
      <c r="G138" s="363"/>
      <c r="H138" s="25"/>
    </row>
    <row r="139" spans="2:8" ht="25.5">
      <c r="B139" s="1204" t="s">
        <v>104</v>
      </c>
      <c r="C139" s="1202">
        <v>36845846</v>
      </c>
      <c r="D139" s="1246">
        <v>-25010</v>
      </c>
      <c r="E139" s="363"/>
      <c r="F139" s="366"/>
      <c r="G139" s="363"/>
      <c r="H139" s="25"/>
    </row>
    <row r="140" spans="2:8">
      <c r="B140" s="1228" t="s">
        <v>20</v>
      </c>
      <c r="C140" s="1202">
        <v>36845846</v>
      </c>
      <c r="D140" s="1240">
        <v>-25010</v>
      </c>
      <c r="E140" s="363"/>
      <c r="F140" s="366"/>
      <c r="G140" s="363"/>
      <c r="H140" s="25"/>
    </row>
    <row r="141" spans="2:8" ht="25.5">
      <c r="B141" s="1228" t="s">
        <v>54</v>
      </c>
      <c r="C141" s="1202">
        <v>3600</v>
      </c>
      <c r="D141" s="1246"/>
      <c r="E141" s="363"/>
      <c r="F141" s="366"/>
      <c r="G141" s="363"/>
      <c r="H141" s="25"/>
    </row>
    <row r="142" spans="2:8">
      <c r="B142" s="1204" t="s">
        <v>56</v>
      </c>
      <c r="C142" s="1202">
        <v>3600</v>
      </c>
      <c r="D142" s="1246"/>
      <c r="E142" s="363"/>
      <c r="F142" s="366"/>
      <c r="G142" s="363"/>
      <c r="H142" s="25"/>
    </row>
    <row r="143" spans="2:8">
      <c r="B143" s="1228" t="s">
        <v>22</v>
      </c>
      <c r="C143" s="1202">
        <v>4423</v>
      </c>
      <c r="D143" s="1246"/>
      <c r="E143" s="363"/>
      <c r="F143" s="366"/>
      <c r="G143" s="363"/>
      <c r="H143" s="25"/>
    </row>
    <row r="144" spans="2:8">
      <c r="B144" s="1204" t="s">
        <v>23</v>
      </c>
      <c r="C144" s="1202">
        <v>4423</v>
      </c>
      <c r="D144" s="1246"/>
      <c r="E144" s="363"/>
      <c r="F144" s="363"/>
      <c r="G144" s="363"/>
      <c r="H144" s="25"/>
    </row>
    <row r="145" spans="2:8">
      <c r="B145" s="195" t="s">
        <v>98</v>
      </c>
      <c r="C145" s="1222"/>
      <c r="D145" s="1223"/>
      <c r="E145" s="363"/>
      <c r="F145" s="363"/>
      <c r="G145" s="363"/>
      <c r="H145" s="25"/>
    </row>
    <row r="146" spans="2:8">
      <c r="B146" s="1247" t="s">
        <v>6</v>
      </c>
      <c r="C146" s="1203">
        <v>39577344</v>
      </c>
      <c r="D146" s="1240"/>
      <c r="E146" s="363"/>
      <c r="F146" s="370"/>
      <c r="G146" s="363"/>
      <c r="H146" s="25"/>
    </row>
    <row r="147" spans="2:8" ht="25.5">
      <c r="B147" s="1140" t="s">
        <v>7</v>
      </c>
      <c r="C147" s="1202">
        <v>5726</v>
      </c>
      <c r="D147" s="1240"/>
      <c r="E147" s="363"/>
      <c r="F147" s="371"/>
      <c r="G147" s="363"/>
      <c r="H147" s="25"/>
    </row>
    <row r="148" spans="2:8">
      <c r="B148" s="1228" t="s">
        <v>13</v>
      </c>
      <c r="C148" s="1202">
        <v>39571618</v>
      </c>
      <c r="D148" s="1240"/>
      <c r="E148" s="363"/>
      <c r="F148" s="371"/>
      <c r="G148" s="363"/>
      <c r="H148" s="25"/>
    </row>
    <row r="149" spans="2:8" ht="25.5">
      <c r="B149" s="1243" t="s">
        <v>14</v>
      </c>
      <c r="C149" s="1202">
        <v>39571618</v>
      </c>
      <c r="D149" s="1244"/>
      <c r="E149" s="363"/>
      <c r="F149" s="371"/>
      <c r="G149" s="363"/>
      <c r="H149" s="25"/>
    </row>
    <row r="150" spans="2:8">
      <c r="B150" s="1245" t="s">
        <v>15</v>
      </c>
      <c r="C150" s="1203">
        <v>39577344</v>
      </c>
      <c r="D150" s="1246"/>
      <c r="E150" s="363"/>
      <c r="F150" s="370"/>
      <c r="G150" s="363"/>
      <c r="H150" s="25"/>
    </row>
    <row r="151" spans="2:8">
      <c r="B151" s="1204" t="s">
        <v>16</v>
      </c>
      <c r="C151" s="1202">
        <v>39572921</v>
      </c>
      <c r="D151" s="1246"/>
      <c r="E151" s="363"/>
      <c r="F151" s="371"/>
      <c r="G151" s="363"/>
      <c r="H151" s="25"/>
    </row>
    <row r="152" spans="2:8">
      <c r="B152" s="1228" t="s">
        <v>17</v>
      </c>
      <c r="C152" s="1202">
        <v>2724475</v>
      </c>
      <c r="D152" s="1240">
        <v>25010</v>
      </c>
      <c r="E152" s="363"/>
      <c r="F152" s="371"/>
      <c r="G152" s="363"/>
      <c r="H152" s="25"/>
    </row>
    <row r="153" spans="2:8">
      <c r="B153" s="1228" t="s">
        <v>18</v>
      </c>
      <c r="C153" s="1202">
        <v>620645</v>
      </c>
      <c r="D153" s="1240">
        <v>25010</v>
      </c>
      <c r="E153" s="363"/>
      <c r="F153" s="371"/>
      <c r="G153" s="363"/>
      <c r="H153" s="25"/>
    </row>
    <row r="154" spans="2:8">
      <c r="B154" s="1204" t="s">
        <v>19</v>
      </c>
      <c r="C154" s="1202">
        <v>2103830</v>
      </c>
      <c r="D154" s="1246"/>
      <c r="E154" s="363"/>
      <c r="F154" s="371"/>
      <c r="G154" s="363"/>
      <c r="H154" s="25"/>
    </row>
    <row r="155" spans="2:8" ht="25.5">
      <c r="B155" s="1204" t="s">
        <v>104</v>
      </c>
      <c r="C155" s="1202">
        <v>36844846</v>
      </c>
      <c r="D155" s="1240">
        <v>-25010</v>
      </c>
      <c r="E155" s="363"/>
      <c r="F155" s="371"/>
      <c r="G155" s="363"/>
      <c r="H155" s="25"/>
    </row>
    <row r="156" spans="2:8">
      <c r="B156" s="1228" t="s">
        <v>20</v>
      </c>
      <c r="C156" s="1202">
        <v>36844846</v>
      </c>
      <c r="D156" s="1240">
        <v>-25010</v>
      </c>
      <c r="E156" s="363"/>
      <c r="F156" s="371"/>
      <c r="G156" s="363"/>
      <c r="H156" s="25"/>
    </row>
    <row r="157" spans="2:8" ht="25.5">
      <c r="B157" s="1228" t="s">
        <v>54</v>
      </c>
      <c r="C157" s="1202">
        <v>3600</v>
      </c>
      <c r="D157" s="1246"/>
      <c r="E157" s="363"/>
      <c r="F157" s="371"/>
      <c r="G157" s="363"/>
      <c r="H157" s="25"/>
    </row>
    <row r="158" spans="2:8">
      <c r="B158" s="1204" t="s">
        <v>56</v>
      </c>
      <c r="C158" s="1202">
        <v>3600</v>
      </c>
      <c r="D158" s="1246"/>
      <c r="E158" s="363"/>
      <c r="F158" s="371"/>
      <c r="G158" s="363"/>
      <c r="H158" s="25"/>
    </row>
    <row r="159" spans="2:8">
      <c r="B159" s="1248" t="s">
        <v>22</v>
      </c>
      <c r="C159" s="1202">
        <v>4423</v>
      </c>
      <c r="D159" s="1246"/>
      <c r="E159" s="363"/>
      <c r="F159" s="371"/>
      <c r="G159" s="363"/>
      <c r="H159" s="25"/>
    </row>
    <row r="160" spans="2:8">
      <c r="B160" s="1204" t="s">
        <v>23</v>
      </c>
      <c r="C160" s="1202">
        <v>4423</v>
      </c>
      <c r="D160" s="1246"/>
      <c r="E160" s="363"/>
      <c r="F160" s="371"/>
      <c r="G160" s="363"/>
      <c r="H160" s="25"/>
    </row>
    <row r="161" spans="2:8">
      <c r="B161" s="1249" t="s">
        <v>117</v>
      </c>
      <c r="C161" s="1222"/>
      <c r="D161" s="1223"/>
      <c r="E161" s="363"/>
      <c r="F161" s="363"/>
      <c r="G161" s="363"/>
      <c r="H161" s="25"/>
    </row>
    <row r="162" spans="2:8">
      <c r="B162" s="1250" t="s">
        <v>6</v>
      </c>
      <c r="C162" s="1251">
        <v>38851694</v>
      </c>
      <c r="D162" s="1240"/>
      <c r="E162" s="363"/>
      <c r="F162" s="370"/>
      <c r="G162" s="363"/>
      <c r="H162" s="25"/>
    </row>
    <row r="163" spans="2:8" ht="25.5">
      <c r="B163" s="1140" t="s">
        <v>7</v>
      </c>
      <c r="C163" s="1252">
        <v>5726</v>
      </c>
      <c r="D163" s="1240"/>
      <c r="E163" s="363"/>
      <c r="F163" s="371"/>
      <c r="G163" s="363"/>
      <c r="H163" s="25"/>
    </row>
    <row r="164" spans="2:8">
      <c r="B164" s="1228" t="s">
        <v>13</v>
      </c>
      <c r="C164" s="1252">
        <v>38845968</v>
      </c>
      <c r="D164" s="1240"/>
      <c r="E164" s="363"/>
      <c r="F164" s="371"/>
      <c r="G164" s="363"/>
      <c r="H164" s="25"/>
    </row>
    <row r="165" spans="2:8" ht="25.5">
      <c r="B165" s="1243" t="s">
        <v>14</v>
      </c>
      <c r="C165" s="1252">
        <v>38845968</v>
      </c>
      <c r="D165" s="1244"/>
      <c r="E165" s="363"/>
      <c r="F165" s="371"/>
      <c r="G165" s="363"/>
      <c r="H165" s="25"/>
    </row>
    <row r="166" spans="2:8">
      <c r="B166" s="1245" t="s">
        <v>15</v>
      </c>
      <c r="C166" s="1251">
        <v>38851694</v>
      </c>
      <c r="D166" s="1246"/>
      <c r="E166" s="363"/>
      <c r="F166" s="370"/>
      <c r="G166" s="363"/>
      <c r="H166" s="25"/>
    </row>
    <row r="167" spans="2:8">
      <c r="B167" s="1204" t="s">
        <v>16</v>
      </c>
      <c r="C167" s="1252">
        <v>38847271</v>
      </c>
      <c r="D167" s="1246"/>
      <c r="E167" s="363"/>
      <c r="F167" s="371"/>
      <c r="G167" s="363"/>
      <c r="H167" s="25"/>
    </row>
    <row r="168" spans="2:8">
      <c r="B168" s="1228" t="s">
        <v>17</v>
      </c>
      <c r="C168" s="1252">
        <v>2724475</v>
      </c>
      <c r="D168" s="1240">
        <v>25010</v>
      </c>
      <c r="E168" s="363"/>
      <c r="F168" s="371"/>
      <c r="G168" s="363"/>
      <c r="H168" s="25"/>
    </row>
    <row r="169" spans="2:8">
      <c r="B169" s="1228" t="s">
        <v>18</v>
      </c>
      <c r="C169" s="1252">
        <v>620645</v>
      </c>
      <c r="D169" s="1240">
        <v>25010</v>
      </c>
      <c r="E169" s="363"/>
      <c r="F169" s="371"/>
      <c r="G169" s="363"/>
      <c r="H169" s="25"/>
    </row>
    <row r="170" spans="2:8">
      <c r="B170" s="1204" t="s">
        <v>19</v>
      </c>
      <c r="C170" s="1252">
        <v>2103830</v>
      </c>
      <c r="D170" s="1246"/>
      <c r="E170" s="363"/>
      <c r="F170" s="371"/>
      <c r="G170" s="363"/>
      <c r="H170" s="25"/>
    </row>
    <row r="171" spans="2:8" ht="25.5">
      <c r="B171" s="1204" t="s">
        <v>104</v>
      </c>
      <c r="C171" s="1252">
        <v>36119196</v>
      </c>
      <c r="D171" s="1240">
        <v>-25010</v>
      </c>
      <c r="E171" s="363"/>
      <c r="F171" s="371"/>
      <c r="G171" s="363"/>
      <c r="H171" s="25"/>
    </row>
    <row r="172" spans="2:8">
      <c r="B172" s="1228" t="s">
        <v>20</v>
      </c>
      <c r="C172" s="1252">
        <v>36119196</v>
      </c>
      <c r="D172" s="1240">
        <v>-25010</v>
      </c>
      <c r="E172" s="363"/>
      <c r="F172" s="371"/>
      <c r="G172" s="363"/>
      <c r="H172" s="25"/>
    </row>
    <row r="173" spans="2:8" ht="25.5">
      <c r="B173" s="1228" t="s">
        <v>54</v>
      </c>
      <c r="C173" s="1252">
        <v>3600</v>
      </c>
      <c r="D173" s="1246"/>
      <c r="E173" s="363"/>
      <c r="F173" s="371"/>
      <c r="G173" s="363"/>
      <c r="H173" s="25"/>
    </row>
    <row r="174" spans="2:8">
      <c r="B174" s="1204" t="s">
        <v>56</v>
      </c>
      <c r="C174" s="1252">
        <v>3600</v>
      </c>
      <c r="D174" s="1246"/>
      <c r="E174" s="363"/>
      <c r="F174" s="371"/>
      <c r="G174" s="363"/>
      <c r="H174" s="25"/>
    </row>
    <row r="175" spans="2:8">
      <c r="B175" s="1228" t="s">
        <v>22</v>
      </c>
      <c r="C175" s="1252">
        <v>4423</v>
      </c>
      <c r="D175" s="1246"/>
      <c r="E175" s="363"/>
      <c r="F175" s="371"/>
      <c r="G175" s="363"/>
      <c r="H175" s="25"/>
    </row>
    <row r="176" spans="2:8" ht="13.5" thickBot="1">
      <c r="B176" s="1233" t="s">
        <v>23</v>
      </c>
      <c r="C176" s="1253">
        <v>4423</v>
      </c>
      <c r="D176" s="1254"/>
      <c r="E176" s="363"/>
      <c r="F176" s="371"/>
      <c r="G176" s="363"/>
      <c r="H176" s="25"/>
    </row>
    <row r="177" spans="2:8" ht="138.75" customHeight="1" thickBot="1">
      <c r="B177" s="1514" t="s">
        <v>179</v>
      </c>
      <c r="C177" s="1515"/>
      <c r="D177" s="1516"/>
      <c r="E177" s="367"/>
      <c r="F177" s="368"/>
      <c r="G177" s="368"/>
      <c r="H177" s="25"/>
    </row>
  </sheetData>
  <mergeCells count="11">
    <mergeCell ref="B57:G57"/>
    <mergeCell ref="B71:G71"/>
    <mergeCell ref="B99:G99"/>
    <mergeCell ref="B116:D116"/>
    <mergeCell ref="B177:D177"/>
    <mergeCell ref="B29:G29"/>
    <mergeCell ref="H1:H2"/>
    <mergeCell ref="C1:C2"/>
    <mergeCell ref="D1:D2"/>
    <mergeCell ref="F1:F2"/>
    <mergeCell ref="G1:G2"/>
  </mergeCells>
  <pageMargins left="0.35433070866141736" right="0.15748031496062992" top="0.35433070866141736" bottom="0.47244094488188981" header="0.19685039370078741" footer="0.19685039370078741"/>
  <pageSetup paperSize="9" scale="75" firstPageNumber="7" fitToHeight="0" orientation="landscape" r:id="rId1"/>
  <headerFooter alignWithMargins="0">
    <oddFooter>&amp;L&amp;"Times New Roman,Regular"&amp;F&amp;C&amp;P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41"/>
  <sheetViews>
    <sheetView zoomScale="70" zoomScaleNormal="70" workbookViewId="0">
      <selection activeCell="A10" sqref="A10"/>
    </sheetView>
  </sheetViews>
  <sheetFormatPr defaultColWidth="12.7109375" defaultRowHeight="15.75"/>
  <cols>
    <col min="1" max="1" width="8" style="150" customWidth="1"/>
    <col min="2" max="2" width="28.7109375" style="156" customWidth="1"/>
    <col min="3" max="3" width="27.7109375" style="156" customWidth="1"/>
    <col min="4" max="4" width="31.5703125" style="60" customWidth="1"/>
    <col min="5" max="5" width="17.140625" style="60" customWidth="1"/>
    <col min="6" max="6" width="17.85546875" style="155" customWidth="1"/>
    <col min="7" max="8" width="12.7109375" style="60"/>
    <col min="9" max="9" width="14.140625" style="60" customWidth="1"/>
    <col min="10" max="10" width="15.42578125" style="60" customWidth="1"/>
    <col min="11" max="256" width="12.7109375" style="60"/>
    <col min="257" max="257" width="9" style="60" customWidth="1"/>
    <col min="258" max="258" width="34.5703125" style="60" customWidth="1"/>
    <col min="259" max="259" width="33.140625" style="60" customWidth="1"/>
    <col min="260" max="260" width="50" style="60" customWidth="1"/>
    <col min="261" max="261" width="25.5703125" style="60" customWidth="1"/>
    <col min="262" max="262" width="19.5703125" style="60" customWidth="1"/>
    <col min="263" max="512" width="12.7109375" style="60"/>
    <col min="513" max="513" width="9" style="60" customWidth="1"/>
    <col min="514" max="514" width="34.5703125" style="60" customWidth="1"/>
    <col min="515" max="515" width="33.140625" style="60" customWidth="1"/>
    <col min="516" max="516" width="50" style="60" customWidth="1"/>
    <col min="517" max="517" width="25.5703125" style="60" customWidth="1"/>
    <col min="518" max="518" width="19.5703125" style="60" customWidth="1"/>
    <col min="519" max="768" width="12.7109375" style="60"/>
    <col min="769" max="769" width="9" style="60" customWidth="1"/>
    <col min="770" max="770" width="34.5703125" style="60" customWidth="1"/>
    <col min="771" max="771" width="33.140625" style="60" customWidth="1"/>
    <col min="772" max="772" width="50" style="60" customWidth="1"/>
    <col min="773" max="773" width="25.5703125" style="60" customWidth="1"/>
    <col min="774" max="774" width="19.5703125" style="60" customWidth="1"/>
    <col min="775" max="1024" width="12.7109375" style="60"/>
    <col min="1025" max="1025" width="9" style="60" customWidth="1"/>
    <col min="1026" max="1026" width="34.5703125" style="60" customWidth="1"/>
    <col min="1027" max="1027" width="33.140625" style="60" customWidth="1"/>
    <col min="1028" max="1028" width="50" style="60" customWidth="1"/>
    <col min="1029" max="1029" width="25.5703125" style="60" customWidth="1"/>
    <col min="1030" max="1030" width="19.5703125" style="60" customWidth="1"/>
    <col min="1031" max="1280" width="12.7109375" style="60"/>
    <col min="1281" max="1281" width="9" style="60" customWidth="1"/>
    <col min="1282" max="1282" width="34.5703125" style="60" customWidth="1"/>
    <col min="1283" max="1283" width="33.140625" style="60" customWidth="1"/>
    <col min="1284" max="1284" width="50" style="60" customWidth="1"/>
    <col min="1285" max="1285" width="25.5703125" style="60" customWidth="1"/>
    <col min="1286" max="1286" width="19.5703125" style="60" customWidth="1"/>
    <col min="1287" max="1536" width="12.7109375" style="60"/>
    <col min="1537" max="1537" width="9" style="60" customWidth="1"/>
    <col min="1538" max="1538" width="34.5703125" style="60" customWidth="1"/>
    <col min="1539" max="1539" width="33.140625" style="60" customWidth="1"/>
    <col min="1540" max="1540" width="50" style="60" customWidth="1"/>
    <col min="1541" max="1541" width="25.5703125" style="60" customWidth="1"/>
    <col min="1542" max="1542" width="19.5703125" style="60" customWidth="1"/>
    <col min="1543" max="1792" width="12.7109375" style="60"/>
    <col min="1793" max="1793" width="9" style="60" customWidth="1"/>
    <col min="1794" max="1794" width="34.5703125" style="60" customWidth="1"/>
    <col min="1795" max="1795" width="33.140625" style="60" customWidth="1"/>
    <col min="1796" max="1796" width="50" style="60" customWidth="1"/>
    <col min="1797" max="1797" width="25.5703125" style="60" customWidth="1"/>
    <col min="1798" max="1798" width="19.5703125" style="60" customWidth="1"/>
    <col min="1799" max="2048" width="12.7109375" style="60"/>
    <col min="2049" max="2049" width="9" style="60" customWidth="1"/>
    <col min="2050" max="2050" width="34.5703125" style="60" customWidth="1"/>
    <col min="2051" max="2051" width="33.140625" style="60" customWidth="1"/>
    <col min="2052" max="2052" width="50" style="60" customWidth="1"/>
    <col min="2053" max="2053" width="25.5703125" style="60" customWidth="1"/>
    <col min="2054" max="2054" width="19.5703125" style="60" customWidth="1"/>
    <col min="2055" max="2304" width="12.7109375" style="60"/>
    <col min="2305" max="2305" width="9" style="60" customWidth="1"/>
    <col min="2306" max="2306" width="34.5703125" style="60" customWidth="1"/>
    <col min="2307" max="2307" width="33.140625" style="60" customWidth="1"/>
    <col min="2308" max="2308" width="50" style="60" customWidth="1"/>
    <col min="2309" max="2309" width="25.5703125" style="60" customWidth="1"/>
    <col min="2310" max="2310" width="19.5703125" style="60" customWidth="1"/>
    <col min="2311" max="2560" width="12.7109375" style="60"/>
    <col min="2561" max="2561" width="9" style="60" customWidth="1"/>
    <col min="2562" max="2562" width="34.5703125" style="60" customWidth="1"/>
    <col min="2563" max="2563" width="33.140625" style="60" customWidth="1"/>
    <col min="2564" max="2564" width="50" style="60" customWidth="1"/>
    <col min="2565" max="2565" width="25.5703125" style="60" customWidth="1"/>
    <col min="2566" max="2566" width="19.5703125" style="60" customWidth="1"/>
    <col min="2567" max="2816" width="12.7109375" style="60"/>
    <col min="2817" max="2817" width="9" style="60" customWidth="1"/>
    <col min="2818" max="2818" width="34.5703125" style="60" customWidth="1"/>
    <col min="2819" max="2819" width="33.140625" style="60" customWidth="1"/>
    <col min="2820" max="2820" width="50" style="60" customWidth="1"/>
    <col min="2821" max="2821" width="25.5703125" style="60" customWidth="1"/>
    <col min="2822" max="2822" width="19.5703125" style="60" customWidth="1"/>
    <col min="2823" max="3072" width="12.7109375" style="60"/>
    <col min="3073" max="3073" width="9" style="60" customWidth="1"/>
    <col min="3074" max="3074" width="34.5703125" style="60" customWidth="1"/>
    <col min="3075" max="3075" width="33.140625" style="60" customWidth="1"/>
    <col min="3076" max="3076" width="50" style="60" customWidth="1"/>
    <col min="3077" max="3077" width="25.5703125" style="60" customWidth="1"/>
    <col min="3078" max="3078" width="19.5703125" style="60" customWidth="1"/>
    <col min="3079" max="3328" width="12.7109375" style="60"/>
    <col min="3329" max="3329" width="9" style="60" customWidth="1"/>
    <col min="3330" max="3330" width="34.5703125" style="60" customWidth="1"/>
    <col min="3331" max="3331" width="33.140625" style="60" customWidth="1"/>
    <col min="3332" max="3332" width="50" style="60" customWidth="1"/>
    <col min="3333" max="3333" width="25.5703125" style="60" customWidth="1"/>
    <col min="3334" max="3334" width="19.5703125" style="60" customWidth="1"/>
    <col min="3335" max="3584" width="12.7109375" style="60"/>
    <col min="3585" max="3585" width="9" style="60" customWidth="1"/>
    <col min="3586" max="3586" width="34.5703125" style="60" customWidth="1"/>
    <col min="3587" max="3587" width="33.140625" style="60" customWidth="1"/>
    <col min="3588" max="3588" width="50" style="60" customWidth="1"/>
    <col min="3589" max="3589" width="25.5703125" style="60" customWidth="1"/>
    <col min="3590" max="3590" width="19.5703125" style="60" customWidth="1"/>
    <col min="3591" max="3840" width="12.7109375" style="60"/>
    <col min="3841" max="3841" width="9" style="60" customWidth="1"/>
    <col min="3842" max="3842" width="34.5703125" style="60" customWidth="1"/>
    <col min="3843" max="3843" width="33.140625" style="60" customWidth="1"/>
    <col min="3844" max="3844" width="50" style="60" customWidth="1"/>
    <col min="3845" max="3845" width="25.5703125" style="60" customWidth="1"/>
    <col min="3846" max="3846" width="19.5703125" style="60" customWidth="1"/>
    <col min="3847" max="4096" width="12.7109375" style="60"/>
    <col min="4097" max="4097" width="9" style="60" customWidth="1"/>
    <col min="4098" max="4098" width="34.5703125" style="60" customWidth="1"/>
    <col min="4099" max="4099" width="33.140625" style="60" customWidth="1"/>
    <col min="4100" max="4100" width="50" style="60" customWidth="1"/>
    <col min="4101" max="4101" width="25.5703125" style="60" customWidth="1"/>
    <col min="4102" max="4102" width="19.5703125" style="60" customWidth="1"/>
    <col min="4103" max="4352" width="12.7109375" style="60"/>
    <col min="4353" max="4353" width="9" style="60" customWidth="1"/>
    <col min="4354" max="4354" width="34.5703125" style="60" customWidth="1"/>
    <col min="4355" max="4355" width="33.140625" style="60" customWidth="1"/>
    <col min="4356" max="4356" width="50" style="60" customWidth="1"/>
    <col min="4357" max="4357" width="25.5703125" style="60" customWidth="1"/>
    <col min="4358" max="4358" width="19.5703125" style="60" customWidth="1"/>
    <col min="4359" max="4608" width="12.7109375" style="60"/>
    <col min="4609" max="4609" width="9" style="60" customWidth="1"/>
    <col min="4610" max="4610" width="34.5703125" style="60" customWidth="1"/>
    <col min="4611" max="4611" width="33.140625" style="60" customWidth="1"/>
    <col min="4612" max="4612" width="50" style="60" customWidth="1"/>
    <col min="4613" max="4613" width="25.5703125" style="60" customWidth="1"/>
    <col min="4614" max="4614" width="19.5703125" style="60" customWidth="1"/>
    <col min="4615" max="4864" width="12.7109375" style="60"/>
    <col min="4865" max="4865" width="9" style="60" customWidth="1"/>
    <col min="4866" max="4866" width="34.5703125" style="60" customWidth="1"/>
    <col min="4867" max="4867" width="33.140625" style="60" customWidth="1"/>
    <col min="4868" max="4868" width="50" style="60" customWidth="1"/>
    <col min="4869" max="4869" width="25.5703125" style="60" customWidth="1"/>
    <col min="4870" max="4870" width="19.5703125" style="60" customWidth="1"/>
    <col min="4871" max="5120" width="12.7109375" style="60"/>
    <col min="5121" max="5121" width="9" style="60" customWidth="1"/>
    <col min="5122" max="5122" width="34.5703125" style="60" customWidth="1"/>
    <col min="5123" max="5123" width="33.140625" style="60" customWidth="1"/>
    <col min="5124" max="5124" width="50" style="60" customWidth="1"/>
    <col min="5125" max="5125" width="25.5703125" style="60" customWidth="1"/>
    <col min="5126" max="5126" width="19.5703125" style="60" customWidth="1"/>
    <col min="5127" max="5376" width="12.7109375" style="60"/>
    <col min="5377" max="5377" width="9" style="60" customWidth="1"/>
    <col min="5378" max="5378" width="34.5703125" style="60" customWidth="1"/>
    <col min="5379" max="5379" width="33.140625" style="60" customWidth="1"/>
    <col min="5380" max="5380" width="50" style="60" customWidth="1"/>
    <col min="5381" max="5381" width="25.5703125" style="60" customWidth="1"/>
    <col min="5382" max="5382" width="19.5703125" style="60" customWidth="1"/>
    <col min="5383" max="5632" width="12.7109375" style="60"/>
    <col min="5633" max="5633" width="9" style="60" customWidth="1"/>
    <col min="5634" max="5634" width="34.5703125" style="60" customWidth="1"/>
    <col min="5635" max="5635" width="33.140625" style="60" customWidth="1"/>
    <col min="5636" max="5636" width="50" style="60" customWidth="1"/>
    <col min="5637" max="5637" width="25.5703125" style="60" customWidth="1"/>
    <col min="5638" max="5638" width="19.5703125" style="60" customWidth="1"/>
    <col min="5639" max="5888" width="12.7109375" style="60"/>
    <col min="5889" max="5889" width="9" style="60" customWidth="1"/>
    <col min="5890" max="5890" width="34.5703125" style="60" customWidth="1"/>
    <col min="5891" max="5891" width="33.140625" style="60" customWidth="1"/>
    <col min="5892" max="5892" width="50" style="60" customWidth="1"/>
    <col min="5893" max="5893" width="25.5703125" style="60" customWidth="1"/>
    <col min="5894" max="5894" width="19.5703125" style="60" customWidth="1"/>
    <col min="5895" max="6144" width="12.7109375" style="60"/>
    <col min="6145" max="6145" width="9" style="60" customWidth="1"/>
    <col min="6146" max="6146" width="34.5703125" style="60" customWidth="1"/>
    <col min="6147" max="6147" width="33.140625" style="60" customWidth="1"/>
    <col min="6148" max="6148" width="50" style="60" customWidth="1"/>
    <col min="6149" max="6149" width="25.5703125" style="60" customWidth="1"/>
    <col min="6150" max="6150" width="19.5703125" style="60" customWidth="1"/>
    <col min="6151" max="6400" width="12.7109375" style="60"/>
    <col min="6401" max="6401" width="9" style="60" customWidth="1"/>
    <col min="6402" max="6402" width="34.5703125" style="60" customWidth="1"/>
    <col min="6403" max="6403" width="33.140625" style="60" customWidth="1"/>
    <col min="6404" max="6404" width="50" style="60" customWidth="1"/>
    <col min="6405" max="6405" width="25.5703125" style="60" customWidth="1"/>
    <col min="6406" max="6406" width="19.5703125" style="60" customWidth="1"/>
    <col min="6407" max="6656" width="12.7109375" style="60"/>
    <col min="6657" max="6657" width="9" style="60" customWidth="1"/>
    <col min="6658" max="6658" width="34.5703125" style="60" customWidth="1"/>
    <col min="6659" max="6659" width="33.140625" style="60" customWidth="1"/>
    <col min="6660" max="6660" width="50" style="60" customWidth="1"/>
    <col min="6661" max="6661" width="25.5703125" style="60" customWidth="1"/>
    <col min="6662" max="6662" width="19.5703125" style="60" customWidth="1"/>
    <col min="6663" max="6912" width="12.7109375" style="60"/>
    <col min="6913" max="6913" width="9" style="60" customWidth="1"/>
    <col min="6914" max="6914" width="34.5703125" style="60" customWidth="1"/>
    <col min="6915" max="6915" width="33.140625" style="60" customWidth="1"/>
    <col min="6916" max="6916" width="50" style="60" customWidth="1"/>
    <col min="6917" max="6917" width="25.5703125" style="60" customWidth="1"/>
    <col min="6918" max="6918" width="19.5703125" style="60" customWidth="1"/>
    <col min="6919" max="7168" width="12.7109375" style="60"/>
    <col min="7169" max="7169" width="9" style="60" customWidth="1"/>
    <col min="7170" max="7170" width="34.5703125" style="60" customWidth="1"/>
    <col min="7171" max="7171" width="33.140625" style="60" customWidth="1"/>
    <col min="7172" max="7172" width="50" style="60" customWidth="1"/>
    <col min="7173" max="7173" width="25.5703125" style="60" customWidth="1"/>
    <col min="7174" max="7174" width="19.5703125" style="60" customWidth="1"/>
    <col min="7175" max="7424" width="12.7109375" style="60"/>
    <col min="7425" max="7425" width="9" style="60" customWidth="1"/>
    <col min="7426" max="7426" width="34.5703125" style="60" customWidth="1"/>
    <col min="7427" max="7427" width="33.140625" style="60" customWidth="1"/>
    <col min="7428" max="7428" width="50" style="60" customWidth="1"/>
    <col min="7429" max="7429" width="25.5703125" style="60" customWidth="1"/>
    <col min="7430" max="7430" width="19.5703125" style="60" customWidth="1"/>
    <col min="7431" max="7680" width="12.7109375" style="60"/>
    <col min="7681" max="7681" width="9" style="60" customWidth="1"/>
    <col min="7682" max="7682" width="34.5703125" style="60" customWidth="1"/>
    <col min="7683" max="7683" width="33.140625" style="60" customWidth="1"/>
    <col min="7684" max="7684" width="50" style="60" customWidth="1"/>
    <col min="7685" max="7685" width="25.5703125" style="60" customWidth="1"/>
    <col min="7686" max="7686" width="19.5703125" style="60" customWidth="1"/>
    <col min="7687" max="7936" width="12.7109375" style="60"/>
    <col min="7937" max="7937" width="9" style="60" customWidth="1"/>
    <col min="7938" max="7938" width="34.5703125" style="60" customWidth="1"/>
    <col min="7939" max="7939" width="33.140625" style="60" customWidth="1"/>
    <col min="7940" max="7940" width="50" style="60" customWidth="1"/>
    <col min="7941" max="7941" width="25.5703125" style="60" customWidth="1"/>
    <col min="7942" max="7942" width="19.5703125" style="60" customWidth="1"/>
    <col min="7943" max="8192" width="12.7109375" style="60"/>
    <col min="8193" max="8193" width="9" style="60" customWidth="1"/>
    <col min="8194" max="8194" width="34.5703125" style="60" customWidth="1"/>
    <col min="8195" max="8195" width="33.140625" style="60" customWidth="1"/>
    <col min="8196" max="8196" width="50" style="60" customWidth="1"/>
    <col min="8197" max="8197" width="25.5703125" style="60" customWidth="1"/>
    <col min="8198" max="8198" width="19.5703125" style="60" customWidth="1"/>
    <col min="8199" max="8448" width="12.7109375" style="60"/>
    <col min="8449" max="8449" width="9" style="60" customWidth="1"/>
    <col min="8450" max="8450" width="34.5703125" style="60" customWidth="1"/>
    <col min="8451" max="8451" width="33.140625" style="60" customWidth="1"/>
    <col min="8452" max="8452" width="50" style="60" customWidth="1"/>
    <col min="8453" max="8453" width="25.5703125" style="60" customWidth="1"/>
    <col min="8454" max="8454" width="19.5703125" style="60" customWidth="1"/>
    <col min="8455" max="8704" width="12.7109375" style="60"/>
    <col min="8705" max="8705" width="9" style="60" customWidth="1"/>
    <col min="8706" max="8706" width="34.5703125" style="60" customWidth="1"/>
    <col min="8707" max="8707" width="33.140625" style="60" customWidth="1"/>
    <col min="8708" max="8708" width="50" style="60" customWidth="1"/>
    <col min="8709" max="8709" width="25.5703125" style="60" customWidth="1"/>
    <col min="8710" max="8710" width="19.5703125" style="60" customWidth="1"/>
    <col min="8711" max="8960" width="12.7109375" style="60"/>
    <col min="8961" max="8961" width="9" style="60" customWidth="1"/>
    <col min="8962" max="8962" width="34.5703125" style="60" customWidth="1"/>
    <col min="8963" max="8963" width="33.140625" style="60" customWidth="1"/>
    <col min="8964" max="8964" width="50" style="60" customWidth="1"/>
    <col min="8965" max="8965" width="25.5703125" style="60" customWidth="1"/>
    <col min="8966" max="8966" width="19.5703125" style="60" customWidth="1"/>
    <col min="8967" max="9216" width="12.7109375" style="60"/>
    <col min="9217" max="9217" width="9" style="60" customWidth="1"/>
    <col min="9218" max="9218" width="34.5703125" style="60" customWidth="1"/>
    <col min="9219" max="9219" width="33.140625" style="60" customWidth="1"/>
    <col min="9220" max="9220" width="50" style="60" customWidth="1"/>
    <col min="9221" max="9221" width="25.5703125" style="60" customWidth="1"/>
    <col min="9222" max="9222" width="19.5703125" style="60" customWidth="1"/>
    <col min="9223" max="9472" width="12.7109375" style="60"/>
    <col min="9473" max="9473" width="9" style="60" customWidth="1"/>
    <col min="9474" max="9474" width="34.5703125" style="60" customWidth="1"/>
    <col min="9475" max="9475" width="33.140625" style="60" customWidth="1"/>
    <col min="9476" max="9476" width="50" style="60" customWidth="1"/>
    <col min="9477" max="9477" width="25.5703125" style="60" customWidth="1"/>
    <col min="9478" max="9478" width="19.5703125" style="60" customWidth="1"/>
    <col min="9479" max="9728" width="12.7109375" style="60"/>
    <col min="9729" max="9729" width="9" style="60" customWidth="1"/>
    <col min="9730" max="9730" width="34.5703125" style="60" customWidth="1"/>
    <col min="9731" max="9731" width="33.140625" style="60" customWidth="1"/>
    <col min="9732" max="9732" width="50" style="60" customWidth="1"/>
    <col min="9733" max="9733" width="25.5703125" style="60" customWidth="1"/>
    <col min="9734" max="9734" width="19.5703125" style="60" customWidth="1"/>
    <col min="9735" max="9984" width="12.7109375" style="60"/>
    <col min="9985" max="9985" width="9" style="60" customWidth="1"/>
    <col min="9986" max="9986" width="34.5703125" style="60" customWidth="1"/>
    <col min="9987" max="9987" width="33.140625" style="60" customWidth="1"/>
    <col min="9988" max="9988" width="50" style="60" customWidth="1"/>
    <col min="9989" max="9989" width="25.5703125" style="60" customWidth="1"/>
    <col min="9990" max="9990" width="19.5703125" style="60" customWidth="1"/>
    <col min="9991" max="10240" width="12.7109375" style="60"/>
    <col min="10241" max="10241" width="9" style="60" customWidth="1"/>
    <col min="10242" max="10242" width="34.5703125" style="60" customWidth="1"/>
    <col min="10243" max="10243" width="33.140625" style="60" customWidth="1"/>
    <col min="10244" max="10244" width="50" style="60" customWidth="1"/>
    <col min="10245" max="10245" width="25.5703125" style="60" customWidth="1"/>
    <col min="10246" max="10246" width="19.5703125" style="60" customWidth="1"/>
    <col min="10247" max="10496" width="12.7109375" style="60"/>
    <col min="10497" max="10497" width="9" style="60" customWidth="1"/>
    <col min="10498" max="10498" width="34.5703125" style="60" customWidth="1"/>
    <col min="10499" max="10499" width="33.140625" style="60" customWidth="1"/>
    <col min="10500" max="10500" width="50" style="60" customWidth="1"/>
    <col min="10501" max="10501" width="25.5703125" style="60" customWidth="1"/>
    <col min="10502" max="10502" width="19.5703125" style="60" customWidth="1"/>
    <col min="10503" max="10752" width="12.7109375" style="60"/>
    <col min="10753" max="10753" width="9" style="60" customWidth="1"/>
    <col min="10754" max="10754" width="34.5703125" style="60" customWidth="1"/>
    <col min="10755" max="10755" width="33.140625" style="60" customWidth="1"/>
    <col min="10756" max="10756" width="50" style="60" customWidth="1"/>
    <col min="10757" max="10757" width="25.5703125" style="60" customWidth="1"/>
    <col min="10758" max="10758" width="19.5703125" style="60" customWidth="1"/>
    <col min="10759" max="11008" width="12.7109375" style="60"/>
    <col min="11009" max="11009" width="9" style="60" customWidth="1"/>
    <col min="11010" max="11010" width="34.5703125" style="60" customWidth="1"/>
    <col min="11011" max="11011" width="33.140625" style="60" customWidth="1"/>
    <col min="11012" max="11012" width="50" style="60" customWidth="1"/>
    <col min="11013" max="11013" width="25.5703125" style="60" customWidth="1"/>
    <col min="11014" max="11014" width="19.5703125" style="60" customWidth="1"/>
    <col min="11015" max="11264" width="12.7109375" style="60"/>
    <col min="11265" max="11265" width="9" style="60" customWidth="1"/>
    <col min="11266" max="11266" width="34.5703125" style="60" customWidth="1"/>
    <col min="11267" max="11267" width="33.140625" style="60" customWidth="1"/>
    <col min="11268" max="11268" width="50" style="60" customWidth="1"/>
    <col min="11269" max="11269" width="25.5703125" style="60" customWidth="1"/>
    <col min="11270" max="11270" width="19.5703125" style="60" customWidth="1"/>
    <col min="11271" max="11520" width="12.7109375" style="60"/>
    <col min="11521" max="11521" width="9" style="60" customWidth="1"/>
    <col min="11522" max="11522" width="34.5703125" style="60" customWidth="1"/>
    <col min="11523" max="11523" width="33.140625" style="60" customWidth="1"/>
    <col min="11524" max="11524" width="50" style="60" customWidth="1"/>
    <col min="11525" max="11525" width="25.5703125" style="60" customWidth="1"/>
    <col min="11526" max="11526" width="19.5703125" style="60" customWidth="1"/>
    <col min="11527" max="11776" width="12.7109375" style="60"/>
    <col min="11777" max="11777" width="9" style="60" customWidth="1"/>
    <col min="11778" max="11778" width="34.5703125" style="60" customWidth="1"/>
    <col min="11779" max="11779" width="33.140625" style="60" customWidth="1"/>
    <col min="11780" max="11780" width="50" style="60" customWidth="1"/>
    <col min="11781" max="11781" width="25.5703125" style="60" customWidth="1"/>
    <col min="11782" max="11782" width="19.5703125" style="60" customWidth="1"/>
    <col min="11783" max="12032" width="12.7109375" style="60"/>
    <col min="12033" max="12033" width="9" style="60" customWidth="1"/>
    <col min="12034" max="12034" width="34.5703125" style="60" customWidth="1"/>
    <col min="12035" max="12035" width="33.140625" style="60" customWidth="1"/>
    <col min="12036" max="12036" width="50" style="60" customWidth="1"/>
    <col min="12037" max="12037" width="25.5703125" style="60" customWidth="1"/>
    <col min="12038" max="12038" width="19.5703125" style="60" customWidth="1"/>
    <col min="12039" max="12288" width="12.7109375" style="60"/>
    <col min="12289" max="12289" width="9" style="60" customWidth="1"/>
    <col min="12290" max="12290" width="34.5703125" style="60" customWidth="1"/>
    <col min="12291" max="12291" width="33.140625" style="60" customWidth="1"/>
    <col min="12292" max="12292" width="50" style="60" customWidth="1"/>
    <col min="12293" max="12293" width="25.5703125" style="60" customWidth="1"/>
    <col min="12294" max="12294" width="19.5703125" style="60" customWidth="1"/>
    <col min="12295" max="12544" width="12.7109375" style="60"/>
    <col min="12545" max="12545" width="9" style="60" customWidth="1"/>
    <col min="12546" max="12546" width="34.5703125" style="60" customWidth="1"/>
    <col min="12547" max="12547" width="33.140625" style="60" customWidth="1"/>
    <col min="12548" max="12548" width="50" style="60" customWidth="1"/>
    <col min="12549" max="12549" width="25.5703125" style="60" customWidth="1"/>
    <col min="12550" max="12550" width="19.5703125" style="60" customWidth="1"/>
    <col min="12551" max="12800" width="12.7109375" style="60"/>
    <col min="12801" max="12801" width="9" style="60" customWidth="1"/>
    <col min="12802" max="12802" width="34.5703125" style="60" customWidth="1"/>
    <col min="12803" max="12803" width="33.140625" style="60" customWidth="1"/>
    <col min="12804" max="12804" width="50" style="60" customWidth="1"/>
    <col min="12805" max="12805" width="25.5703125" style="60" customWidth="1"/>
    <col min="12806" max="12806" width="19.5703125" style="60" customWidth="1"/>
    <col min="12807" max="13056" width="12.7109375" style="60"/>
    <col min="13057" max="13057" width="9" style="60" customWidth="1"/>
    <col min="13058" max="13058" width="34.5703125" style="60" customWidth="1"/>
    <col min="13059" max="13059" width="33.140625" style="60" customWidth="1"/>
    <col min="13060" max="13060" width="50" style="60" customWidth="1"/>
    <col min="13061" max="13061" width="25.5703125" style="60" customWidth="1"/>
    <col min="13062" max="13062" width="19.5703125" style="60" customWidth="1"/>
    <col min="13063" max="13312" width="12.7109375" style="60"/>
    <col min="13313" max="13313" width="9" style="60" customWidth="1"/>
    <col min="13314" max="13314" width="34.5703125" style="60" customWidth="1"/>
    <col min="13315" max="13315" width="33.140625" style="60" customWidth="1"/>
    <col min="13316" max="13316" width="50" style="60" customWidth="1"/>
    <col min="13317" max="13317" width="25.5703125" style="60" customWidth="1"/>
    <col min="13318" max="13318" width="19.5703125" style="60" customWidth="1"/>
    <col min="13319" max="13568" width="12.7109375" style="60"/>
    <col min="13569" max="13569" width="9" style="60" customWidth="1"/>
    <col min="13570" max="13570" width="34.5703125" style="60" customWidth="1"/>
    <col min="13571" max="13571" width="33.140625" style="60" customWidth="1"/>
    <col min="13572" max="13572" width="50" style="60" customWidth="1"/>
    <col min="13573" max="13573" width="25.5703125" style="60" customWidth="1"/>
    <col min="13574" max="13574" width="19.5703125" style="60" customWidth="1"/>
    <col min="13575" max="13824" width="12.7109375" style="60"/>
    <col min="13825" max="13825" width="9" style="60" customWidth="1"/>
    <col min="13826" max="13826" width="34.5703125" style="60" customWidth="1"/>
    <col min="13827" max="13827" width="33.140625" style="60" customWidth="1"/>
    <col min="13828" max="13828" width="50" style="60" customWidth="1"/>
    <col min="13829" max="13829" width="25.5703125" style="60" customWidth="1"/>
    <col min="13830" max="13830" width="19.5703125" style="60" customWidth="1"/>
    <col min="13831" max="14080" width="12.7109375" style="60"/>
    <col min="14081" max="14081" width="9" style="60" customWidth="1"/>
    <col min="14082" max="14082" width="34.5703125" style="60" customWidth="1"/>
    <col min="14083" max="14083" width="33.140625" style="60" customWidth="1"/>
    <col min="14084" max="14084" width="50" style="60" customWidth="1"/>
    <col min="14085" max="14085" width="25.5703125" style="60" customWidth="1"/>
    <col min="14086" max="14086" width="19.5703125" style="60" customWidth="1"/>
    <col min="14087" max="14336" width="12.7109375" style="60"/>
    <col min="14337" max="14337" width="9" style="60" customWidth="1"/>
    <col min="14338" max="14338" width="34.5703125" style="60" customWidth="1"/>
    <col min="14339" max="14339" width="33.140625" style="60" customWidth="1"/>
    <col min="14340" max="14340" width="50" style="60" customWidth="1"/>
    <col min="14341" max="14341" width="25.5703125" style="60" customWidth="1"/>
    <col min="14342" max="14342" width="19.5703125" style="60" customWidth="1"/>
    <col min="14343" max="14592" width="12.7109375" style="60"/>
    <col min="14593" max="14593" width="9" style="60" customWidth="1"/>
    <col min="14594" max="14594" width="34.5703125" style="60" customWidth="1"/>
    <col min="14595" max="14595" width="33.140625" style="60" customWidth="1"/>
    <col min="14596" max="14596" width="50" style="60" customWidth="1"/>
    <col min="14597" max="14597" width="25.5703125" style="60" customWidth="1"/>
    <col min="14598" max="14598" width="19.5703125" style="60" customWidth="1"/>
    <col min="14599" max="14848" width="12.7109375" style="60"/>
    <col min="14849" max="14849" width="9" style="60" customWidth="1"/>
    <col min="14850" max="14850" width="34.5703125" style="60" customWidth="1"/>
    <col min="14851" max="14851" width="33.140625" style="60" customWidth="1"/>
    <col min="14852" max="14852" width="50" style="60" customWidth="1"/>
    <col min="14853" max="14853" width="25.5703125" style="60" customWidth="1"/>
    <col min="14854" max="14854" width="19.5703125" style="60" customWidth="1"/>
    <col min="14855" max="15104" width="12.7109375" style="60"/>
    <col min="15105" max="15105" width="9" style="60" customWidth="1"/>
    <col min="15106" max="15106" width="34.5703125" style="60" customWidth="1"/>
    <col min="15107" max="15107" width="33.140625" style="60" customWidth="1"/>
    <col min="15108" max="15108" width="50" style="60" customWidth="1"/>
    <col min="15109" max="15109" width="25.5703125" style="60" customWidth="1"/>
    <col min="15110" max="15110" width="19.5703125" style="60" customWidth="1"/>
    <col min="15111" max="15360" width="12.7109375" style="60"/>
    <col min="15361" max="15361" width="9" style="60" customWidth="1"/>
    <col min="15362" max="15362" width="34.5703125" style="60" customWidth="1"/>
    <col min="15363" max="15363" width="33.140625" style="60" customWidth="1"/>
    <col min="15364" max="15364" width="50" style="60" customWidth="1"/>
    <col min="15365" max="15365" width="25.5703125" style="60" customWidth="1"/>
    <col min="15366" max="15366" width="19.5703125" style="60" customWidth="1"/>
    <col min="15367" max="15616" width="12.7109375" style="60"/>
    <col min="15617" max="15617" width="9" style="60" customWidth="1"/>
    <col min="15618" max="15618" width="34.5703125" style="60" customWidth="1"/>
    <col min="15619" max="15619" width="33.140625" style="60" customWidth="1"/>
    <col min="15620" max="15620" width="50" style="60" customWidth="1"/>
    <col min="15621" max="15621" width="25.5703125" style="60" customWidth="1"/>
    <col min="15622" max="15622" width="19.5703125" style="60" customWidth="1"/>
    <col min="15623" max="15872" width="12.7109375" style="60"/>
    <col min="15873" max="15873" width="9" style="60" customWidth="1"/>
    <col min="15874" max="15874" width="34.5703125" style="60" customWidth="1"/>
    <col min="15875" max="15875" width="33.140625" style="60" customWidth="1"/>
    <col min="15876" max="15876" width="50" style="60" customWidth="1"/>
    <col min="15877" max="15877" width="25.5703125" style="60" customWidth="1"/>
    <col min="15878" max="15878" width="19.5703125" style="60" customWidth="1"/>
    <col min="15879" max="16128" width="12.7109375" style="60"/>
    <col min="16129" max="16129" width="9" style="60" customWidth="1"/>
    <col min="16130" max="16130" width="34.5703125" style="60" customWidth="1"/>
    <col min="16131" max="16131" width="33.140625" style="60" customWidth="1"/>
    <col min="16132" max="16132" width="50" style="60" customWidth="1"/>
    <col min="16133" max="16133" width="25.5703125" style="60" customWidth="1"/>
    <col min="16134" max="16134" width="19.5703125" style="60" customWidth="1"/>
    <col min="16135" max="16384" width="12.7109375" style="60"/>
  </cols>
  <sheetData>
    <row r="1" spans="1:10" s="143" customFormat="1">
      <c r="A1" s="1529"/>
      <c r="B1" s="1529"/>
      <c r="C1" s="1529"/>
      <c r="F1" s="144"/>
    </row>
    <row r="2" spans="1:10" s="143" customFormat="1" ht="16.5" thickBot="1">
      <c r="A2" s="1529"/>
      <c r="B2" s="1529"/>
      <c r="C2" s="1529"/>
      <c r="F2" s="144"/>
    </row>
    <row r="3" spans="1:10" s="146" customFormat="1" ht="31.5" customHeight="1" thickBot="1">
      <c r="A3" s="145"/>
      <c r="B3" s="1530" t="s">
        <v>80</v>
      </c>
      <c r="C3" s="1531"/>
      <c r="D3" s="1532" t="s">
        <v>33</v>
      </c>
      <c r="E3" s="1533"/>
      <c r="F3" s="1533"/>
      <c r="G3" s="1533"/>
      <c r="H3" s="1533"/>
      <c r="I3" s="1534"/>
      <c r="J3" s="197" t="s">
        <v>49</v>
      </c>
    </row>
    <row r="4" spans="1:10" s="146" customFormat="1">
      <c r="A4" s="145"/>
      <c r="B4" s="147"/>
      <c r="C4" s="147"/>
      <c r="F4" s="148"/>
    </row>
    <row r="5" spans="1:10" s="146" customFormat="1">
      <c r="A5" s="145"/>
      <c r="B5" s="1528"/>
      <c r="C5" s="1528"/>
      <c r="F5" s="149"/>
    </row>
    <row r="6" spans="1:10" s="146" customFormat="1">
      <c r="A6" s="145"/>
      <c r="B6" s="1528" t="s">
        <v>59</v>
      </c>
      <c r="C6" s="1528"/>
      <c r="D6" s="1523" t="s">
        <v>81</v>
      </c>
      <c r="E6" s="1523"/>
      <c r="F6" s="148"/>
    </row>
    <row r="7" spans="1:10" s="146" customFormat="1">
      <c r="A7" s="145"/>
      <c r="B7" s="1523"/>
      <c r="C7" s="1523"/>
      <c r="F7" s="148"/>
    </row>
    <row r="8" spans="1:10" ht="15.75" customHeight="1">
      <c r="B8" s="1524" t="s">
        <v>82</v>
      </c>
      <c r="C8" s="1524"/>
      <c r="D8" s="1525" t="s">
        <v>82</v>
      </c>
      <c r="E8" s="1525"/>
      <c r="F8" s="1525"/>
      <c r="G8" s="1525"/>
      <c r="H8" s="1525"/>
      <c r="I8" s="1525"/>
    </row>
    <row r="9" spans="1:10" ht="103.5" customHeight="1">
      <c r="A9" s="151">
        <f>RTV!A103+1</f>
        <v>46</v>
      </c>
      <c r="B9" s="1526" t="s">
        <v>83</v>
      </c>
      <c r="C9" s="1526"/>
      <c r="D9" s="1526" t="s">
        <v>83</v>
      </c>
      <c r="E9" s="1526"/>
      <c r="F9" s="1526"/>
      <c r="G9" s="1526"/>
      <c r="H9" s="1526"/>
      <c r="I9" s="1526"/>
      <c r="J9" s="152" t="s">
        <v>50</v>
      </c>
    </row>
    <row r="10" spans="1:10">
      <c r="B10" s="153"/>
      <c r="C10" s="153"/>
      <c r="D10" s="154"/>
      <c r="E10" s="154"/>
    </row>
    <row r="11" spans="1:10" ht="15.75" customHeight="1">
      <c r="B11" s="153"/>
      <c r="C11" s="153"/>
      <c r="D11" s="1518" t="s">
        <v>142</v>
      </c>
      <c r="E11" s="1518"/>
      <c r="F11" s="1518"/>
      <c r="G11" s="1518"/>
      <c r="H11" s="1518"/>
      <c r="I11" s="1518"/>
    </row>
    <row r="12" spans="1:10" ht="45" customHeight="1">
      <c r="B12" s="1527" t="s">
        <v>84</v>
      </c>
      <c r="C12" s="1519" t="s">
        <v>85</v>
      </c>
      <c r="D12" s="1527" t="s">
        <v>239</v>
      </c>
      <c r="E12" s="1519" t="s">
        <v>85</v>
      </c>
      <c r="F12" s="1519" t="s">
        <v>86</v>
      </c>
      <c r="G12" s="1519"/>
      <c r="H12" s="1519"/>
      <c r="I12" s="1519"/>
    </row>
    <row r="13" spans="1:10" ht="31.5">
      <c r="B13" s="1527"/>
      <c r="C13" s="1519"/>
      <c r="D13" s="1527"/>
      <c r="E13" s="1519"/>
      <c r="F13" s="462" t="s">
        <v>87</v>
      </c>
      <c r="G13" s="462" t="s">
        <v>88</v>
      </c>
      <c r="H13" s="462" t="s">
        <v>89</v>
      </c>
      <c r="I13" s="462" t="s">
        <v>90</v>
      </c>
    </row>
    <row r="14" spans="1:10" ht="15.75" customHeight="1">
      <c r="B14" s="157"/>
      <c r="C14" s="158"/>
      <c r="D14" s="157"/>
      <c r="E14" s="158"/>
      <c r="F14" s="158"/>
      <c r="G14" s="158"/>
      <c r="H14" s="158"/>
      <c r="I14" s="158"/>
    </row>
    <row r="15" spans="1:10">
      <c r="B15" s="460" t="s">
        <v>240</v>
      </c>
      <c r="C15" s="477">
        <v>289488572</v>
      </c>
      <c r="D15" s="478" t="s">
        <v>241</v>
      </c>
      <c r="E15" s="479">
        <v>55070080</v>
      </c>
      <c r="F15" s="479">
        <v>23232</v>
      </c>
      <c r="G15" s="479">
        <v>10342</v>
      </c>
      <c r="H15" s="479">
        <v>3155</v>
      </c>
      <c r="I15" s="479">
        <v>9735</v>
      </c>
    </row>
    <row r="16" spans="1:10">
      <c r="B16" s="460"/>
      <c r="C16" s="480"/>
      <c r="D16" s="478" t="s">
        <v>242</v>
      </c>
      <c r="E16" s="479">
        <v>7678366</v>
      </c>
      <c r="F16" s="479">
        <v>5686</v>
      </c>
      <c r="G16" s="479">
        <v>4551</v>
      </c>
      <c r="H16" s="479">
        <v>338</v>
      </c>
      <c r="I16" s="479">
        <v>797</v>
      </c>
    </row>
    <row r="17" spans="2:9">
      <c r="B17" s="481"/>
      <c r="C17" s="482"/>
      <c r="D17" s="478" t="s">
        <v>243</v>
      </c>
      <c r="E17" s="479">
        <v>2153929</v>
      </c>
      <c r="F17" s="479">
        <v>1353</v>
      </c>
      <c r="G17" s="479">
        <v>1353</v>
      </c>
      <c r="H17" s="479">
        <v>0</v>
      </c>
      <c r="I17" s="479">
        <v>0</v>
      </c>
    </row>
    <row r="18" spans="2:9">
      <c r="B18" s="239"/>
      <c r="C18" s="239"/>
      <c r="D18" s="478" t="s">
        <v>244</v>
      </c>
      <c r="E18" s="479">
        <v>6283521</v>
      </c>
      <c r="F18" s="479">
        <v>2201</v>
      </c>
      <c r="G18" s="479">
        <v>1647</v>
      </c>
      <c r="H18" s="479">
        <v>0</v>
      </c>
      <c r="I18" s="479">
        <v>554</v>
      </c>
    </row>
    <row r="19" spans="2:9">
      <c r="B19" s="478"/>
      <c r="C19" s="479"/>
      <c r="D19" s="478" t="s">
        <v>245</v>
      </c>
      <c r="E19" s="479">
        <v>3886907</v>
      </c>
      <c r="F19" s="479">
        <v>5683</v>
      </c>
      <c r="G19" s="479">
        <v>593</v>
      </c>
      <c r="H19" s="479">
        <v>5090</v>
      </c>
      <c r="I19" s="479">
        <v>0</v>
      </c>
    </row>
    <row r="20" spans="2:9">
      <c r="B20" s="478"/>
      <c r="C20" s="479"/>
      <c r="D20" s="478" t="s">
        <v>246</v>
      </c>
      <c r="E20" s="479">
        <v>6905348</v>
      </c>
      <c r="F20" s="479">
        <v>3004</v>
      </c>
      <c r="G20" s="479">
        <v>3004</v>
      </c>
      <c r="H20" s="479">
        <v>0</v>
      </c>
      <c r="I20" s="479">
        <v>0</v>
      </c>
    </row>
    <row r="21" spans="2:9">
      <c r="B21" s="478"/>
      <c r="C21" s="479"/>
      <c r="D21" s="478" t="s">
        <v>247</v>
      </c>
      <c r="E21" s="479">
        <v>3201352</v>
      </c>
      <c r="F21" s="479">
        <v>7528</v>
      </c>
      <c r="G21" s="479">
        <v>4445</v>
      </c>
      <c r="H21" s="479">
        <v>1657</v>
      </c>
      <c r="I21" s="479">
        <v>1426</v>
      </c>
    </row>
    <row r="22" spans="2:9">
      <c r="B22" s="478"/>
      <c r="C22" s="479"/>
      <c r="D22" s="478" t="s">
        <v>248</v>
      </c>
      <c r="E22" s="479">
        <v>3414554</v>
      </c>
      <c r="F22" s="479">
        <v>2538</v>
      </c>
      <c r="G22" s="479">
        <v>622</v>
      </c>
      <c r="H22" s="479">
        <v>1916</v>
      </c>
      <c r="I22" s="479">
        <v>0</v>
      </c>
    </row>
    <row r="23" spans="2:9">
      <c r="B23" s="478"/>
      <c r="C23" s="479"/>
      <c r="D23" s="478" t="s">
        <v>249</v>
      </c>
      <c r="E23" s="479">
        <v>3470152</v>
      </c>
      <c r="F23" s="479">
        <v>1088</v>
      </c>
      <c r="G23" s="479">
        <v>1088</v>
      </c>
      <c r="H23" s="479">
        <v>0</v>
      </c>
      <c r="I23" s="479">
        <v>0</v>
      </c>
    </row>
    <row r="24" spans="2:9">
      <c r="B24" s="478"/>
      <c r="C24" s="479"/>
      <c r="D24" s="478" t="s">
        <v>250</v>
      </c>
      <c r="E24" s="479">
        <v>1498192</v>
      </c>
      <c r="F24" s="479">
        <v>0</v>
      </c>
      <c r="G24" s="479">
        <v>0</v>
      </c>
      <c r="H24" s="479">
        <v>0</v>
      </c>
      <c r="I24" s="479">
        <v>0</v>
      </c>
    </row>
    <row r="25" spans="2:9">
      <c r="B25" s="478"/>
      <c r="C25" s="479"/>
      <c r="D25" s="478" t="s">
        <v>251</v>
      </c>
      <c r="E25" s="479">
        <v>252824</v>
      </c>
      <c r="F25" s="479">
        <v>0</v>
      </c>
      <c r="G25" s="479">
        <v>0</v>
      </c>
      <c r="H25" s="479">
        <v>0</v>
      </c>
      <c r="I25" s="479">
        <v>0</v>
      </c>
    </row>
    <row r="26" spans="2:9">
      <c r="B26" s="478"/>
      <c r="C26" s="479"/>
      <c r="D26" s="478" t="s">
        <v>252</v>
      </c>
      <c r="E26" s="479">
        <v>993320</v>
      </c>
      <c r="F26" s="479">
        <v>0</v>
      </c>
      <c r="G26" s="479">
        <v>0</v>
      </c>
      <c r="H26" s="479">
        <v>0</v>
      </c>
      <c r="I26" s="479">
        <v>0</v>
      </c>
    </row>
    <row r="27" spans="2:9">
      <c r="B27" s="478"/>
      <c r="C27" s="479"/>
      <c r="D27" s="478" t="s">
        <v>253</v>
      </c>
      <c r="E27" s="479">
        <v>1167869</v>
      </c>
      <c r="F27" s="479">
        <v>2573</v>
      </c>
      <c r="G27" s="479">
        <v>207</v>
      </c>
      <c r="H27" s="479">
        <v>1639</v>
      </c>
      <c r="I27" s="479">
        <v>727</v>
      </c>
    </row>
    <row r="28" spans="2:9">
      <c r="B28" s="478"/>
      <c r="C28" s="479"/>
      <c r="D28" s="478" t="s">
        <v>254</v>
      </c>
      <c r="E28" s="479">
        <v>246896</v>
      </c>
      <c r="F28" s="479">
        <v>0</v>
      </c>
      <c r="G28" s="479">
        <v>0</v>
      </c>
      <c r="H28" s="479">
        <v>0</v>
      </c>
      <c r="I28" s="479">
        <v>0</v>
      </c>
    </row>
    <row r="29" spans="2:9">
      <c r="B29" s="478"/>
      <c r="C29" s="479"/>
      <c r="D29" s="478" t="s">
        <v>255</v>
      </c>
      <c r="E29" s="479">
        <v>413208</v>
      </c>
      <c r="F29" s="479">
        <v>0</v>
      </c>
      <c r="G29" s="479">
        <v>0</v>
      </c>
      <c r="H29" s="479">
        <v>0</v>
      </c>
      <c r="I29" s="479">
        <v>0</v>
      </c>
    </row>
    <row r="30" spans="2:9">
      <c r="B30" s="478"/>
      <c r="C30" s="479"/>
      <c r="D30" s="478" t="s">
        <v>256</v>
      </c>
      <c r="E30" s="479">
        <v>112376</v>
      </c>
      <c r="F30" s="479">
        <v>0</v>
      </c>
      <c r="G30" s="479">
        <v>0</v>
      </c>
      <c r="H30" s="479">
        <v>0</v>
      </c>
      <c r="I30" s="479">
        <v>0</v>
      </c>
    </row>
    <row r="31" spans="2:9">
      <c r="B31" s="478"/>
      <c r="C31" s="479"/>
      <c r="D31" s="478" t="s">
        <v>257</v>
      </c>
      <c r="E31" s="479">
        <v>1539848</v>
      </c>
      <c r="F31" s="479">
        <v>0</v>
      </c>
      <c r="G31" s="479">
        <v>0</v>
      </c>
      <c r="H31" s="479">
        <v>0</v>
      </c>
      <c r="I31" s="479">
        <v>0</v>
      </c>
    </row>
    <row r="32" spans="2:9">
      <c r="B32" s="478"/>
      <c r="C32" s="479"/>
      <c r="D32" s="478" t="s">
        <v>258</v>
      </c>
      <c r="E32" s="479">
        <v>408573</v>
      </c>
      <c r="F32" s="479">
        <v>1925</v>
      </c>
      <c r="G32" s="479">
        <v>1023</v>
      </c>
      <c r="H32" s="479">
        <v>902</v>
      </c>
      <c r="I32" s="479">
        <v>0</v>
      </c>
    </row>
    <row r="33" spans="2:9">
      <c r="B33" s="478"/>
      <c r="C33" s="479"/>
      <c r="D33" s="478" t="s">
        <v>259</v>
      </c>
      <c r="E33" s="479">
        <v>334592</v>
      </c>
      <c r="F33" s="479">
        <v>0</v>
      </c>
      <c r="G33" s="479">
        <v>0</v>
      </c>
      <c r="H33" s="479">
        <v>0</v>
      </c>
      <c r="I33" s="479">
        <v>0</v>
      </c>
    </row>
    <row r="34" spans="2:9">
      <c r="B34" s="478"/>
      <c r="C34" s="479"/>
      <c r="D34" s="478" t="s">
        <v>260</v>
      </c>
      <c r="E34" s="479">
        <v>752256</v>
      </c>
      <c r="F34" s="479">
        <v>0</v>
      </c>
      <c r="G34" s="479">
        <v>0</v>
      </c>
      <c r="H34" s="479">
        <v>0</v>
      </c>
      <c r="I34" s="479">
        <v>0</v>
      </c>
    </row>
    <row r="35" spans="2:9">
      <c r="B35" s="478"/>
      <c r="C35" s="479"/>
      <c r="D35" s="478" t="s">
        <v>261</v>
      </c>
      <c r="E35" s="479">
        <v>1015369</v>
      </c>
      <c r="F35" s="479">
        <v>457</v>
      </c>
      <c r="G35" s="479">
        <v>457</v>
      </c>
      <c r="H35" s="479">
        <v>0</v>
      </c>
      <c r="I35" s="479">
        <v>0</v>
      </c>
    </row>
    <row r="36" spans="2:9">
      <c r="B36" s="478"/>
      <c r="C36" s="479"/>
      <c r="D36" s="478" t="s">
        <v>262</v>
      </c>
      <c r="E36" s="479">
        <v>584518</v>
      </c>
      <c r="F36" s="479">
        <v>414</v>
      </c>
      <c r="G36" s="479">
        <v>414</v>
      </c>
      <c r="H36" s="479">
        <v>0</v>
      </c>
      <c r="I36" s="479">
        <v>0</v>
      </c>
    </row>
    <row r="37" spans="2:9">
      <c r="B37" s="478"/>
      <c r="C37" s="479"/>
      <c r="D37" s="478" t="s">
        <v>263</v>
      </c>
      <c r="E37" s="479">
        <v>110960</v>
      </c>
      <c r="F37" s="479">
        <v>0</v>
      </c>
      <c r="G37" s="479">
        <v>0</v>
      </c>
      <c r="H37" s="479">
        <v>0</v>
      </c>
      <c r="I37" s="479">
        <v>0</v>
      </c>
    </row>
    <row r="38" spans="2:9">
      <c r="B38" s="478"/>
      <c r="C38" s="479"/>
      <c r="D38" s="478" t="s">
        <v>264</v>
      </c>
      <c r="E38" s="479">
        <v>1413321</v>
      </c>
      <c r="F38" s="479">
        <v>801</v>
      </c>
      <c r="G38" s="479">
        <v>801</v>
      </c>
      <c r="H38" s="479">
        <v>0</v>
      </c>
      <c r="I38" s="479">
        <v>0</v>
      </c>
    </row>
    <row r="39" spans="2:9">
      <c r="B39" s="478"/>
      <c r="C39" s="479"/>
      <c r="D39" s="478" t="s">
        <v>265</v>
      </c>
      <c r="E39" s="479">
        <v>2722637</v>
      </c>
      <c r="F39" s="479">
        <v>1125</v>
      </c>
      <c r="G39" s="479">
        <v>1125</v>
      </c>
      <c r="H39" s="479">
        <v>0</v>
      </c>
      <c r="I39" s="479">
        <v>0</v>
      </c>
    </row>
    <row r="40" spans="2:9">
      <c r="B40" s="478"/>
      <c r="C40" s="479"/>
      <c r="D40" s="478" t="s">
        <v>266</v>
      </c>
      <c r="E40" s="479">
        <v>275072</v>
      </c>
      <c r="F40" s="479">
        <v>0</v>
      </c>
      <c r="G40" s="479">
        <v>0</v>
      </c>
      <c r="H40" s="479">
        <v>0</v>
      </c>
      <c r="I40" s="479">
        <v>0</v>
      </c>
    </row>
    <row r="41" spans="2:9">
      <c r="B41" s="478"/>
      <c r="C41" s="479"/>
      <c r="D41" s="478" t="s">
        <v>267</v>
      </c>
      <c r="E41" s="479">
        <v>749000</v>
      </c>
      <c r="F41" s="479">
        <v>0</v>
      </c>
      <c r="G41" s="479">
        <v>0</v>
      </c>
      <c r="H41" s="479">
        <v>0</v>
      </c>
      <c r="I41" s="479">
        <v>0</v>
      </c>
    </row>
    <row r="42" spans="2:9">
      <c r="B42" s="478"/>
      <c r="C42" s="479"/>
      <c r="D42" s="478" t="s">
        <v>268</v>
      </c>
      <c r="E42" s="479">
        <v>381156</v>
      </c>
      <c r="F42" s="479">
        <v>676</v>
      </c>
      <c r="G42" s="479">
        <v>676</v>
      </c>
      <c r="H42" s="479">
        <v>0</v>
      </c>
      <c r="I42" s="479">
        <v>0</v>
      </c>
    </row>
    <row r="43" spans="2:9">
      <c r="B43" s="478"/>
      <c r="C43" s="479"/>
      <c r="D43" s="478" t="s">
        <v>269</v>
      </c>
      <c r="E43" s="479">
        <v>337792</v>
      </c>
      <c r="F43" s="479">
        <v>0</v>
      </c>
      <c r="G43" s="479">
        <v>0</v>
      </c>
      <c r="H43" s="479">
        <v>0</v>
      </c>
      <c r="I43" s="479">
        <v>0</v>
      </c>
    </row>
    <row r="44" spans="2:9">
      <c r="B44" s="478"/>
      <c r="C44" s="479"/>
      <c r="D44" s="478" t="s">
        <v>270</v>
      </c>
      <c r="E44" s="479">
        <v>2490256</v>
      </c>
      <c r="F44" s="479">
        <v>2672</v>
      </c>
      <c r="G44" s="479">
        <v>267</v>
      </c>
      <c r="H44" s="479">
        <v>2405</v>
      </c>
      <c r="I44" s="479">
        <v>0</v>
      </c>
    </row>
    <row r="45" spans="2:9">
      <c r="B45" s="478"/>
      <c r="C45" s="479"/>
      <c r="D45" s="478" t="s">
        <v>271</v>
      </c>
      <c r="E45" s="479">
        <v>302488</v>
      </c>
      <c r="F45" s="479">
        <v>0</v>
      </c>
      <c r="G45" s="479">
        <v>0</v>
      </c>
      <c r="H45" s="479">
        <v>0</v>
      </c>
      <c r="I45" s="479">
        <v>0</v>
      </c>
    </row>
    <row r="46" spans="2:9">
      <c r="B46" s="478"/>
      <c r="C46" s="479"/>
      <c r="D46" s="478" t="s">
        <v>272</v>
      </c>
      <c r="E46" s="479">
        <v>202488</v>
      </c>
      <c r="F46" s="479">
        <v>0</v>
      </c>
      <c r="G46" s="479">
        <v>0</v>
      </c>
      <c r="H46" s="479">
        <v>0</v>
      </c>
      <c r="I46" s="479">
        <v>0</v>
      </c>
    </row>
    <row r="47" spans="2:9">
      <c r="B47" s="478"/>
      <c r="C47" s="479"/>
      <c r="D47" s="478" t="s">
        <v>273</v>
      </c>
      <c r="E47" s="479">
        <v>638448</v>
      </c>
      <c r="F47" s="479">
        <v>0</v>
      </c>
      <c r="G47" s="479">
        <v>0</v>
      </c>
      <c r="H47" s="479">
        <v>0</v>
      </c>
      <c r="I47" s="479">
        <v>0</v>
      </c>
    </row>
    <row r="48" spans="2:9">
      <c r="B48" s="478"/>
      <c r="C48" s="479"/>
      <c r="D48" s="478" t="s">
        <v>274</v>
      </c>
      <c r="E48" s="479">
        <v>1477240</v>
      </c>
      <c r="F48" s="479">
        <v>2352</v>
      </c>
      <c r="G48" s="479">
        <v>1106</v>
      </c>
      <c r="H48" s="479">
        <v>0</v>
      </c>
      <c r="I48" s="479">
        <v>1246</v>
      </c>
    </row>
    <row r="49" spans="2:9">
      <c r="B49" s="478"/>
      <c r="C49" s="479"/>
      <c r="D49" s="478" t="s">
        <v>275</v>
      </c>
      <c r="E49" s="479">
        <v>2476520</v>
      </c>
      <c r="F49" s="479">
        <v>3408</v>
      </c>
      <c r="G49" s="479">
        <v>956</v>
      </c>
      <c r="H49" s="479">
        <v>1390</v>
      </c>
      <c r="I49" s="479">
        <v>1062</v>
      </c>
    </row>
    <row r="50" spans="2:9">
      <c r="B50" s="478"/>
      <c r="C50" s="479"/>
      <c r="D50" s="478" t="s">
        <v>276</v>
      </c>
      <c r="E50" s="479">
        <v>428704</v>
      </c>
      <c r="F50" s="479">
        <v>0</v>
      </c>
      <c r="G50" s="479">
        <v>0</v>
      </c>
      <c r="H50" s="479">
        <v>0</v>
      </c>
      <c r="I50" s="479">
        <v>0</v>
      </c>
    </row>
    <row r="51" spans="2:9">
      <c r="B51" s="478"/>
      <c r="C51" s="479"/>
      <c r="D51" s="478" t="s">
        <v>277</v>
      </c>
      <c r="E51" s="479">
        <v>220856</v>
      </c>
      <c r="F51" s="479">
        <v>0</v>
      </c>
      <c r="G51" s="479">
        <v>0</v>
      </c>
      <c r="H51" s="479">
        <v>0</v>
      </c>
      <c r="I51" s="479">
        <v>0</v>
      </c>
    </row>
    <row r="52" spans="2:9">
      <c r="B52" s="478"/>
      <c r="C52" s="479"/>
      <c r="D52" s="478" t="s">
        <v>278</v>
      </c>
      <c r="E52" s="479">
        <v>723232</v>
      </c>
      <c r="F52" s="479">
        <v>0</v>
      </c>
      <c r="G52" s="479">
        <v>0</v>
      </c>
      <c r="H52" s="479">
        <v>0</v>
      </c>
      <c r="I52" s="479">
        <v>0</v>
      </c>
    </row>
    <row r="53" spans="2:9">
      <c r="B53" s="478"/>
      <c r="C53" s="479"/>
      <c r="D53" s="478" t="s">
        <v>279</v>
      </c>
      <c r="E53" s="479">
        <v>249576</v>
      </c>
      <c r="F53" s="479">
        <v>0</v>
      </c>
      <c r="G53" s="479">
        <v>0</v>
      </c>
      <c r="H53" s="479">
        <v>0</v>
      </c>
      <c r="I53" s="479">
        <v>0</v>
      </c>
    </row>
    <row r="54" spans="2:9">
      <c r="B54" s="478"/>
      <c r="C54" s="479"/>
      <c r="D54" s="478" t="s">
        <v>280</v>
      </c>
      <c r="E54" s="479">
        <v>635459</v>
      </c>
      <c r="F54" s="479">
        <v>267</v>
      </c>
      <c r="G54" s="479">
        <v>267</v>
      </c>
      <c r="H54" s="479">
        <v>0</v>
      </c>
      <c r="I54" s="479">
        <v>0</v>
      </c>
    </row>
    <row r="55" spans="2:9">
      <c r="B55" s="478"/>
      <c r="C55" s="479"/>
      <c r="D55" s="478" t="s">
        <v>281</v>
      </c>
      <c r="E55" s="479">
        <v>1005304</v>
      </c>
      <c r="F55" s="479">
        <v>4168</v>
      </c>
      <c r="G55" s="479">
        <v>1047</v>
      </c>
      <c r="H55" s="479">
        <v>0</v>
      </c>
      <c r="I55" s="479">
        <v>3121</v>
      </c>
    </row>
    <row r="56" spans="2:9">
      <c r="B56" s="478"/>
      <c r="C56" s="479"/>
      <c r="D56" s="478" t="s">
        <v>282</v>
      </c>
      <c r="E56" s="479">
        <v>1914904</v>
      </c>
      <c r="F56" s="479">
        <v>0</v>
      </c>
      <c r="G56" s="479">
        <v>0</v>
      </c>
      <c r="H56" s="479">
        <v>0</v>
      </c>
      <c r="I56" s="479">
        <v>0</v>
      </c>
    </row>
    <row r="57" spans="2:9">
      <c r="B57" s="478"/>
      <c r="C57" s="479"/>
      <c r="D57" s="478" t="s">
        <v>283</v>
      </c>
      <c r="E57" s="479">
        <v>1108368</v>
      </c>
      <c r="F57" s="479">
        <v>0</v>
      </c>
      <c r="G57" s="479">
        <v>0</v>
      </c>
      <c r="H57" s="479">
        <v>0</v>
      </c>
      <c r="I57" s="479">
        <v>0</v>
      </c>
    </row>
    <row r="58" spans="2:9">
      <c r="B58" s="478"/>
      <c r="C58" s="479"/>
      <c r="D58" s="478" t="s">
        <v>284</v>
      </c>
      <c r="E58" s="479">
        <v>1078880</v>
      </c>
      <c r="F58" s="479">
        <v>0</v>
      </c>
      <c r="G58" s="479">
        <v>0</v>
      </c>
      <c r="H58" s="479">
        <v>0</v>
      </c>
      <c r="I58" s="479">
        <v>0</v>
      </c>
    </row>
    <row r="59" spans="2:9">
      <c r="B59" s="478"/>
      <c r="C59" s="479"/>
      <c r="D59" s="478" t="s">
        <v>285</v>
      </c>
      <c r="E59" s="479">
        <v>692088</v>
      </c>
      <c r="F59" s="479">
        <v>0</v>
      </c>
      <c r="G59" s="479">
        <v>0</v>
      </c>
      <c r="H59" s="479">
        <v>0</v>
      </c>
      <c r="I59" s="479">
        <v>0</v>
      </c>
    </row>
    <row r="60" spans="2:9">
      <c r="B60" s="478"/>
      <c r="C60" s="479"/>
      <c r="D60" s="478" t="s">
        <v>286</v>
      </c>
      <c r="E60" s="479">
        <v>603072</v>
      </c>
      <c r="F60" s="479">
        <v>0</v>
      </c>
      <c r="G60" s="479">
        <v>0</v>
      </c>
      <c r="H60" s="479">
        <v>0</v>
      </c>
      <c r="I60" s="479">
        <v>0</v>
      </c>
    </row>
    <row r="61" spans="2:9">
      <c r="B61" s="478"/>
      <c r="C61" s="479"/>
      <c r="D61" s="478" t="s">
        <v>287</v>
      </c>
      <c r="E61" s="479">
        <v>488528</v>
      </c>
      <c r="F61" s="479">
        <v>0</v>
      </c>
      <c r="G61" s="479">
        <v>0</v>
      </c>
      <c r="H61" s="479">
        <v>0</v>
      </c>
      <c r="I61" s="479">
        <v>0</v>
      </c>
    </row>
    <row r="62" spans="2:9">
      <c r="B62" s="478"/>
      <c r="C62" s="479"/>
      <c r="D62" s="478" t="s">
        <v>288</v>
      </c>
      <c r="E62" s="479">
        <v>310833</v>
      </c>
      <c r="F62" s="479">
        <v>1465</v>
      </c>
      <c r="G62" s="479">
        <v>0</v>
      </c>
      <c r="H62" s="479">
        <v>1465</v>
      </c>
      <c r="I62" s="479">
        <v>0</v>
      </c>
    </row>
    <row r="63" spans="2:9">
      <c r="B63" s="478"/>
      <c r="C63" s="479"/>
      <c r="D63" s="478" t="s">
        <v>289</v>
      </c>
      <c r="E63" s="479">
        <v>246040</v>
      </c>
      <c r="F63" s="479">
        <v>0</v>
      </c>
      <c r="G63" s="479">
        <v>0</v>
      </c>
      <c r="H63" s="479">
        <v>0</v>
      </c>
      <c r="I63" s="479">
        <v>0</v>
      </c>
    </row>
    <row r="64" spans="2:9">
      <c r="B64" s="478"/>
      <c r="C64" s="479"/>
      <c r="D64" s="478" t="s">
        <v>290</v>
      </c>
      <c r="E64" s="479">
        <v>508040</v>
      </c>
      <c r="F64" s="479">
        <v>120</v>
      </c>
      <c r="G64" s="479">
        <v>120</v>
      </c>
      <c r="H64" s="479">
        <v>0</v>
      </c>
      <c r="I64" s="479">
        <v>0</v>
      </c>
    </row>
    <row r="65" spans="2:9">
      <c r="B65" s="478"/>
      <c r="C65" s="479"/>
      <c r="D65" s="478" t="s">
        <v>291</v>
      </c>
      <c r="E65" s="479">
        <v>2647160</v>
      </c>
      <c r="F65" s="479">
        <v>0</v>
      </c>
      <c r="G65" s="479">
        <v>0</v>
      </c>
      <c r="H65" s="479">
        <v>0</v>
      </c>
      <c r="I65" s="479">
        <v>0</v>
      </c>
    </row>
    <row r="66" spans="2:9">
      <c r="B66" s="478"/>
      <c r="C66" s="479"/>
      <c r="D66" s="478" t="s">
        <v>292</v>
      </c>
      <c r="E66" s="479">
        <v>1102842</v>
      </c>
      <c r="F66" s="479">
        <v>266</v>
      </c>
      <c r="G66" s="479">
        <v>266</v>
      </c>
      <c r="H66" s="479">
        <v>0</v>
      </c>
      <c r="I66" s="479">
        <v>0</v>
      </c>
    </row>
    <row r="67" spans="2:9">
      <c r="B67" s="478"/>
      <c r="C67" s="479"/>
      <c r="D67" s="478" t="s">
        <v>293</v>
      </c>
      <c r="E67" s="479">
        <v>425184</v>
      </c>
      <c r="F67" s="479">
        <v>0</v>
      </c>
      <c r="G67" s="479">
        <v>0</v>
      </c>
      <c r="H67" s="479">
        <v>0</v>
      </c>
      <c r="I67" s="479">
        <v>0</v>
      </c>
    </row>
    <row r="68" spans="2:9">
      <c r="B68" s="478"/>
      <c r="C68" s="479"/>
      <c r="D68" s="478" t="s">
        <v>294</v>
      </c>
      <c r="E68" s="479">
        <v>540520</v>
      </c>
      <c r="F68" s="479">
        <v>0</v>
      </c>
      <c r="G68" s="479">
        <v>0</v>
      </c>
      <c r="H68" s="479">
        <v>0</v>
      </c>
      <c r="I68" s="479">
        <v>0</v>
      </c>
    </row>
    <row r="69" spans="2:9">
      <c r="B69" s="478"/>
      <c r="C69" s="479"/>
      <c r="D69" s="478" t="s">
        <v>295</v>
      </c>
      <c r="E69" s="479">
        <v>601392</v>
      </c>
      <c r="F69" s="479">
        <v>0</v>
      </c>
      <c r="G69" s="479">
        <v>0</v>
      </c>
      <c r="H69" s="479">
        <v>0</v>
      </c>
      <c r="I69" s="479">
        <v>0</v>
      </c>
    </row>
    <row r="70" spans="2:9">
      <c r="B70" s="478"/>
      <c r="C70" s="479"/>
      <c r="D70" s="478" t="s">
        <v>296</v>
      </c>
      <c r="E70" s="479">
        <v>1294421</v>
      </c>
      <c r="F70" s="479">
        <v>3181</v>
      </c>
      <c r="G70" s="479">
        <v>400</v>
      </c>
      <c r="H70" s="479">
        <v>1766</v>
      </c>
      <c r="I70" s="479">
        <v>1015</v>
      </c>
    </row>
    <row r="71" spans="2:9">
      <c r="B71" s="478"/>
      <c r="C71" s="479"/>
      <c r="D71" s="478" t="s">
        <v>297</v>
      </c>
      <c r="E71" s="479">
        <v>521016</v>
      </c>
      <c r="F71" s="479">
        <v>0</v>
      </c>
      <c r="G71" s="479">
        <v>0</v>
      </c>
      <c r="H71" s="479">
        <v>0</v>
      </c>
      <c r="I71" s="479">
        <v>0</v>
      </c>
    </row>
    <row r="72" spans="2:9">
      <c r="B72" s="478"/>
      <c r="C72" s="479"/>
      <c r="D72" s="478" t="s">
        <v>298</v>
      </c>
      <c r="E72" s="479">
        <v>622512</v>
      </c>
      <c r="F72" s="479">
        <v>0</v>
      </c>
      <c r="G72" s="479">
        <v>0</v>
      </c>
      <c r="H72" s="479">
        <v>0</v>
      </c>
      <c r="I72" s="479">
        <v>0</v>
      </c>
    </row>
    <row r="73" spans="2:9">
      <c r="B73" s="478"/>
      <c r="C73" s="479"/>
      <c r="D73" s="478" t="s">
        <v>299</v>
      </c>
      <c r="E73" s="479">
        <v>2531224</v>
      </c>
      <c r="F73" s="479">
        <v>0</v>
      </c>
      <c r="G73" s="479">
        <v>0</v>
      </c>
      <c r="H73" s="479">
        <v>0</v>
      </c>
      <c r="I73" s="479">
        <v>0</v>
      </c>
    </row>
    <row r="74" spans="2:9">
      <c r="B74" s="478"/>
      <c r="C74" s="479"/>
      <c r="D74" s="478" t="s">
        <v>300</v>
      </c>
      <c r="E74" s="479">
        <v>504040</v>
      </c>
      <c r="F74" s="479">
        <v>0</v>
      </c>
      <c r="G74" s="479">
        <v>0</v>
      </c>
      <c r="H74" s="479">
        <v>0</v>
      </c>
      <c r="I74" s="479">
        <v>0</v>
      </c>
    </row>
    <row r="75" spans="2:9">
      <c r="B75" s="478"/>
      <c r="C75" s="479"/>
      <c r="D75" s="478" t="s">
        <v>301</v>
      </c>
      <c r="E75" s="479">
        <v>2169284</v>
      </c>
      <c r="F75" s="479">
        <v>1572</v>
      </c>
      <c r="G75" s="479">
        <v>445</v>
      </c>
      <c r="H75" s="479">
        <v>1127</v>
      </c>
      <c r="I75" s="479">
        <v>0</v>
      </c>
    </row>
    <row r="76" spans="2:9">
      <c r="B76" s="478"/>
      <c r="C76" s="479"/>
      <c r="D76" s="478" t="s">
        <v>302</v>
      </c>
      <c r="E76" s="479">
        <v>1152252</v>
      </c>
      <c r="F76" s="479">
        <v>76</v>
      </c>
      <c r="G76" s="479">
        <v>76</v>
      </c>
      <c r="H76" s="479">
        <v>0</v>
      </c>
      <c r="I76" s="479">
        <v>0</v>
      </c>
    </row>
    <row r="77" spans="2:9">
      <c r="B77" s="478"/>
      <c r="C77" s="479"/>
      <c r="D77" s="478" t="s">
        <v>303</v>
      </c>
      <c r="E77" s="479">
        <v>212695</v>
      </c>
      <c r="F77" s="479">
        <v>623</v>
      </c>
      <c r="G77" s="479">
        <v>623</v>
      </c>
      <c r="H77" s="479">
        <v>0</v>
      </c>
      <c r="I77" s="479">
        <v>0</v>
      </c>
    </row>
    <row r="78" spans="2:9">
      <c r="B78" s="478"/>
      <c r="C78" s="479"/>
      <c r="D78" s="478" t="s">
        <v>304</v>
      </c>
      <c r="E78" s="479">
        <v>1628511</v>
      </c>
      <c r="F78" s="479">
        <v>2855</v>
      </c>
      <c r="G78" s="479">
        <v>0</v>
      </c>
      <c r="H78" s="479">
        <v>2855</v>
      </c>
      <c r="I78" s="479">
        <v>0</v>
      </c>
    </row>
    <row r="79" spans="2:9">
      <c r="B79" s="478"/>
      <c r="C79" s="479"/>
      <c r="D79" s="478" t="s">
        <v>305</v>
      </c>
      <c r="E79" s="479">
        <v>1137979</v>
      </c>
      <c r="F79" s="479">
        <v>1083</v>
      </c>
      <c r="G79" s="479">
        <v>1083</v>
      </c>
      <c r="H79" s="479">
        <v>0</v>
      </c>
      <c r="I79" s="479">
        <v>0</v>
      </c>
    </row>
    <row r="80" spans="2:9">
      <c r="B80" s="478"/>
      <c r="C80" s="479"/>
      <c r="D80" s="478" t="s">
        <v>306</v>
      </c>
      <c r="E80" s="479">
        <v>236296</v>
      </c>
      <c r="F80" s="479">
        <v>0</v>
      </c>
      <c r="G80" s="479">
        <v>0</v>
      </c>
      <c r="H80" s="479">
        <v>0</v>
      </c>
      <c r="I80" s="479">
        <v>0</v>
      </c>
    </row>
    <row r="81" spans="2:9">
      <c r="B81" s="478"/>
      <c r="C81" s="479"/>
      <c r="D81" s="478" t="s">
        <v>307</v>
      </c>
      <c r="E81" s="479">
        <v>1175417</v>
      </c>
      <c r="F81" s="479">
        <v>1001</v>
      </c>
      <c r="G81" s="479">
        <v>1001</v>
      </c>
      <c r="H81" s="479">
        <v>0</v>
      </c>
      <c r="I81" s="479">
        <v>0</v>
      </c>
    </row>
    <row r="82" spans="2:9">
      <c r="B82" s="478"/>
      <c r="C82" s="479"/>
      <c r="D82" s="478" t="s">
        <v>308</v>
      </c>
      <c r="E82" s="479">
        <v>2320432</v>
      </c>
      <c r="F82" s="479">
        <v>1072</v>
      </c>
      <c r="G82" s="479">
        <v>934</v>
      </c>
      <c r="H82" s="479">
        <v>0</v>
      </c>
      <c r="I82" s="479">
        <v>138</v>
      </c>
    </row>
    <row r="83" spans="2:9">
      <c r="B83" s="478"/>
      <c r="C83" s="479"/>
      <c r="D83" s="478" t="s">
        <v>309</v>
      </c>
      <c r="E83" s="479">
        <v>372920</v>
      </c>
      <c r="F83" s="479">
        <v>0</v>
      </c>
      <c r="G83" s="479">
        <v>0</v>
      </c>
      <c r="H83" s="479">
        <v>0</v>
      </c>
      <c r="I83" s="479">
        <v>0</v>
      </c>
    </row>
    <row r="84" spans="2:9">
      <c r="B84" s="478"/>
      <c r="C84" s="479"/>
      <c r="D84" s="478" t="s">
        <v>310</v>
      </c>
      <c r="E84" s="479">
        <v>2729306</v>
      </c>
      <c r="F84" s="479">
        <v>298</v>
      </c>
      <c r="G84" s="479">
        <v>298</v>
      </c>
      <c r="H84" s="479">
        <v>0</v>
      </c>
      <c r="I84" s="479">
        <v>0</v>
      </c>
    </row>
    <row r="85" spans="2:9">
      <c r="B85" s="478"/>
      <c r="C85" s="479"/>
      <c r="D85" s="478" t="s">
        <v>311</v>
      </c>
      <c r="E85" s="479">
        <v>307296</v>
      </c>
      <c r="F85" s="479">
        <v>0</v>
      </c>
      <c r="G85" s="479">
        <v>0</v>
      </c>
      <c r="H85" s="479">
        <v>0</v>
      </c>
      <c r="I85" s="479">
        <v>0</v>
      </c>
    </row>
    <row r="86" spans="2:9">
      <c r="B86" s="478"/>
      <c r="C86" s="479"/>
      <c r="D86" s="478" t="s">
        <v>312</v>
      </c>
      <c r="E86" s="479">
        <v>152336</v>
      </c>
      <c r="F86" s="479">
        <v>0</v>
      </c>
      <c r="G86" s="479">
        <v>0</v>
      </c>
      <c r="H86" s="479">
        <v>0</v>
      </c>
      <c r="I86" s="479">
        <v>0</v>
      </c>
    </row>
    <row r="87" spans="2:9">
      <c r="B87" s="478"/>
      <c r="C87" s="479"/>
      <c r="D87" s="478" t="s">
        <v>313</v>
      </c>
      <c r="E87" s="479">
        <v>187096</v>
      </c>
      <c r="F87" s="479">
        <v>0</v>
      </c>
      <c r="G87" s="479">
        <v>0</v>
      </c>
      <c r="H87" s="479">
        <v>0</v>
      </c>
      <c r="I87" s="479">
        <v>0</v>
      </c>
    </row>
    <row r="88" spans="2:9">
      <c r="B88" s="478"/>
      <c r="C88" s="479"/>
      <c r="D88" s="478" t="s">
        <v>314</v>
      </c>
      <c r="E88" s="479">
        <v>314272</v>
      </c>
      <c r="F88" s="479">
        <v>0</v>
      </c>
      <c r="G88" s="479">
        <v>0</v>
      </c>
      <c r="H88" s="479">
        <v>0</v>
      </c>
      <c r="I88" s="479">
        <v>0</v>
      </c>
    </row>
    <row r="89" spans="2:9">
      <c r="B89" s="478"/>
      <c r="C89" s="479"/>
      <c r="D89" s="478" t="s">
        <v>315</v>
      </c>
      <c r="E89" s="479">
        <v>351659</v>
      </c>
      <c r="F89" s="479">
        <v>267</v>
      </c>
      <c r="G89" s="479">
        <v>267</v>
      </c>
      <c r="H89" s="479">
        <v>0</v>
      </c>
      <c r="I89" s="479">
        <v>0</v>
      </c>
    </row>
    <row r="90" spans="2:9">
      <c r="B90" s="478"/>
      <c r="C90" s="479"/>
      <c r="D90" s="478" t="s">
        <v>316</v>
      </c>
      <c r="E90" s="479">
        <v>4103360</v>
      </c>
      <c r="F90" s="479">
        <v>3296</v>
      </c>
      <c r="G90" s="479">
        <v>3296</v>
      </c>
      <c r="H90" s="479">
        <v>0</v>
      </c>
      <c r="I90" s="479">
        <v>0</v>
      </c>
    </row>
    <row r="91" spans="2:9">
      <c r="B91" s="478"/>
      <c r="C91" s="479"/>
      <c r="D91" s="478" t="s">
        <v>317</v>
      </c>
      <c r="E91" s="479">
        <v>1634349</v>
      </c>
      <c r="F91" s="479">
        <v>1469</v>
      </c>
      <c r="G91" s="479">
        <v>0</v>
      </c>
      <c r="H91" s="479">
        <v>1469</v>
      </c>
      <c r="I91" s="479">
        <v>0</v>
      </c>
    </row>
    <row r="92" spans="2:9">
      <c r="B92" s="478"/>
      <c r="C92" s="479"/>
      <c r="D92" s="478" t="s">
        <v>318</v>
      </c>
      <c r="E92" s="479">
        <v>1038429</v>
      </c>
      <c r="F92" s="479">
        <v>445</v>
      </c>
      <c r="G92" s="479">
        <v>445</v>
      </c>
      <c r="H92" s="479">
        <v>0</v>
      </c>
      <c r="I92" s="479">
        <v>0</v>
      </c>
    </row>
    <row r="93" spans="2:9">
      <c r="B93" s="478"/>
      <c r="C93" s="479"/>
      <c r="D93" s="478" t="s">
        <v>319</v>
      </c>
      <c r="E93" s="479">
        <v>256889</v>
      </c>
      <c r="F93" s="479">
        <v>593</v>
      </c>
      <c r="G93" s="479">
        <v>593</v>
      </c>
      <c r="H93" s="479">
        <v>0</v>
      </c>
      <c r="I93" s="479">
        <v>0</v>
      </c>
    </row>
    <row r="94" spans="2:9">
      <c r="B94" s="478"/>
      <c r="C94" s="479"/>
      <c r="D94" s="478" t="s">
        <v>320</v>
      </c>
      <c r="E94" s="479">
        <v>231912</v>
      </c>
      <c r="F94" s="479">
        <v>0</v>
      </c>
      <c r="G94" s="479">
        <v>0</v>
      </c>
      <c r="H94" s="479">
        <v>0</v>
      </c>
      <c r="I94" s="479">
        <v>0</v>
      </c>
    </row>
    <row r="95" spans="2:9">
      <c r="B95" s="478"/>
      <c r="C95" s="479"/>
      <c r="D95" s="478" t="s">
        <v>321</v>
      </c>
      <c r="E95" s="479">
        <v>439592</v>
      </c>
      <c r="F95" s="479">
        <v>0</v>
      </c>
      <c r="G95" s="479">
        <v>0</v>
      </c>
      <c r="H95" s="479">
        <v>0</v>
      </c>
      <c r="I95" s="479">
        <v>0</v>
      </c>
    </row>
    <row r="96" spans="2:9">
      <c r="B96" s="478"/>
      <c r="C96" s="479"/>
      <c r="D96" s="478" t="s">
        <v>322</v>
      </c>
      <c r="E96" s="479">
        <v>995624</v>
      </c>
      <c r="F96" s="479">
        <v>2728</v>
      </c>
      <c r="G96" s="479">
        <v>437</v>
      </c>
      <c r="H96" s="479">
        <v>2291</v>
      </c>
      <c r="I96" s="479">
        <v>0</v>
      </c>
    </row>
    <row r="97" spans="2:9">
      <c r="B97" s="478"/>
      <c r="C97" s="479"/>
      <c r="D97" s="478" t="s">
        <v>323</v>
      </c>
      <c r="E97" s="479">
        <v>507584</v>
      </c>
      <c r="F97" s="479">
        <v>0</v>
      </c>
      <c r="G97" s="479">
        <v>0</v>
      </c>
      <c r="H97" s="479">
        <v>0</v>
      </c>
      <c r="I97" s="479">
        <v>0</v>
      </c>
    </row>
    <row r="98" spans="2:9">
      <c r="B98" s="478"/>
      <c r="C98" s="479"/>
      <c r="D98" s="478" t="s">
        <v>324</v>
      </c>
      <c r="E98" s="479">
        <v>598944</v>
      </c>
      <c r="F98" s="479">
        <v>0</v>
      </c>
      <c r="G98" s="479">
        <v>0</v>
      </c>
      <c r="H98" s="479">
        <v>0</v>
      </c>
      <c r="I98" s="479">
        <v>0</v>
      </c>
    </row>
    <row r="99" spans="2:9">
      <c r="B99" s="478"/>
      <c r="C99" s="479"/>
      <c r="D99" s="478" t="s">
        <v>325</v>
      </c>
      <c r="E99" s="479">
        <v>212654</v>
      </c>
      <c r="F99" s="479">
        <v>1798</v>
      </c>
      <c r="G99" s="479">
        <v>445</v>
      </c>
      <c r="H99" s="479">
        <v>1353</v>
      </c>
      <c r="I99" s="479">
        <v>0</v>
      </c>
    </row>
    <row r="100" spans="2:9">
      <c r="B100" s="478"/>
      <c r="C100" s="479"/>
      <c r="D100" s="478" t="s">
        <v>326</v>
      </c>
      <c r="E100" s="479">
        <v>2082756</v>
      </c>
      <c r="F100" s="479">
        <v>564</v>
      </c>
      <c r="G100" s="479">
        <v>564</v>
      </c>
      <c r="H100" s="479">
        <v>0</v>
      </c>
      <c r="I100" s="479">
        <v>0</v>
      </c>
    </row>
    <row r="101" spans="2:9">
      <c r="B101" s="478"/>
      <c r="C101" s="479"/>
      <c r="D101" s="478" t="s">
        <v>327</v>
      </c>
      <c r="E101" s="479">
        <v>351183</v>
      </c>
      <c r="F101" s="479">
        <v>1415</v>
      </c>
      <c r="G101" s="479">
        <v>400</v>
      </c>
      <c r="H101" s="479">
        <v>0</v>
      </c>
      <c r="I101" s="479">
        <v>1015</v>
      </c>
    </row>
    <row r="102" spans="2:9">
      <c r="B102" s="478"/>
      <c r="C102" s="479"/>
      <c r="D102" s="478" t="s">
        <v>328</v>
      </c>
      <c r="E102" s="479">
        <v>327704</v>
      </c>
      <c r="F102" s="479">
        <v>0</v>
      </c>
      <c r="G102" s="479">
        <v>0</v>
      </c>
      <c r="H102" s="479">
        <v>0</v>
      </c>
      <c r="I102" s="479">
        <v>0</v>
      </c>
    </row>
    <row r="103" spans="2:9">
      <c r="B103" s="478"/>
      <c r="C103" s="479"/>
      <c r="D103" s="478" t="s">
        <v>329</v>
      </c>
      <c r="E103" s="479">
        <v>671874</v>
      </c>
      <c r="F103" s="479">
        <v>178</v>
      </c>
      <c r="G103" s="479">
        <v>178</v>
      </c>
      <c r="H103" s="479">
        <v>0</v>
      </c>
      <c r="I103" s="479">
        <v>0</v>
      </c>
    </row>
    <row r="104" spans="2:9">
      <c r="B104" s="478"/>
      <c r="C104" s="479"/>
      <c r="D104" s="478" t="s">
        <v>330</v>
      </c>
      <c r="E104" s="479">
        <v>117032</v>
      </c>
      <c r="F104" s="479">
        <v>0</v>
      </c>
      <c r="G104" s="479">
        <v>0</v>
      </c>
      <c r="H104" s="479">
        <v>0</v>
      </c>
      <c r="I104" s="479">
        <v>0</v>
      </c>
    </row>
    <row r="105" spans="2:9">
      <c r="B105" s="478"/>
      <c r="C105" s="479"/>
      <c r="D105" s="478" t="s">
        <v>331</v>
      </c>
      <c r="E105" s="479">
        <v>318496</v>
      </c>
      <c r="F105" s="479">
        <v>0</v>
      </c>
      <c r="G105" s="479">
        <v>0</v>
      </c>
      <c r="H105" s="479">
        <v>0</v>
      </c>
      <c r="I105" s="479">
        <v>0</v>
      </c>
    </row>
    <row r="106" spans="2:9">
      <c r="B106" s="478"/>
      <c r="C106" s="479"/>
      <c r="D106" s="478" t="s">
        <v>332</v>
      </c>
      <c r="E106" s="479">
        <v>524488</v>
      </c>
      <c r="F106" s="479">
        <v>0</v>
      </c>
      <c r="G106" s="479">
        <v>0</v>
      </c>
      <c r="H106" s="479">
        <v>0</v>
      </c>
      <c r="I106" s="479">
        <v>0</v>
      </c>
    </row>
    <row r="107" spans="2:9">
      <c r="B107" s="478"/>
      <c r="C107" s="479"/>
      <c r="D107" s="478" t="s">
        <v>333</v>
      </c>
      <c r="E107" s="479">
        <v>298816</v>
      </c>
      <c r="F107" s="479">
        <v>0</v>
      </c>
      <c r="G107" s="479">
        <v>0</v>
      </c>
      <c r="H107" s="479">
        <v>0</v>
      </c>
      <c r="I107" s="479">
        <v>0</v>
      </c>
    </row>
    <row r="108" spans="2:9">
      <c r="B108" s="478"/>
      <c r="C108" s="479"/>
      <c r="D108" s="478" t="s">
        <v>334</v>
      </c>
      <c r="E108" s="479">
        <v>619416</v>
      </c>
      <c r="F108" s="479">
        <v>0</v>
      </c>
      <c r="G108" s="479">
        <v>0</v>
      </c>
      <c r="H108" s="479">
        <v>0</v>
      </c>
      <c r="I108" s="479">
        <v>0</v>
      </c>
    </row>
    <row r="109" spans="2:9">
      <c r="B109" s="478"/>
      <c r="C109" s="479"/>
      <c r="D109" s="478" t="s">
        <v>335</v>
      </c>
      <c r="E109" s="479">
        <v>454864</v>
      </c>
      <c r="F109" s="479">
        <v>0</v>
      </c>
      <c r="G109" s="479">
        <v>0</v>
      </c>
      <c r="H109" s="479">
        <v>0</v>
      </c>
      <c r="I109" s="479">
        <v>0</v>
      </c>
    </row>
    <row r="110" spans="2:9">
      <c r="B110" s="478"/>
      <c r="C110" s="479"/>
      <c r="D110" s="478" t="s">
        <v>336</v>
      </c>
      <c r="E110" s="479">
        <v>1778645</v>
      </c>
      <c r="F110" s="479">
        <v>277</v>
      </c>
      <c r="G110" s="479">
        <v>0</v>
      </c>
      <c r="H110" s="479">
        <v>0</v>
      </c>
      <c r="I110" s="479">
        <v>277</v>
      </c>
    </row>
    <row r="111" spans="2:9">
      <c r="B111" s="478"/>
      <c r="C111" s="479"/>
      <c r="D111" s="478" t="s">
        <v>337</v>
      </c>
      <c r="E111" s="479">
        <v>2549894</v>
      </c>
      <c r="F111" s="479">
        <v>542</v>
      </c>
      <c r="G111" s="479">
        <v>311</v>
      </c>
      <c r="H111" s="479">
        <v>0</v>
      </c>
      <c r="I111" s="479">
        <v>231</v>
      </c>
    </row>
    <row r="112" spans="2:9">
      <c r="B112" s="478"/>
      <c r="C112" s="479"/>
      <c r="D112" s="478" t="s">
        <v>338</v>
      </c>
      <c r="E112" s="479">
        <v>616112</v>
      </c>
      <c r="F112" s="479">
        <v>0</v>
      </c>
      <c r="G112" s="479">
        <v>0</v>
      </c>
      <c r="H112" s="479">
        <v>0</v>
      </c>
      <c r="I112" s="479">
        <v>0</v>
      </c>
    </row>
    <row r="113" spans="2:9">
      <c r="B113" s="478"/>
      <c r="C113" s="479"/>
      <c r="D113" s="478" t="s">
        <v>339</v>
      </c>
      <c r="E113" s="479">
        <v>154096</v>
      </c>
      <c r="F113" s="479">
        <v>0</v>
      </c>
      <c r="G113" s="479">
        <v>0</v>
      </c>
      <c r="H113" s="479">
        <v>0</v>
      </c>
      <c r="I113" s="479">
        <v>0</v>
      </c>
    </row>
    <row r="114" spans="2:9">
      <c r="B114" s="478"/>
      <c r="C114" s="479"/>
      <c r="D114" s="478" t="s">
        <v>340</v>
      </c>
      <c r="E114" s="479">
        <v>2718240</v>
      </c>
      <c r="F114" s="479">
        <v>0</v>
      </c>
      <c r="G114" s="479">
        <v>0</v>
      </c>
      <c r="H114" s="479">
        <v>0</v>
      </c>
      <c r="I114" s="479">
        <v>0</v>
      </c>
    </row>
    <row r="115" spans="2:9">
      <c r="B115" s="478"/>
      <c r="C115" s="479"/>
      <c r="D115" s="478" t="s">
        <v>341</v>
      </c>
      <c r="E115" s="479">
        <v>489360</v>
      </c>
      <c r="F115" s="479">
        <v>0</v>
      </c>
      <c r="G115" s="479">
        <v>0</v>
      </c>
      <c r="H115" s="479">
        <v>0</v>
      </c>
      <c r="I115" s="479">
        <v>0</v>
      </c>
    </row>
    <row r="116" spans="2:9">
      <c r="B116" s="478"/>
      <c r="C116" s="479"/>
      <c r="D116" s="478" t="s">
        <v>342</v>
      </c>
      <c r="E116" s="479">
        <v>428299</v>
      </c>
      <c r="F116" s="479">
        <v>1107</v>
      </c>
      <c r="G116" s="479">
        <v>0</v>
      </c>
      <c r="H116" s="479">
        <v>0</v>
      </c>
      <c r="I116" s="479">
        <v>1107</v>
      </c>
    </row>
    <row r="117" spans="2:9">
      <c r="B117" s="478"/>
      <c r="C117" s="479"/>
      <c r="D117" s="478" t="s">
        <v>343</v>
      </c>
      <c r="E117" s="479">
        <v>1390205</v>
      </c>
      <c r="F117" s="479">
        <v>2773</v>
      </c>
      <c r="G117" s="479">
        <v>1112</v>
      </c>
      <c r="H117" s="479">
        <v>0</v>
      </c>
      <c r="I117" s="479">
        <v>1661</v>
      </c>
    </row>
    <row r="118" spans="2:9">
      <c r="B118" s="478"/>
      <c r="C118" s="479"/>
      <c r="D118" s="478" t="s">
        <v>344</v>
      </c>
      <c r="E118" s="479">
        <v>1026560</v>
      </c>
      <c r="F118" s="479">
        <v>0</v>
      </c>
      <c r="G118" s="479">
        <v>0</v>
      </c>
      <c r="H118" s="479">
        <v>0</v>
      </c>
      <c r="I118" s="479">
        <v>0</v>
      </c>
    </row>
    <row r="119" spans="2:9">
      <c r="B119" s="478"/>
      <c r="C119" s="479"/>
      <c r="D119" s="478" t="s">
        <v>345</v>
      </c>
      <c r="E119" s="479">
        <v>275159</v>
      </c>
      <c r="F119" s="479">
        <v>119</v>
      </c>
      <c r="G119" s="479">
        <v>119</v>
      </c>
      <c r="H119" s="479">
        <v>0</v>
      </c>
      <c r="I119" s="479">
        <v>0</v>
      </c>
    </row>
    <row r="120" spans="2:9">
      <c r="B120" s="478"/>
      <c r="C120" s="479"/>
      <c r="D120" s="478" t="s">
        <v>346</v>
      </c>
      <c r="E120" s="479">
        <v>2966812</v>
      </c>
      <c r="F120" s="479">
        <v>1460</v>
      </c>
      <c r="G120" s="479">
        <v>1460</v>
      </c>
      <c r="H120" s="479">
        <v>0</v>
      </c>
      <c r="I120" s="479">
        <v>0</v>
      </c>
    </row>
    <row r="121" spans="2:9">
      <c r="B121" s="478"/>
      <c r="C121" s="479"/>
      <c r="D121" s="478" t="s">
        <v>347</v>
      </c>
      <c r="E121" s="479">
        <v>266304</v>
      </c>
      <c r="F121" s="479">
        <v>0</v>
      </c>
      <c r="G121" s="479">
        <v>0</v>
      </c>
      <c r="H121" s="479">
        <v>0</v>
      </c>
      <c r="I121" s="479">
        <v>0</v>
      </c>
    </row>
    <row r="122" spans="2:9">
      <c r="B122" s="478"/>
      <c r="C122" s="479"/>
      <c r="D122" s="478" t="s">
        <v>348</v>
      </c>
      <c r="E122" s="479">
        <v>3353314</v>
      </c>
      <c r="F122" s="479">
        <v>1410</v>
      </c>
      <c r="G122" s="479">
        <v>1410</v>
      </c>
      <c r="H122" s="479">
        <v>0</v>
      </c>
      <c r="I122" s="479">
        <v>0</v>
      </c>
    </row>
    <row r="123" spans="2:9">
      <c r="B123" s="478"/>
      <c r="C123" s="479"/>
      <c r="D123" s="478" t="s">
        <v>349</v>
      </c>
      <c r="E123" s="479">
        <v>297459</v>
      </c>
      <c r="F123" s="479">
        <v>667</v>
      </c>
      <c r="G123" s="479">
        <v>667</v>
      </c>
      <c r="H123" s="479">
        <v>0</v>
      </c>
      <c r="I123" s="479">
        <v>0</v>
      </c>
    </row>
    <row r="124" spans="2:9">
      <c r="B124" s="478"/>
      <c r="C124" s="479"/>
      <c r="D124" s="478" t="s">
        <v>350</v>
      </c>
      <c r="E124" s="479">
        <v>743288</v>
      </c>
      <c r="F124" s="479">
        <v>0</v>
      </c>
      <c r="G124" s="479">
        <v>0</v>
      </c>
      <c r="H124" s="479">
        <v>0</v>
      </c>
      <c r="I124" s="479">
        <v>0</v>
      </c>
    </row>
    <row r="125" spans="2:9">
      <c r="B125" s="478"/>
      <c r="C125" s="479"/>
      <c r="D125" s="478" t="s">
        <v>351</v>
      </c>
      <c r="E125" s="479">
        <v>298131</v>
      </c>
      <c r="F125" s="479">
        <v>7699</v>
      </c>
      <c r="G125" s="479">
        <v>6047</v>
      </c>
      <c r="H125" s="479">
        <v>1652</v>
      </c>
      <c r="I125" s="479">
        <v>0</v>
      </c>
    </row>
    <row r="126" spans="2:9">
      <c r="B126" s="478"/>
      <c r="C126" s="479"/>
      <c r="D126" s="478" t="s">
        <v>352</v>
      </c>
      <c r="E126" s="479">
        <v>157296</v>
      </c>
      <c r="F126" s="479">
        <v>0</v>
      </c>
      <c r="G126" s="479">
        <v>0</v>
      </c>
      <c r="H126" s="479">
        <v>0</v>
      </c>
      <c r="I126" s="479">
        <v>0</v>
      </c>
    </row>
    <row r="127" spans="2:9">
      <c r="B127" s="478"/>
      <c r="C127" s="479"/>
      <c r="D127" s="478" t="s">
        <v>353</v>
      </c>
      <c r="E127" s="479">
        <v>361078</v>
      </c>
      <c r="F127" s="479">
        <v>534</v>
      </c>
      <c r="G127" s="479">
        <v>534</v>
      </c>
      <c r="H127" s="479">
        <v>0</v>
      </c>
      <c r="I127" s="479">
        <v>0</v>
      </c>
    </row>
    <row r="128" spans="2:9">
      <c r="B128" s="478"/>
      <c r="C128" s="479"/>
      <c r="D128" s="478" t="s">
        <v>354</v>
      </c>
      <c r="E128" s="479">
        <v>886728</v>
      </c>
      <c r="F128" s="479">
        <v>0</v>
      </c>
      <c r="G128" s="479">
        <v>0</v>
      </c>
      <c r="H128" s="479">
        <v>0</v>
      </c>
      <c r="I128" s="479">
        <v>0</v>
      </c>
    </row>
    <row r="129" spans="2:9">
      <c r="B129" s="478"/>
      <c r="C129" s="479"/>
      <c r="D129" s="478" t="s">
        <v>355</v>
      </c>
      <c r="E129" s="479">
        <v>1143176</v>
      </c>
      <c r="F129" s="479">
        <v>0</v>
      </c>
      <c r="G129" s="479">
        <v>0</v>
      </c>
      <c r="H129" s="479">
        <v>0</v>
      </c>
      <c r="I129" s="479">
        <v>0</v>
      </c>
    </row>
    <row r="130" spans="2:9">
      <c r="B130" s="478"/>
      <c r="C130" s="479"/>
      <c r="D130" s="478" t="s">
        <v>356</v>
      </c>
      <c r="E130" s="479">
        <v>470864</v>
      </c>
      <c r="F130" s="479">
        <v>0</v>
      </c>
      <c r="G130" s="479">
        <v>0</v>
      </c>
      <c r="H130" s="479">
        <v>0</v>
      </c>
      <c r="I130" s="479">
        <v>0</v>
      </c>
    </row>
    <row r="131" spans="2:9">
      <c r="B131" s="478"/>
      <c r="C131" s="479"/>
      <c r="D131" s="478" t="s">
        <v>357</v>
      </c>
      <c r="E131" s="479">
        <v>466000</v>
      </c>
      <c r="F131" s="479">
        <v>0</v>
      </c>
      <c r="G131" s="479">
        <v>0</v>
      </c>
      <c r="H131" s="479">
        <v>0</v>
      </c>
      <c r="I131" s="479">
        <v>0</v>
      </c>
    </row>
    <row r="132" spans="2:9">
      <c r="B132" s="478"/>
      <c r="C132" s="479"/>
      <c r="D132" s="478" t="s">
        <v>358</v>
      </c>
      <c r="E132" s="479">
        <v>544586</v>
      </c>
      <c r="F132" s="479">
        <v>378</v>
      </c>
      <c r="G132" s="479">
        <v>378</v>
      </c>
      <c r="H132" s="479">
        <v>0</v>
      </c>
      <c r="I132" s="479">
        <v>0</v>
      </c>
    </row>
    <row r="133" spans="2:9">
      <c r="B133" s="460"/>
      <c r="C133" s="483"/>
      <c r="D133" s="478" t="s">
        <v>359</v>
      </c>
      <c r="E133" s="479">
        <v>273848</v>
      </c>
      <c r="F133" s="479">
        <v>0</v>
      </c>
      <c r="G133" s="479">
        <v>0</v>
      </c>
      <c r="H133" s="479">
        <v>0</v>
      </c>
      <c r="I133" s="479">
        <v>0</v>
      </c>
    </row>
    <row r="134" spans="2:9">
      <c r="B134" s="239"/>
      <c r="C134" s="239"/>
      <c r="D134" s="460" t="s">
        <v>240</v>
      </c>
      <c r="E134" s="480">
        <f>SUM(E15:E133)</f>
        <v>189854794</v>
      </c>
      <c r="F134" s="480">
        <f t="shared" ref="F134:I134" si="0">SUM(F15:F133)</f>
        <v>116482</v>
      </c>
      <c r="G134" s="480">
        <f t="shared" si="0"/>
        <v>59900</v>
      </c>
      <c r="H134" s="480">
        <f t="shared" si="0"/>
        <v>32470</v>
      </c>
      <c r="I134" s="480">
        <f t="shared" si="0"/>
        <v>24112</v>
      </c>
    </row>
    <row r="135" spans="2:9">
      <c r="B135" s="239"/>
      <c r="C135" s="239"/>
      <c r="D135" s="460"/>
      <c r="E135" s="480"/>
      <c r="F135" s="480"/>
      <c r="G135" s="480"/>
      <c r="H135" s="480"/>
      <c r="I135" s="480"/>
    </row>
    <row r="136" spans="2:9">
      <c r="D136" s="1518" t="s">
        <v>360</v>
      </c>
      <c r="E136" s="1518"/>
      <c r="F136" s="1518"/>
      <c r="G136" s="1518"/>
      <c r="H136" s="1518"/>
      <c r="I136" s="1518"/>
    </row>
    <row r="137" spans="2:9">
      <c r="D137" s="461" t="s">
        <v>239</v>
      </c>
      <c r="E137" s="1519" t="s">
        <v>85</v>
      </c>
      <c r="F137" s="1519"/>
      <c r="G137" s="1519"/>
      <c r="H137" s="1519"/>
      <c r="I137" s="1519"/>
    </row>
    <row r="138" spans="2:9">
      <c r="D138" s="484" t="s">
        <v>361</v>
      </c>
      <c r="E138" s="1520">
        <v>99633778</v>
      </c>
      <c r="F138" s="1520"/>
      <c r="G138" s="1520"/>
      <c r="H138" s="1520"/>
      <c r="I138" s="1520"/>
    </row>
    <row r="139" spans="2:9">
      <c r="D139" s="1521"/>
      <c r="E139" s="1521"/>
      <c r="F139" s="159"/>
      <c r="G139" s="159"/>
      <c r="H139" s="159"/>
      <c r="I139" s="159"/>
    </row>
    <row r="140" spans="2:9">
      <c r="D140" s="460" t="s">
        <v>362</v>
      </c>
      <c r="E140" s="1522">
        <f>E138+E134</f>
        <v>289488572</v>
      </c>
      <c r="F140" s="1522"/>
      <c r="G140" s="1522"/>
      <c r="H140" s="1522"/>
      <c r="I140" s="1522"/>
    </row>
    <row r="141" spans="2:9" ht="58.5" customHeight="1">
      <c r="B141" s="1517" t="s">
        <v>363</v>
      </c>
      <c r="C141" s="1517"/>
    </row>
  </sheetData>
  <mergeCells count="24">
    <mergeCell ref="B6:C6"/>
    <mergeCell ref="D6:E6"/>
    <mergeCell ref="A1:C1"/>
    <mergeCell ref="A2:C2"/>
    <mergeCell ref="B3:C3"/>
    <mergeCell ref="D3:I3"/>
    <mergeCell ref="B5:C5"/>
    <mergeCell ref="D11:I11"/>
    <mergeCell ref="B12:B13"/>
    <mergeCell ref="C12:C13"/>
    <mergeCell ref="D12:D13"/>
    <mergeCell ref="E12:E13"/>
    <mergeCell ref="F12:I12"/>
    <mergeCell ref="B7:C7"/>
    <mergeCell ref="B8:C8"/>
    <mergeCell ref="D8:I8"/>
    <mergeCell ref="B9:C9"/>
    <mergeCell ref="D9:I9"/>
    <mergeCell ref="B141:C141"/>
    <mergeCell ref="D136:I136"/>
    <mergeCell ref="E137:I137"/>
    <mergeCell ref="E138:I138"/>
    <mergeCell ref="D139:E139"/>
    <mergeCell ref="E140:I140"/>
  </mergeCells>
  <pageMargins left="0.19685039370078741" right="0.19685039370078741" top="0.51181102362204722" bottom="0.43307086614173229" header="0.31496062992125984" footer="0.19685039370078741"/>
  <pageSetup paperSize="9" scale="75" orientation="landscape" r:id="rId1"/>
  <headerFooter>
    <oddFooter>&amp;L&amp;F&amp;C&amp;P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41"/>
  <sheetViews>
    <sheetView zoomScale="80" zoomScaleNormal="80" workbookViewId="0">
      <selection activeCell="D147" sqref="D147"/>
    </sheetView>
  </sheetViews>
  <sheetFormatPr defaultColWidth="12.7109375" defaultRowHeight="15.75"/>
  <cols>
    <col min="1" max="1" width="8" style="150" customWidth="1"/>
    <col min="2" max="2" width="28.7109375" style="156" customWidth="1"/>
    <col min="3" max="3" width="25.42578125" style="156" customWidth="1"/>
    <col min="4" max="4" width="27.85546875" style="60" customWidth="1"/>
    <col min="5" max="5" width="17.140625" style="60" customWidth="1"/>
    <col min="6" max="6" width="17.85546875" style="155" customWidth="1"/>
    <col min="7" max="9" width="14.5703125" style="60" customWidth="1"/>
    <col min="10" max="10" width="16.85546875" style="60" customWidth="1"/>
    <col min="11" max="256" width="12.7109375" style="60"/>
    <col min="257" max="257" width="9" style="60" customWidth="1"/>
    <col min="258" max="258" width="34.5703125" style="60" customWidth="1"/>
    <col min="259" max="259" width="33.140625" style="60" customWidth="1"/>
    <col min="260" max="260" width="50" style="60" customWidth="1"/>
    <col min="261" max="261" width="25.5703125" style="60" customWidth="1"/>
    <col min="262" max="262" width="19.5703125" style="60" customWidth="1"/>
    <col min="263" max="512" width="12.7109375" style="60"/>
    <col min="513" max="513" width="9" style="60" customWidth="1"/>
    <col min="514" max="514" width="34.5703125" style="60" customWidth="1"/>
    <col min="515" max="515" width="33.140625" style="60" customWidth="1"/>
    <col min="516" max="516" width="50" style="60" customWidth="1"/>
    <col min="517" max="517" width="25.5703125" style="60" customWidth="1"/>
    <col min="518" max="518" width="19.5703125" style="60" customWidth="1"/>
    <col min="519" max="768" width="12.7109375" style="60"/>
    <col min="769" max="769" width="9" style="60" customWidth="1"/>
    <col min="770" max="770" width="34.5703125" style="60" customWidth="1"/>
    <col min="771" max="771" width="33.140625" style="60" customWidth="1"/>
    <col min="772" max="772" width="50" style="60" customWidth="1"/>
    <col min="773" max="773" width="25.5703125" style="60" customWidth="1"/>
    <col min="774" max="774" width="19.5703125" style="60" customWidth="1"/>
    <col min="775" max="1024" width="12.7109375" style="60"/>
    <col min="1025" max="1025" width="9" style="60" customWidth="1"/>
    <col min="1026" max="1026" width="34.5703125" style="60" customWidth="1"/>
    <col min="1027" max="1027" width="33.140625" style="60" customWidth="1"/>
    <col min="1028" max="1028" width="50" style="60" customWidth="1"/>
    <col min="1029" max="1029" width="25.5703125" style="60" customWidth="1"/>
    <col min="1030" max="1030" width="19.5703125" style="60" customWidth="1"/>
    <col min="1031" max="1280" width="12.7109375" style="60"/>
    <col min="1281" max="1281" width="9" style="60" customWidth="1"/>
    <col min="1282" max="1282" width="34.5703125" style="60" customWidth="1"/>
    <col min="1283" max="1283" width="33.140625" style="60" customWidth="1"/>
    <col min="1284" max="1284" width="50" style="60" customWidth="1"/>
    <col min="1285" max="1285" width="25.5703125" style="60" customWidth="1"/>
    <col min="1286" max="1286" width="19.5703125" style="60" customWidth="1"/>
    <col min="1287" max="1536" width="12.7109375" style="60"/>
    <col min="1537" max="1537" width="9" style="60" customWidth="1"/>
    <col min="1538" max="1538" width="34.5703125" style="60" customWidth="1"/>
    <col min="1539" max="1539" width="33.140625" style="60" customWidth="1"/>
    <col min="1540" max="1540" width="50" style="60" customWidth="1"/>
    <col min="1541" max="1541" width="25.5703125" style="60" customWidth="1"/>
    <col min="1542" max="1542" width="19.5703125" style="60" customWidth="1"/>
    <col min="1543" max="1792" width="12.7109375" style="60"/>
    <col min="1793" max="1793" width="9" style="60" customWidth="1"/>
    <col min="1794" max="1794" width="34.5703125" style="60" customWidth="1"/>
    <col min="1795" max="1795" width="33.140625" style="60" customWidth="1"/>
    <col min="1796" max="1796" width="50" style="60" customWidth="1"/>
    <col min="1797" max="1797" width="25.5703125" style="60" customWidth="1"/>
    <col min="1798" max="1798" width="19.5703125" style="60" customWidth="1"/>
    <col min="1799" max="2048" width="12.7109375" style="60"/>
    <col min="2049" max="2049" width="9" style="60" customWidth="1"/>
    <col min="2050" max="2050" width="34.5703125" style="60" customWidth="1"/>
    <col min="2051" max="2051" width="33.140625" style="60" customWidth="1"/>
    <col min="2052" max="2052" width="50" style="60" customWidth="1"/>
    <col min="2053" max="2053" width="25.5703125" style="60" customWidth="1"/>
    <col min="2054" max="2054" width="19.5703125" style="60" customWidth="1"/>
    <col min="2055" max="2304" width="12.7109375" style="60"/>
    <col min="2305" max="2305" width="9" style="60" customWidth="1"/>
    <col min="2306" max="2306" width="34.5703125" style="60" customWidth="1"/>
    <col min="2307" max="2307" width="33.140625" style="60" customWidth="1"/>
    <col min="2308" max="2308" width="50" style="60" customWidth="1"/>
    <col min="2309" max="2309" width="25.5703125" style="60" customWidth="1"/>
    <col min="2310" max="2310" width="19.5703125" style="60" customWidth="1"/>
    <col min="2311" max="2560" width="12.7109375" style="60"/>
    <col min="2561" max="2561" width="9" style="60" customWidth="1"/>
    <col min="2562" max="2562" width="34.5703125" style="60" customWidth="1"/>
    <col min="2563" max="2563" width="33.140625" style="60" customWidth="1"/>
    <col min="2564" max="2564" width="50" style="60" customWidth="1"/>
    <col min="2565" max="2565" width="25.5703125" style="60" customWidth="1"/>
    <col min="2566" max="2566" width="19.5703125" style="60" customWidth="1"/>
    <col min="2567" max="2816" width="12.7109375" style="60"/>
    <col min="2817" max="2817" width="9" style="60" customWidth="1"/>
    <col min="2818" max="2818" width="34.5703125" style="60" customWidth="1"/>
    <col min="2819" max="2819" width="33.140625" style="60" customWidth="1"/>
    <col min="2820" max="2820" width="50" style="60" customWidth="1"/>
    <col min="2821" max="2821" width="25.5703125" style="60" customWidth="1"/>
    <col min="2822" max="2822" width="19.5703125" style="60" customWidth="1"/>
    <col min="2823" max="3072" width="12.7109375" style="60"/>
    <col min="3073" max="3073" width="9" style="60" customWidth="1"/>
    <col min="3074" max="3074" width="34.5703125" style="60" customWidth="1"/>
    <col min="3075" max="3075" width="33.140625" style="60" customWidth="1"/>
    <col min="3076" max="3076" width="50" style="60" customWidth="1"/>
    <col min="3077" max="3077" width="25.5703125" style="60" customWidth="1"/>
    <col min="3078" max="3078" width="19.5703125" style="60" customWidth="1"/>
    <col min="3079" max="3328" width="12.7109375" style="60"/>
    <col min="3329" max="3329" width="9" style="60" customWidth="1"/>
    <col min="3330" max="3330" width="34.5703125" style="60" customWidth="1"/>
    <col min="3331" max="3331" width="33.140625" style="60" customWidth="1"/>
    <col min="3332" max="3332" width="50" style="60" customWidth="1"/>
    <col min="3333" max="3333" width="25.5703125" style="60" customWidth="1"/>
    <col min="3334" max="3334" width="19.5703125" style="60" customWidth="1"/>
    <col min="3335" max="3584" width="12.7109375" style="60"/>
    <col min="3585" max="3585" width="9" style="60" customWidth="1"/>
    <col min="3586" max="3586" width="34.5703125" style="60" customWidth="1"/>
    <col min="3587" max="3587" width="33.140625" style="60" customWidth="1"/>
    <col min="3588" max="3588" width="50" style="60" customWidth="1"/>
    <col min="3589" max="3589" width="25.5703125" style="60" customWidth="1"/>
    <col min="3590" max="3590" width="19.5703125" style="60" customWidth="1"/>
    <col min="3591" max="3840" width="12.7109375" style="60"/>
    <col min="3841" max="3841" width="9" style="60" customWidth="1"/>
    <col min="3842" max="3842" width="34.5703125" style="60" customWidth="1"/>
    <col min="3843" max="3843" width="33.140625" style="60" customWidth="1"/>
    <col min="3844" max="3844" width="50" style="60" customWidth="1"/>
    <col min="3845" max="3845" width="25.5703125" style="60" customWidth="1"/>
    <col min="3846" max="3846" width="19.5703125" style="60" customWidth="1"/>
    <col min="3847" max="4096" width="12.7109375" style="60"/>
    <col min="4097" max="4097" width="9" style="60" customWidth="1"/>
    <col min="4098" max="4098" width="34.5703125" style="60" customWidth="1"/>
    <col min="4099" max="4099" width="33.140625" style="60" customWidth="1"/>
    <col min="4100" max="4100" width="50" style="60" customWidth="1"/>
    <col min="4101" max="4101" width="25.5703125" style="60" customWidth="1"/>
    <col min="4102" max="4102" width="19.5703125" style="60" customWidth="1"/>
    <col min="4103" max="4352" width="12.7109375" style="60"/>
    <col min="4353" max="4353" width="9" style="60" customWidth="1"/>
    <col min="4354" max="4354" width="34.5703125" style="60" customWidth="1"/>
    <col min="4355" max="4355" width="33.140625" style="60" customWidth="1"/>
    <col min="4356" max="4356" width="50" style="60" customWidth="1"/>
    <col min="4357" max="4357" width="25.5703125" style="60" customWidth="1"/>
    <col min="4358" max="4358" width="19.5703125" style="60" customWidth="1"/>
    <col min="4359" max="4608" width="12.7109375" style="60"/>
    <col min="4609" max="4609" width="9" style="60" customWidth="1"/>
    <col min="4610" max="4610" width="34.5703125" style="60" customWidth="1"/>
    <col min="4611" max="4611" width="33.140625" style="60" customWidth="1"/>
    <col min="4612" max="4612" width="50" style="60" customWidth="1"/>
    <col min="4613" max="4613" width="25.5703125" style="60" customWidth="1"/>
    <col min="4614" max="4614" width="19.5703125" style="60" customWidth="1"/>
    <col min="4615" max="4864" width="12.7109375" style="60"/>
    <col min="4865" max="4865" width="9" style="60" customWidth="1"/>
    <col min="4866" max="4866" width="34.5703125" style="60" customWidth="1"/>
    <col min="4867" max="4867" width="33.140625" style="60" customWidth="1"/>
    <col min="4868" max="4868" width="50" style="60" customWidth="1"/>
    <col min="4869" max="4869" width="25.5703125" style="60" customWidth="1"/>
    <col min="4870" max="4870" width="19.5703125" style="60" customWidth="1"/>
    <col min="4871" max="5120" width="12.7109375" style="60"/>
    <col min="5121" max="5121" width="9" style="60" customWidth="1"/>
    <col min="5122" max="5122" width="34.5703125" style="60" customWidth="1"/>
    <col min="5123" max="5123" width="33.140625" style="60" customWidth="1"/>
    <col min="5124" max="5124" width="50" style="60" customWidth="1"/>
    <col min="5125" max="5125" width="25.5703125" style="60" customWidth="1"/>
    <col min="5126" max="5126" width="19.5703125" style="60" customWidth="1"/>
    <col min="5127" max="5376" width="12.7109375" style="60"/>
    <col min="5377" max="5377" width="9" style="60" customWidth="1"/>
    <col min="5378" max="5378" width="34.5703125" style="60" customWidth="1"/>
    <col min="5379" max="5379" width="33.140625" style="60" customWidth="1"/>
    <col min="5380" max="5380" width="50" style="60" customWidth="1"/>
    <col min="5381" max="5381" width="25.5703125" style="60" customWidth="1"/>
    <col min="5382" max="5382" width="19.5703125" style="60" customWidth="1"/>
    <col min="5383" max="5632" width="12.7109375" style="60"/>
    <col min="5633" max="5633" width="9" style="60" customWidth="1"/>
    <col min="5634" max="5634" width="34.5703125" style="60" customWidth="1"/>
    <col min="5635" max="5635" width="33.140625" style="60" customWidth="1"/>
    <col min="5636" max="5636" width="50" style="60" customWidth="1"/>
    <col min="5637" max="5637" width="25.5703125" style="60" customWidth="1"/>
    <col min="5638" max="5638" width="19.5703125" style="60" customWidth="1"/>
    <col min="5639" max="5888" width="12.7109375" style="60"/>
    <col min="5889" max="5889" width="9" style="60" customWidth="1"/>
    <col min="5890" max="5890" width="34.5703125" style="60" customWidth="1"/>
    <col min="5891" max="5891" width="33.140625" style="60" customWidth="1"/>
    <col min="5892" max="5892" width="50" style="60" customWidth="1"/>
    <col min="5893" max="5893" width="25.5703125" style="60" customWidth="1"/>
    <col min="5894" max="5894" width="19.5703125" style="60" customWidth="1"/>
    <col min="5895" max="6144" width="12.7109375" style="60"/>
    <col min="6145" max="6145" width="9" style="60" customWidth="1"/>
    <col min="6146" max="6146" width="34.5703125" style="60" customWidth="1"/>
    <col min="6147" max="6147" width="33.140625" style="60" customWidth="1"/>
    <col min="6148" max="6148" width="50" style="60" customWidth="1"/>
    <col min="6149" max="6149" width="25.5703125" style="60" customWidth="1"/>
    <col min="6150" max="6150" width="19.5703125" style="60" customWidth="1"/>
    <col min="6151" max="6400" width="12.7109375" style="60"/>
    <col min="6401" max="6401" width="9" style="60" customWidth="1"/>
    <col min="6402" max="6402" width="34.5703125" style="60" customWidth="1"/>
    <col min="6403" max="6403" width="33.140625" style="60" customWidth="1"/>
    <col min="6404" max="6404" width="50" style="60" customWidth="1"/>
    <col min="6405" max="6405" width="25.5703125" style="60" customWidth="1"/>
    <col min="6406" max="6406" width="19.5703125" style="60" customWidth="1"/>
    <col min="6407" max="6656" width="12.7109375" style="60"/>
    <col min="6657" max="6657" width="9" style="60" customWidth="1"/>
    <col min="6658" max="6658" width="34.5703125" style="60" customWidth="1"/>
    <col min="6659" max="6659" width="33.140625" style="60" customWidth="1"/>
    <col min="6660" max="6660" width="50" style="60" customWidth="1"/>
    <col min="6661" max="6661" width="25.5703125" style="60" customWidth="1"/>
    <col min="6662" max="6662" width="19.5703125" style="60" customWidth="1"/>
    <col min="6663" max="6912" width="12.7109375" style="60"/>
    <col min="6913" max="6913" width="9" style="60" customWidth="1"/>
    <col min="6914" max="6914" width="34.5703125" style="60" customWidth="1"/>
    <col min="6915" max="6915" width="33.140625" style="60" customWidth="1"/>
    <col min="6916" max="6916" width="50" style="60" customWidth="1"/>
    <col min="6917" max="6917" width="25.5703125" style="60" customWidth="1"/>
    <col min="6918" max="6918" width="19.5703125" style="60" customWidth="1"/>
    <col min="6919" max="7168" width="12.7109375" style="60"/>
    <col min="7169" max="7169" width="9" style="60" customWidth="1"/>
    <col min="7170" max="7170" width="34.5703125" style="60" customWidth="1"/>
    <col min="7171" max="7171" width="33.140625" style="60" customWidth="1"/>
    <col min="7172" max="7172" width="50" style="60" customWidth="1"/>
    <col min="7173" max="7173" width="25.5703125" style="60" customWidth="1"/>
    <col min="7174" max="7174" width="19.5703125" style="60" customWidth="1"/>
    <col min="7175" max="7424" width="12.7109375" style="60"/>
    <col min="7425" max="7425" width="9" style="60" customWidth="1"/>
    <col min="7426" max="7426" width="34.5703125" style="60" customWidth="1"/>
    <col min="7427" max="7427" width="33.140625" style="60" customWidth="1"/>
    <col min="7428" max="7428" width="50" style="60" customWidth="1"/>
    <col min="7429" max="7429" width="25.5703125" style="60" customWidth="1"/>
    <col min="7430" max="7430" width="19.5703125" style="60" customWidth="1"/>
    <col min="7431" max="7680" width="12.7109375" style="60"/>
    <col min="7681" max="7681" width="9" style="60" customWidth="1"/>
    <col min="7682" max="7682" width="34.5703125" style="60" customWidth="1"/>
    <col min="7683" max="7683" width="33.140625" style="60" customWidth="1"/>
    <col min="7684" max="7684" width="50" style="60" customWidth="1"/>
    <col min="7685" max="7685" width="25.5703125" style="60" customWidth="1"/>
    <col min="7686" max="7686" width="19.5703125" style="60" customWidth="1"/>
    <col min="7687" max="7936" width="12.7109375" style="60"/>
    <col min="7937" max="7937" width="9" style="60" customWidth="1"/>
    <col min="7938" max="7938" width="34.5703125" style="60" customWidth="1"/>
    <col min="7939" max="7939" width="33.140625" style="60" customWidth="1"/>
    <col min="7940" max="7940" width="50" style="60" customWidth="1"/>
    <col min="7941" max="7941" width="25.5703125" style="60" customWidth="1"/>
    <col min="7942" max="7942" width="19.5703125" style="60" customWidth="1"/>
    <col min="7943" max="8192" width="12.7109375" style="60"/>
    <col min="8193" max="8193" width="9" style="60" customWidth="1"/>
    <col min="8194" max="8194" width="34.5703125" style="60" customWidth="1"/>
    <col min="8195" max="8195" width="33.140625" style="60" customWidth="1"/>
    <col min="8196" max="8196" width="50" style="60" customWidth="1"/>
    <col min="8197" max="8197" width="25.5703125" style="60" customWidth="1"/>
    <col min="8198" max="8198" width="19.5703125" style="60" customWidth="1"/>
    <col min="8199" max="8448" width="12.7109375" style="60"/>
    <col min="8449" max="8449" width="9" style="60" customWidth="1"/>
    <col min="8450" max="8450" width="34.5703125" style="60" customWidth="1"/>
    <col min="8451" max="8451" width="33.140625" style="60" customWidth="1"/>
    <col min="8452" max="8452" width="50" style="60" customWidth="1"/>
    <col min="8453" max="8453" width="25.5703125" style="60" customWidth="1"/>
    <col min="8454" max="8454" width="19.5703125" style="60" customWidth="1"/>
    <col min="8455" max="8704" width="12.7109375" style="60"/>
    <col min="8705" max="8705" width="9" style="60" customWidth="1"/>
    <col min="8706" max="8706" width="34.5703125" style="60" customWidth="1"/>
    <col min="8707" max="8707" width="33.140625" style="60" customWidth="1"/>
    <col min="8708" max="8708" width="50" style="60" customWidth="1"/>
    <col min="8709" max="8709" width="25.5703125" style="60" customWidth="1"/>
    <col min="8710" max="8710" width="19.5703125" style="60" customWidth="1"/>
    <col min="8711" max="8960" width="12.7109375" style="60"/>
    <col min="8961" max="8961" width="9" style="60" customWidth="1"/>
    <col min="8962" max="8962" width="34.5703125" style="60" customWidth="1"/>
    <col min="8963" max="8963" width="33.140625" style="60" customWidth="1"/>
    <col min="8964" max="8964" width="50" style="60" customWidth="1"/>
    <col min="8965" max="8965" width="25.5703125" style="60" customWidth="1"/>
    <col min="8966" max="8966" width="19.5703125" style="60" customWidth="1"/>
    <col min="8967" max="9216" width="12.7109375" style="60"/>
    <col min="9217" max="9217" width="9" style="60" customWidth="1"/>
    <col min="9218" max="9218" width="34.5703125" style="60" customWidth="1"/>
    <col min="9219" max="9219" width="33.140625" style="60" customWidth="1"/>
    <col min="9220" max="9220" width="50" style="60" customWidth="1"/>
    <col min="9221" max="9221" width="25.5703125" style="60" customWidth="1"/>
    <col min="9222" max="9222" width="19.5703125" style="60" customWidth="1"/>
    <col min="9223" max="9472" width="12.7109375" style="60"/>
    <col min="9473" max="9473" width="9" style="60" customWidth="1"/>
    <col min="9474" max="9474" width="34.5703125" style="60" customWidth="1"/>
    <col min="9475" max="9475" width="33.140625" style="60" customWidth="1"/>
    <col min="9476" max="9476" width="50" style="60" customWidth="1"/>
    <col min="9477" max="9477" width="25.5703125" style="60" customWidth="1"/>
    <col min="9478" max="9478" width="19.5703125" style="60" customWidth="1"/>
    <col min="9479" max="9728" width="12.7109375" style="60"/>
    <col min="9729" max="9729" width="9" style="60" customWidth="1"/>
    <col min="9730" max="9730" width="34.5703125" style="60" customWidth="1"/>
    <col min="9731" max="9731" width="33.140625" style="60" customWidth="1"/>
    <col min="9732" max="9732" width="50" style="60" customWidth="1"/>
    <col min="9733" max="9733" width="25.5703125" style="60" customWidth="1"/>
    <col min="9734" max="9734" width="19.5703125" style="60" customWidth="1"/>
    <col min="9735" max="9984" width="12.7109375" style="60"/>
    <col min="9985" max="9985" width="9" style="60" customWidth="1"/>
    <col min="9986" max="9986" width="34.5703125" style="60" customWidth="1"/>
    <col min="9987" max="9987" width="33.140625" style="60" customWidth="1"/>
    <col min="9988" max="9988" width="50" style="60" customWidth="1"/>
    <col min="9989" max="9989" width="25.5703125" style="60" customWidth="1"/>
    <col min="9990" max="9990" width="19.5703125" style="60" customWidth="1"/>
    <col min="9991" max="10240" width="12.7109375" style="60"/>
    <col min="10241" max="10241" width="9" style="60" customWidth="1"/>
    <col min="10242" max="10242" width="34.5703125" style="60" customWidth="1"/>
    <col min="10243" max="10243" width="33.140625" style="60" customWidth="1"/>
    <col min="10244" max="10244" width="50" style="60" customWidth="1"/>
    <col min="10245" max="10245" width="25.5703125" style="60" customWidth="1"/>
    <col min="10246" max="10246" width="19.5703125" style="60" customWidth="1"/>
    <col min="10247" max="10496" width="12.7109375" style="60"/>
    <col min="10497" max="10497" width="9" style="60" customWidth="1"/>
    <col min="10498" max="10498" width="34.5703125" style="60" customWidth="1"/>
    <col min="10499" max="10499" width="33.140625" style="60" customWidth="1"/>
    <col min="10500" max="10500" width="50" style="60" customWidth="1"/>
    <col min="10501" max="10501" width="25.5703125" style="60" customWidth="1"/>
    <col min="10502" max="10502" width="19.5703125" style="60" customWidth="1"/>
    <col min="10503" max="10752" width="12.7109375" style="60"/>
    <col min="10753" max="10753" width="9" style="60" customWidth="1"/>
    <col min="10754" max="10754" width="34.5703125" style="60" customWidth="1"/>
    <col min="10755" max="10755" width="33.140625" style="60" customWidth="1"/>
    <col min="10756" max="10756" width="50" style="60" customWidth="1"/>
    <col min="10757" max="10757" width="25.5703125" style="60" customWidth="1"/>
    <col min="10758" max="10758" width="19.5703125" style="60" customWidth="1"/>
    <col min="10759" max="11008" width="12.7109375" style="60"/>
    <col min="11009" max="11009" width="9" style="60" customWidth="1"/>
    <col min="11010" max="11010" width="34.5703125" style="60" customWidth="1"/>
    <col min="11011" max="11011" width="33.140625" style="60" customWidth="1"/>
    <col min="11012" max="11012" width="50" style="60" customWidth="1"/>
    <col min="11013" max="11013" width="25.5703125" style="60" customWidth="1"/>
    <col min="11014" max="11014" width="19.5703125" style="60" customWidth="1"/>
    <col min="11015" max="11264" width="12.7109375" style="60"/>
    <col min="11265" max="11265" width="9" style="60" customWidth="1"/>
    <col min="11266" max="11266" width="34.5703125" style="60" customWidth="1"/>
    <col min="11267" max="11267" width="33.140625" style="60" customWidth="1"/>
    <col min="11268" max="11268" width="50" style="60" customWidth="1"/>
    <col min="11269" max="11269" width="25.5703125" style="60" customWidth="1"/>
    <col min="11270" max="11270" width="19.5703125" style="60" customWidth="1"/>
    <col min="11271" max="11520" width="12.7109375" style="60"/>
    <col min="11521" max="11521" width="9" style="60" customWidth="1"/>
    <col min="11522" max="11522" width="34.5703125" style="60" customWidth="1"/>
    <col min="11523" max="11523" width="33.140625" style="60" customWidth="1"/>
    <col min="11524" max="11524" width="50" style="60" customWidth="1"/>
    <col min="11525" max="11525" width="25.5703125" style="60" customWidth="1"/>
    <col min="11526" max="11526" width="19.5703125" style="60" customWidth="1"/>
    <col min="11527" max="11776" width="12.7109375" style="60"/>
    <col min="11777" max="11777" width="9" style="60" customWidth="1"/>
    <col min="11778" max="11778" width="34.5703125" style="60" customWidth="1"/>
    <col min="11779" max="11779" width="33.140625" style="60" customWidth="1"/>
    <col min="11780" max="11780" width="50" style="60" customWidth="1"/>
    <col min="11781" max="11781" width="25.5703125" style="60" customWidth="1"/>
    <col min="11782" max="11782" width="19.5703125" style="60" customWidth="1"/>
    <col min="11783" max="12032" width="12.7109375" style="60"/>
    <col min="12033" max="12033" width="9" style="60" customWidth="1"/>
    <col min="12034" max="12034" width="34.5703125" style="60" customWidth="1"/>
    <col min="12035" max="12035" width="33.140625" style="60" customWidth="1"/>
    <col min="12036" max="12036" width="50" style="60" customWidth="1"/>
    <col min="12037" max="12037" width="25.5703125" style="60" customWidth="1"/>
    <col min="12038" max="12038" width="19.5703125" style="60" customWidth="1"/>
    <col min="12039" max="12288" width="12.7109375" style="60"/>
    <col min="12289" max="12289" width="9" style="60" customWidth="1"/>
    <col min="12290" max="12290" width="34.5703125" style="60" customWidth="1"/>
    <col min="12291" max="12291" width="33.140625" style="60" customWidth="1"/>
    <col min="12292" max="12292" width="50" style="60" customWidth="1"/>
    <col min="12293" max="12293" width="25.5703125" style="60" customWidth="1"/>
    <col min="12294" max="12294" width="19.5703125" style="60" customWidth="1"/>
    <col min="12295" max="12544" width="12.7109375" style="60"/>
    <col min="12545" max="12545" width="9" style="60" customWidth="1"/>
    <col min="12546" max="12546" width="34.5703125" style="60" customWidth="1"/>
    <col min="12547" max="12547" width="33.140625" style="60" customWidth="1"/>
    <col min="12548" max="12548" width="50" style="60" customWidth="1"/>
    <col min="12549" max="12549" width="25.5703125" style="60" customWidth="1"/>
    <col min="12550" max="12550" width="19.5703125" style="60" customWidth="1"/>
    <col min="12551" max="12800" width="12.7109375" style="60"/>
    <col min="12801" max="12801" width="9" style="60" customWidth="1"/>
    <col min="12802" max="12802" width="34.5703125" style="60" customWidth="1"/>
    <col min="12803" max="12803" width="33.140625" style="60" customWidth="1"/>
    <col min="12804" max="12804" width="50" style="60" customWidth="1"/>
    <col min="12805" max="12805" width="25.5703125" style="60" customWidth="1"/>
    <col min="12806" max="12806" width="19.5703125" style="60" customWidth="1"/>
    <col min="12807" max="13056" width="12.7109375" style="60"/>
    <col min="13057" max="13057" width="9" style="60" customWidth="1"/>
    <col min="13058" max="13058" width="34.5703125" style="60" customWidth="1"/>
    <col min="13059" max="13059" width="33.140625" style="60" customWidth="1"/>
    <col min="13060" max="13060" width="50" style="60" customWidth="1"/>
    <col min="13061" max="13061" width="25.5703125" style="60" customWidth="1"/>
    <col min="13062" max="13062" width="19.5703125" style="60" customWidth="1"/>
    <col min="13063" max="13312" width="12.7109375" style="60"/>
    <col min="13313" max="13313" width="9" style="60" customWidth="1"/>
    <col min="13314" max="13314" width="34.5703125" style="60" customWidth="1"/>
    <col min="13315" max="13315" width="33.140625" style="60" customWidth="1"/>
    <col min="13316" max="13316" width="50" style="60" customWidth="1"/>
    <col min="13317" max="13317" width="25.5703125" style="60" customWidth="1"/>
    <col min="13318" max="13318" width="19.5703125" style="60" customWidth="1"/>
    <col min="13319" max="13568" width="12.7109375" style="60"/>
    <col min="13569" max="13569" width="9" style="60" customWidth="1"/>
    <col min="13570" max="13570" width="34.5703125" style="60" customWidth="1"/>
    <col min="13571" max="13571" width="33.140625" style="60" customWidth="1"/>
    <col min="13572" max="13572" width="50" style="60" customWidth="1"/>
    <col min="13573" max="13573" width="25.5703125" style="60" customWidth="1"/>
    <col min="13574" max="13574" width="19.5703125" style="60" customWidth="1"/>
    <col min="13575" max="13824" width="12.7109375" style="60"/>
    <col min="13825" max="13825" width="9" style="60" customWidth="1"/>
    <col min="13826" max="13826" width="34.5703125" style="60" customWidth="1"/>
    <col min="13827" max="13827" width="33.140625" style="60" customWidth="1"/>
    <col min="13828" max="13828" width="50" style="60" customWidth="1"/>
    <col min="13829" max="13829" width="25.5703125" style="60" customWidth="1"/>
    <col min="13830" max="13830" width="19.5703125" style="60" customWidth="1"/>
    <col min="13831" max="14080" width="12.7109375" style="60"/>
    <col min="14081" max="14081" width="9" style="60" customWidth="1"/>
    <col min="14082" max="14082" width="34.5703125" style="60" customWidth="1"/>
    <col min="14083" max="14083" width="33.140625" style="60" customWidth="1"/>
    <col min="14084" max="14084" width="50" style="60" customWidth="1"/>
    <col min="14085" max="14085" width="25.5703125" style="60" customWidth="1"/>
    <col min="14086" max="14086" width="19.5703125" style="60" customWidth="1"/>
    <col min="14087" max="14336" width="12.7109375" style="60"/>
    <col min="14337" max="14337" width="9" style="60" customWidth="1"/>
    <col min="14338" max="14338" width="34.5703125" style="60" customWidth="1"/>
    <col min="14339" max="14339" width="33.140625" style="60" customWidth="1"/>
    <col min="14340" max="14340" width="50" style="60" customWidth="1"/>
    <col min="14341" max="14341" width="25.5703125" style="60" customWidth="1"/>
    <col min="14342" max="14342" width="19.5703125" style="60" customWidth="1"/>
    <col min="14343" max="14592" width="12.7109375" style="60"/>
    <col min="14593" max="14593" width="9" style="60" customWidth="1"/>
    <col min="14594" max="14594" width="34.5703125" style="60" customWidth="1"/>
    <col min="14595" max="14595" width="33.140625" style="60" customWidth="1"/>
    <col min="14596" max="14596" width="50" style="60" customWidth="1"/>
    <col min="14597" max="14597" width="25.5703125" style="60" customWidth="1"/>
    <col min="14598" max="14598" width="19.5703125" style="60" customWidth="1"/>
    <col min="14599" max="14848" width="12.7109375" style="60"/>
    <col min="14849" max="14849" width="9" style="60" customWidth="1"/>
    <col min="14850" max="14850" width="34.5703125" style="60" customWidth="1"/>
    <col min="14851" max="14851" width="33.140625" style="60" customWidth="1"/>
    <col min="14852" max="14852" width="50" style="60" customWidth="1"/>
    <col min="14853" max="14853" width="25.5703125" style="60" customWidth="1"/>
    <col min="14854" max="14854" width="19.5703125" style="60" customWidth="1"/>
    <col min="14855" max="15104" width="12.7109375" style="60"/>
    <col min="15105" max="15105" width="9" style="60" customWidth="1"/>
    <col min="15106" max="15106" width="34.5703125" style="60" customWidth="1"/>
    <col min="15107" max="15107" width="33.140625" style="60" customWidth="1"/>
    <col min="15108" max="15108" width="50" style="60" customWidth="1"/>
    <col min="15109" max="15109" width="25.5703125" style="60" customWidth="1"/>
    <col min="15110" max="15110" width="19.5703125" style="60" customWidth="1"/>
    <col min="15111" max="15360" width="12.7109375" style="60"/>
    <col min="15361" max="15361" width="9" style="60" customWidth="1"/>
    <col min="15362" max="15362" width="34.5703125" style="60" customWidth="1"/>
    <col min="15363" max="15363" width="33.140625" style="60" customWidth="1"/>
    <col min="15364" max="15364" width="50" style="60" customWidth="1"/>
    <col min="15365" max="15365" width="25.5703125" style="60" customWidth="1"/>
    <col min="15366" max="15366" width="19.5703125" style="60" customWidth="1"/>
    <col min="15367" max="15616" width="12.7109375" style="60"/>
    <col min="15617" max="15617" width="9" style="60" customWidth="1"/>
    <col min="15618" max="15618" width="34.5703125" style="60" customWidth="1"/>
    <col min="15619" max="15619" width="33.140625" style="60" customWidth="1"/>
    <col min="15620" max="15620" width="50" style="60" customWidth="1"/>
    <col min="15621" max="15621" width="25.5703125" style="60" customWidth="1"/>
    <col min="15622" max="15622" width="19.5703125" style="60" customWidth="1"/>
    <col min="15623" max="15872" width="12.7109375" style="60"/>
    <col min="15873" max="15873" width="9" style="60" customWidth="1"/>
    <col min="15874" max="15874" width="34.5703125" style="60" customWidth="1"/>
    <col min="15875" max="15875" width="33.140625" style="60" customWidth="1"/>
    <col min="15876" max="15876" width="50" style="60" customWidth="1"/>
    <col min="15877" max="15877" width="25.5703125" style="60" customWidth="1"/>
    <col min="15878" max="15878" width="19.5703125" style="60" customWidth="1"/>
    <col min="15879" max="16128" width="12.7109375" style="60"/>
    <col min="16129" max="16129" width="9" style="60" customWidth="1"/>
    <col min="16130" max="16130" width="34.5703125" style="60" customWidth="1"/>
    <col min="16131" max="16131" width="33.140625" style="60" customWidth="1"/>
    <col min="16132" max="16132" width="50" style="60" customWidth="1"/>
    <col min="16133" max="16133" width="25.5703125" style="60" customWidth="1"/>
    <col min="16134" max="16134" width="19.5703125" style="60" customWidth="1"/>
    <col min="16135" max="16384" width="12.7109375" style="60"/>
  </cols>
  <sheetData>
    <row r="1" spans="1:10" s="143" customFormat="1">
      <c r="A1" s="1529"/>
      <c r="B1" s="1529"/>
      <c r="C1" s="1529"/>
      <c r="F1" s="144"/>
    </row>
    <row r="2" spans="1:10" s="143" customFormat="1" ht="16.5" thickBot="1">
      <c r="A2" s="1529"/>
      <c r="B2" s="1529"/>
      <c r="C2" s="1529"/>
      <c r="F2" s="144"/>
    </row>
    <row r="3" spans="1:10" s="146" customFormat="1" ht="28.5" customHeight="1" thickBot="1">
      <c r="A3" s="145"/>
      <c r="B3" s="1530" t="s">
        <v>80</v>
      </c>
      <c r="C3" s="1531"/>
      <c r="D3" s="1532" t="s">
        <v>33</v>
      </c>
      <c r="E3" s="1533"/>
      <c r="F3" s="1533"/>
      <c r="G3" s="1533"/>
      <c r="H3" s="1533"/>
      <c r="I3" s="1534"/>
      <c r="J3" s="197" t="s">
        <v>49</v>
      </c>
    </row>
    <row r="4" spans="1:10" s="146" customFormat="1">
      <c r="A4" s="145"/>
      <c r="B4" s="147"/>
      <c r="C4" s="147"/>
      <c r="F4" s="148"/>
    </row>
    <row r="5" spans="1:10" s="146" customFormat="1">
      <c r="A5" s="145"/>
      <c r="B5" s="1528"/>
      <c r="C5" s="1528"/>
      <c r="F5" s="149"/>
    </row>
    <row r="6" spans="1:10" s="146" customFormat="1">
      <c r="A6" s="145"/>
      <c r="B6" s="1528" t="s">
        <v>59</v>
      </c>
      <c r="C6" s="1528"/>
      <c r="D6" s="1523" t="s">
        <v>133</v>
      </c>
      <c r="E6" s="1523"/>
      <c r="F6" s="148"/>
    </row>
    <row r="7" spans="1:10" s="146" customFormat="1">
      <c r="A7" s="145"/>
      <c r="B7" s="1523"/>
      <c r="C7" s="1523"/>
      <c r="F7" s="148"/>
    </row>
    <row r="8" spans="1:10" ht="15.75" customHeight="1">
      <c r="B8" s="1524" t="s">
        <v>91</v>
      </c>
      <c r="C8" s="1524"/>
      <c r="D8" s="1525" t="s">
        <v>91</v>
      </c>
      <c r="E8" s="1525"/>
      <c r="F8" s="1525"/>
      <c r="G8" s="1525"/>
      <c r="H8" s="1525"/>
      <c r="I8" s="1525"/>
    </row>
    <row r="9" spans="1:10" ht="69" customHeight="1">
      <c r="A9" s="151">
        <f>'6piel'!A9+1</f>
        <v>47</v>
      </c>
      <c r="B9" s="1526" t="s">
        <v>92</v>
      </c>
      <c r="C9" s="1526"/>
      <c r="D9" s="1526" t="s">
        <v>92</v>
      </c>
      <c r="E9" s="1526"/>
      <c r="F9" s="1526"/>
      <c r="G9" s="1526"/>
      <c r="H9" s="1526"/>
      <c r="I9" s="1526"/>
      <c r="J9" s="104" t="s">
        <v>50</v>
      </c>
    </row>
    <row r="10" spans="1:10">
      <c r="B10" s="459"/>
      <c r="C10" s="459"/>
      <c r="D10" s="459"/>
      <c r="E10" s="459"/>
      <c r="G10" s="239"/>
      <c r="H10" s="239"/>
      <c r="I10" s="239"/>
    </row>
    <row r="11" spans="1:10" ht="15.75" customHeight="1">
      <c r="B11" s="161"/>
      <c r="C11" s="161"/>
      <c r="D11" s="1518" t="s">
        <v>142</v>
      </c>
      <c r="E11" s="1518"/>
      <c r="F11" s="1518"/>
      <c r="G11" s="1518"/>
      <c r="H11" s="1518"/>
      <c r="I11" s="1518"/>
    </row>
    <row r="12" spans="1:10" ht="36.75" customHeight="1">
      <c r="B12" s="1527" t="s">
        <v>84</v>
      </c>
      <c r="C12" s="1519" t="s">
        <v>85</v>
      </c>
      <c r="D12" s="1527" t="s">
        <v>239</v>
      </c>
      <c r="E12" s="1519" t="s">
        <v>85</v>
      </c>
      <c r="F12" s="1519" t="s">
        <v>86</v>
      </c>
      <c r="G12" s="1519"/>
      <c r="H12" s="1519"/>
      <c r="I12" s="1519"/>
    </row>
    <row r="13" spans="1:10" ht="31.5">
      <c r="B13" s="1527"/>
      <c r="C13" s="1519"/>
      <c r="D13" s="1527"/>
      <c r="E13" s="1519"/>
      <c r="F13" s="462" t="s">
        <v>87</v>
      </c>
      <c r="G13" s="462" t="s">
        <v>88</v>
      </c>
      <c r="H13" s="462" t="s">
        <v>89</v>
      </c>
      <c r="I13" s="462" t="s">
        <v>90</v>
      </c>
    </row>
    <row r="14" spans="1:10">
      <c r="B14" s="157"/>
      <c r="C14" s="158"/>
      <c r="D14" s="157"/>
      <c r="E14" s="158"/>
      <c r="F14" s="158"/>
      <c r="G14" s="158"/>
      <c r="H14" s="158"/>
      <c r="I14" s="158"/>
    </row>
    <row r="15" spans="1:10">
      <c r="B15" s="460" t="s">
        <v>240</v>
      </c>
      <c r="C15" s="480">
        <v>18786556</v>
      </c>
      <c r="D15" s="478" t="s">
        <v>241</v>
      </c>
      <c r="E15" s="479">
        <v>4192597</v>
      </c>
      <c r="F15" s="479">
        <v>1600</v>
      </c>
      <c r="G15" s="479">
        <v>1600</v>
      </c>
      <c r="H15" s="479">
        <v>0</v>
      </c>
      <c r="I15" s="479">
        <v>0</v>
      </c>
    </row>
    <row r="16" spans="1:10">
      <c r="B16" s="460"/>
      <c r="C16" s="480"/>
      <c r="D16" s="478" t="s">
        <v>242</v>
      </c>
      <c r="E16" s="479">
        <v>526470</v>
      </c>
      <c r="F16" s="479">
        <v>0</v>
      </c>
      <c r="G16" s="479">
        <v>0</v>
      </c>
      <c r="H16" s="479">
        <v>0</v>
      </c>
      <c r="I16" s="479">
        <v>0</v>
      </c>
    </row>
    <row r="17" spans="2:9">
      <c r="B17" s="481"/>
      <c r="C17" s="482"/>
      <c r="D17" s="478" t="s">
        <v>243</v>
      </c>
      <c r="E17" s="479">
        <v>141183</v>
      </c>
      <c r="F17" s="479">
        <v>193</v>
      </c>
      <c r="G17" s="479">
        <v>193</v>
      </c>
      <c r="H17" s="479">
        <v>0</v>
      </c>
      <c r="I17" s="479">
        <v>0</v>
      </c>
    </row>
    <row r="18" spans="2:9">
      <c r="B18" s="239"/>
      <c r="C18" s="239"/>
      <c r="D18" s="478" t="s">
        <v>244</v>
      </c>
      <c r="E18" s="479">
        <v>416446</v>
      </c>
      <c r="F18" s="479">
        <v>59</v>
      </c>
      <c r="G18" s="479">
        <v>59</v>
      </c>
      <c r="H18" s="479">
        <v>0</v>
      </c>
      <c r="I18" s="479">
        <v>0</v>
      </c>
    </row>
    <row r="19" spans="2:9">
      <c r="B19" s="478"/>
      <c r="C19" s="479"/>
      <c r="D19" s="478" t="s">
        <v>245</v>
      </c>
      <c r="E19" s="479">
        <v>273629</v>
      </c>
      <c r="F19" s="479">
        <v>0</v>
      </c>
      <c r="G19" s="479">
        <v>0</v>
      </c>
      <c r="H19" s="479">
        <v>0</v>
      </c>
      <c r="I19" s="479">
        <v>0</v>
      </c>
    </row>
    <row r="20" spans="2:9">
      <c r="B20" s="478"/>
      <c r="C20" s="479"/>
      <c r="D20" s="478" t="s">
        <v>246</v>
      </c>
      <c r="E20" s="479">
        <v>489069</v>
      </c>
      <c r="F20" s="479">
        <v>0</v>
      </c>
      <c r="G20" s="479">
        <v>0</v>
      </c>
      <c r="H20" s="479">
        <v>0</v>
      </c>
      <c r="I20" s="479">
        <v>0</v>
      </c>
    </row>
    <row r="21" spans="2:9">
      <c r="B21" s="478"/>
      <c r="C21" s="479"/>
      <c r="D21" s="478" t="s">
        <v>247</v>
      </c>
      <c r="E21" s="479">
        <v>238139</v>
      </c>
      <c r="F21" s="479">
        <v>325</v>
      </c>
      <c r="G21" s="479">
        <v>325</v>
      </c>
      <c r="H21" s="479">
        <v>0</v>
      </c>
      <c r="I21" s="479">
        <v>0</v>
      </c>
    </row>
    <row r="22" spans="2:9">
      <c r="B22" s="478"/>
      <c r="C22" s="479"/>
      <c r="D22" s="478" t="s">
        <v>248</v>
      </c>
      <c r="E22" s="479">
        <v>250236</v>
      </c>
      <c r="F22" s="479">
        <v>120</v>
      </c>
      <c r="G22" s="479">
        <v>120</v>
      </c>
      <c r="H22" s="479">
        <v>0</v>
      </c>
      <c r="I22" s="479">
        <v>0</v>
      </c>
    </row>
    <row r="23" spans="2:9">
      <c r="B23" s="478"/>
      <c r="C23" s="479"/>
      <c r="D23" s="478" t="s">
        <v>249</v>
      </c>
      <c r="E23" s="479">
        <v>226834</v>
      </c>
      <c r="F23" s="479">
        <v>0</v>
      </c>
      <c r="G23" s="479">
        <v>0</v>
      </c>
      <c r="H23" s="479">
        <v>0</v>
      </c>
      <c r="I23" s="479">
        <v>0</v>
      </c>
    </row>
    <row r="24" spans="2:9">
      <c r="B24" s="478"/>
      <c r="C24" s="479"/>
      <c r="D24" s="478" t="s">
        <v>250</v>
      </c>
      <c r="E24" s="479">
        <v>120967</v>
      </c>
      <c r="F24" s="479">
        <v>0</v>
      </c>
      <c r="G24" s="479">
        <v>0</v>
      </c>
      <c r="H24" s="479">
        <v>0</v>
      </c>
      <c r="I24" s="479">
        <v>0</v>
      </c>
    </row>
    <row r="25" spans="2:9">
      <c r="B25" s="478"/>
      <c r="C25" s="479"/>
      <c r="D25" s="478" t="s">
        <v>251</v>
      </c>
      <c r="E25" s="479">
        <v>13266</v>
      </c>
      <c r="F25" s="479">
        <v>0</v>
      </c>
      <c r="G25" s="479">
        <v>0</v>
      </c>
      <c r="H25" s="479">
        <v>0</v>
      </c>
      <c r="I25" s="479">
        <v>0</v>
      </c>
    </row>
    <row r="26" spans="2:9">
      <c r="B26" s="478"/>
      <c r="C26" s="479"/>
      <c r="D26" s="478" t="s">
        <v>252</v>
      </c>
      <c r="E26" s="479">
        <v>51344</v>
      </c>
      <c r="F26" s="479">
        <v>0</v>
      </c>
      <c r="G26" s="479">
        <v>0</v>
      </c>
      <c r="H26" s="479">
        <v>0</v>
      </c>
      <c r="I26" s="479">
        <v>0</v>
      </c>
    </row>
    <row r="27" spans="2:9">
      <c r="B27" s="478"/>
      <c r="C27" s="479"/>
      <c r="D27" s="478" t="s">
        <v>253</v>
      </c>
      <c r="E27" s="479">
        <v>70098</v>
      </c>
      <c r="F27" s="479">
        <v>29</v>
      </c>
      <c r="G27" s="479">
        <v>29</v>
      </c>
      <c r="H27" s="479">
        <v>0</v>
      </c>
      <c r="I27" s="479">
        <v>0</v>
      </c>
    </row>
    <row r="28" spans="2:9">
      <c r="B28" s="478"/>
      <c r="C28" s="479"/>
      <c r="D28" s="478" t="s">
        <v>254</v>
      </c>
      <c r="E28" s="479">
        <v>12007</v>
      </c>
      <c r="F28" s="479">
        <v>0</v>
      </c>
      <c r="G28" s="479">
        <v>0</v>
      </c>
      <c r="H28" s="479">
        <v>0</v>
      </c>
      <c r="I28" s="479">
        <v>0</v>
      </c>
    </row>
    <row r="29" spans="2:9">
      <c r="B29" s="478"/>
      <c r="C29" s="479"/>
      <c r="D29" s="478" t="s">
        <v>255</v>
      </c>
      <c r="E29" s="479">
        <v>20326</v>
      </c>
      <c r="F29" s="479">
        <v>0</v>
      </c>
      <c r="G29" s="479">
        <v>0</v>
      </c>
      <c r="H29" s="479">
        <v>0</v>
      </c>
      <c r="I29" s="479">
        <v>0</v>
      </c>
    </row>
    <row r="30" spans="2:9">
      <c r="B30" s="478"/>
      <c r="C30" s="479"/>
      <c r="D30" s="478" t="s">
        <v>256</v>
      </c>
      <c r="E30" s="479">
        <v>5346</v>
      </c>
      <c r="F30" s="479">
        <v>0</v>
      </c>
      <c r="G30" s="479">
        <v>0</v>
      </c>
      <c r="H30" s="479">
        <v>0</v>
      </c>
      <c r="I30" s="479">
        <v>0</v>
      </c>
    </row>
    <row r="31" spans="2:9">
      <c r="B31" s="478"/>
      <c r="C31" s="479"/>
      <c r="D31" s="478" t="s">
        <v>257</v>
      </c>
      <c r="E31" s="479">
        <v>80945</v>
      </c>
      <c r="F31" s="479">
        <v>0</v>
      </c>
      <c r="G31" s="479">
        <v>0</v>
      </c>
      <c r="H31" s="479">
        <v>0</v>
      </c>
      <c r="I31" s="479">
        <v>0</v>
      </c>
    </row>
    <row r="32" spans="2:9">
      <c r="B32" s="478"/>
      <c r="C32" s="479"/>
      <c r="D32" s="478" t="s">
        <v>258</v>
      </c>
      <c r="E32" s="479">
        <v>24293</v>
      </c>
      <c r="F32" s="479">
        <v>445</v>
      </c>
      <c r="G32" s="479">
        <v>445</v>
      </c>
      <c r="H32" s="479">
        <v>0</v>
      </c>
      <c r="I32" s="479">
        <v>0</v>
      </c>
    </row>
    <row r="33" spans="2:9">
      <c r="B33" s="478"/>
      <c r="C33" s="479"/>
      <c r="D33" s="478" t="s">
        <v>259</v>
      </c>
      <c r="E33" s="479">
        <v>16278</v>
      </c>
      <c r="F33" s="479">
        <v>0</v>
      </c>
      <c r="G33" s="479">
        <v>0</v>
      </c>
      <c r="H33" s="479">
        <v>0</v>
      </c>
      <c r="I33" s="479">
        <v>0</v>
      </c>
    </row>
    <row r="34" spans="2:9">
      <c r="B34" s="478"/>
      <c r="C34" s="479"/>
      <c r="D34" s="478" t="s">
        <v>260</v>
      </c>
      <c r="E34" s="479">
        <v>35743</v>
      </c>
      <c r="F34" s="479">
        <v>0</v>
      </c>
      <c r="G34" s="479">
        <v>0</v>
      </c>
      <c r="H34" s="479">
        <v>0</v>
      </c>
      <c r="I34" s="479">
        <v>0</v>
      </c>
    </row>
    <row r="35" spans="2:9">
      <c r="B35" s="478"/>
      <c r="C35" s="479"/>
      <c r="D35" s="478" t="s">
        <v>261</v>
      </c>
      <c r="E35" s="479">
        <v>76339</v>
      </c>
      <c r="F35" s="479">
        <v>0</v>
      </c>
      <c r="G35" s="479">
        <v>0</v>
      </c>
      <c r="H35" s="479">
        <v>0</v>
      </c>
      <c r="I35" s="479">
        <v>0</v>
      </c>
    </row>
    <row r="36" spans="2:9">
      <c r="B36" s="478"/>
      <c r="C36" s="479"/>
      <c r="D36" s="478" t="s">
        <v>262</v>
      </c>
      <c r="E36" s="479">
        <v>38284</v>
      </c>
      <c r="F36" s="479">
        <v>31</v>
      </c>
      <c r="G36" s="479">
        <v>31</v>
      </c>
      <c r="H36" s="479">
        <v>0</v>
      </c>
      <c r="I36" s="479">
        <v>0</v>
      </c>
    </row>
    <row r="37" spans="2:9">
      <c r="B37" s="478"/>
      <c r="C37" s="479"/>
      <c r="D37" s="478" t="s">
        <v>263</v>
      </c>
      <c r="E37" s="479">
        <v>5864</v>
      </c>
      <c r="F37" s="479">
        <v>0</v>
      </c>
      <c r="G37" s="479">
        <v>0</v>
      </c>
      <c r="H37" s="479">
        <v>0</v>
      </c>
      <c r="I37" s="479">
        <v>0</v>
      </c>
    </row>
    <row r="38" spans="2:9">
      <c r="B38" s="478"/>
      <c r="C38" s="479"/>
      <c r="D38" s="478" t="s">
        <v>264</v>
      </c>
      <c r="E38" s="479">
        <v>68769</v>
      </c>
      <c r="F38" s="479">
        <v>119</v>
      </c>
      <c r="G38" s="479">
        <v>119</v>
      </c>
      <c r="H38" s="479">
        <v>0</v>
      </c>
      <c r="I38" s="479">
        <v>0</v>
      </c>
    </row>
    <row r="39" spans="2:9">
      <c r="B39" s="478"/>
      <c r="C39" s="479"/>
      <c r="D39" s="478" t="s">
        <v>265</v>
      </c>
      <c r="E39" s="479">
        <v>143444</v>
      </c>
      <c r="F39" s="479">
        <v>0</v>
      </c>
      <c r="G39" s="479">
        <v>0</v>
      </c>
      <c r="H39" s="479">
        <v>0</v>
      </c>
      <c r="I39" s="479">
        <v>0</v>
      </c>
    </row>
    <row r="40" spans="2:9">
      <c r="B40" s="478"/>
      <c r="C40" s="479"/>
      <c r="D40" s="478" t="s">
        <v>266</v>
      </c>
      <c r="E40" s="479">
        <v>12916</v>
      </c>
      <c r="F40" s="479">
        <v>0</v>
      </c>
      <c r="G40" s="479">
        <v>0</v>
      </c>
      <c r="H40" s="479">
        <v>0</v>
      </c>
      <c r="I40" s="479">
        <v>0</v>
      </c>
    </row>
    <row r="41" spans="2:9">
      <c r="B41" s="478"/>
      <c r="C41" s="479"/>
      <c r="D41" s="478" t="s">
        <v>267</v>
      </c>
      <c r="E41" s="479">
        <v>41321</v>
      </c>
      <c r="F41" s="479">
        <v>0</v>
      </c>
      <c r="G41" s="479">
        <v>0</v>
      </c>
      <c r="H41" s="479">
        <v>0</v>
      </c>
      <c r="I41" s="479">
        <v>0</v>
      </c>
    </row>
    <row r="42" spans="2:9">
      <c r="B42" s="478"/>
      <c r="C42" s="479"/>
      <c r="D42" s="478" t="s">
        <v>268</v>
      </c>
      <c r="E42" s="479">
        <v>15768</v>
      </c>
      <c r="F42" s="479">
        <v>0</v>
      </c>
      <c r="G42" s="479">
        <v>0</v>
      </c>
      <c r="H42" s="479">
        <v>0</v>
      </c>
      <c r="I42" s="479">
        <v>0</v>
      </c>
    </row>
    <row r="43" spans="2:9">
      <c r="B43" s="478"/>
      <c r="C43" s="479"/>
      <c r="D43" s="478" t="s">
        <v>269</v>
      </c>
      <c r="E43" s="479">
        <v>23114</v>
      </c>
      <c r="F43" s="479">
        <v>0</v>
      </c>
      <c r="G43" s="479">
        <v>0</v>
      </c>
      <c r="H43" s="479">
        <v>0</v>
      </c>
      <c r="I43" s="479">
        <v>0</v>
      </c>
    </row>
    <row r="44" spans="2:9">
      <c r="B44" s="478"/>
      <c r="C44" s="479"/>
      <c r="D44" s="478" t="s">
        <v>270</v>
      </c>
      <c r="E44" s="479">
        <v>149141</v>
      </c>
      <c r="F44" s="479">
        <v>0</v>
      </c>
      <c r="G44" s="479">
        <v>0</v>
      </c>
      <c r="H44" s="479">
        <v>0</v>
      </c>
      <c r="I44" s="479">
        <v>0</v>
      </c>
    </row>
    <row r="45" spans="2:9">
      <c r="B45" s="478"/>
      <c r="C45" s="479"/>
      <c r="D45" s="478" t="s">
        <v>271</v>
      </c>
      <c r="E45" s="479">
        <v>15083</v>
      </c>
      <c r="F45" s="479">
        <v>0</v>
      </c>
      <c r="G45" s="479">
        <v>0</v>
      </c>
      <c r="H45" s="479">
        <v>0</v>
      </c>
      <c r="I45" s="479">
        <v>0</v>
      </c>
    </row>
    <row r="46" spans="2:9">
      <c r="B46" s="478"/>
      <c r="C46" s="479"/>
      <c r="D46" s="478" t="s">
        <v>272</v>
      </c>
      <c r="E46" s="479">
        <v>8366</v>
      </c>
      <c r="F46" s="479">
        <v>0</v>
      </c>
      <c r="G46" s="479">
        <v>0</v>
      </c>
      <c r="H46" s="479">
        <v>0</v>
      </c>
      <c r="I46" s="479">
        <v>0</v>
      </c>
    </row>
    <row r="47" spans="2:9">
      <c r="B47" s="478"/>
      <c r="C47" s="479"/>
      <c r="D47" s="478" t="s">
        <v>273</v>
      </c>
      <c r="E47" s="479">
        <v>36827</v>
      </c>
      <c r="F47" s="479">
        <v>0</v>
      </c>
      <c r="G47" s="479">
        <v>0</v>
      </c>
      <c r="H47" s="479">
        <v>0</v>
      </c>
      <c r="I47" s="479">
        <v>0</v>
      </c>
    </row>
    <row r="48" spans="2:9">
      <c r="B48" s="478"/>
      <c r="C48" s="479"/>
      <c r="D48" s="478" t="s">
        <v>274</v>
      </c>
      <c r="E48" s="479">
        <v>80259</v>
      </c>
      <c r="F48" s="479">
        <v>0</v>
      </c>
      <c r="G48" s="479">
        <v>0</v>
      </c>
      <c r="H48" s="479">
        <v>0</v>
      </c>
      <c r="I48" s="479">
        <v>0</v>
      </c>
    </row>
    <row r="49" spans="2:9">
      <c r="B49" s="478"/>
      <c r="C49" s="479"/>
      <c r="D49" s="478" t="s">
        <v>275</v>
      </c>
      <c r="E49" s="479">
        <v>122335</v>
      </c>
      <c r="F49" s="479">
        <v>237</v>
      </c>
      <c r="G49" s="479">
        <v>237</v>
      </c>
      <c r="H49" s="479">
        <v>0</v>
      </c>
      <c r="I49" s="479">
        <v>0</v>
      </c>
    </row>
    <row r="50" spans="2:9">
      <c r="B50" s="478"/>
      <c r="C50" s="479"/>
      <c r="D50" s="478" t="s">
        <v>276</v>
      </c>
      <c r="E50" s="479">
        <v>19696</v>
      </c>
      <c r="F50" s="479">
        <v>0</v>
      </c>
      <c r="G50" s="479">
        <v>0</v>
      </c>
      <c r="H50" s="479">
        <v>0</v>
      </c>
      <c r="I50" s="479">
        <v>0</v>
      </c>
    </row>
    <row r="51" spans="2:9">
      <c r="B51" s="478"/>
      <c r="C51" s="479"/>
      <c r="D51" s="478" t="s">
        <v>277</v>
      </c>
      <c r="E51" s="479">
        <v>9848</v>
      </c>
      <c r="F51" s="479">
        <v>0</v>
      </c>
      <c r="G51" s="479">
        <v>0</v>
      </c>
      <c r="H51" s="479">
        <v>0</v>
      </c>
      <c r="I51" s="479">
        <v>0</v>
      </c>
    </row>
    <row r="52" spans="2:9">
      <c r="B52" s="478"/>
      <c r="C52" s="479"/>
      <c r="D52" s="478" t="s">
        <v>278</v>
      </c>
      <c r="E52" s="479">
        <v>37504</v>
      </c>
      <c r="F52" s="479">
        <v>0</v>
      </c>
      <c r="G52" s="479">
        <v>0</v>
      </c>
      <c r="H52" s="479">
        <v>0</v>
      </c>
      <c r="I52" s="479">
        <v>0</v>
      </c>
    </row>
    <row r="53" spans="2:9">
      <c r="B53" s="478"/>
      <c r="C53" s="479"/>
      <c r="D53" s="478" t="s">
        <v>279</v>
      </c>
      <c r="E53" s="479">
        <v>12812</v>
      </c>
      <c r="F53" s="479">
        <v>0</v>
      </c>
      <c r="G53" s="479">
        <v>0</v>
      </c>
      <c r="H53" s="479">
        <v>0</v>
      </c>
      <c r="I53" s="479">
        <v>0</v>
      </c>
    </row>
    <row r="54" spans="2:9">
      <c r="B54" s="478"/>
      <c r="C54" s="479"/>
      <c r="D54" s="478" t="s">
        <v>280</v>
      </c>
      <c r="E54" s="479">
        <v>41098</v>
      </c>
      <c r="F54" s="479">
        <v>0</v>
      </c>
      <c r="G54" s="479">
        <v>0</v>
      </c>
      <c r="H54" s="479">
        <v>0</v>
      </c>
      <c r="I54" s="479">
        <v>0</v>
      </c>
    </row>
    <row r="55" spans="2:9">
      <c r="B55" s="478"/>
      <c r="C55" s="479"/>
      <c r="D55" s="478" t="s">
        <v>281</v>
      </c>
      <c r="E55" s="479">
        <v>51658</v>
      </c>
      <c r="F55" s="479">
        <v>138</v>
      </c>
      <c r="G55" s="479">
        <v>0</v>
      </c>
      <c r="H55" s="479">
        <v>0</v>
      </c>
      <c r="I55" s="479">
        <v>138</v>
      </c>
    </row>
    <row r="56" spans="2:9">
      <c r="B56" s="478"/>
      <c r="C56" s="479"/>
      <c r="D56" s="478" t="s">
        <v>282</v>
      </c>
      <c r="E56" s="479">
        <v>109007</v>
      </c>
      <c r="F56" s="479">
        <v>0</v>
      </c>
      <c r="G56" s="479">
        <v>0</v>
      </c>
      <c r="H56" s="479">
        <v>0</v>
      </c>
      <c r="I56" s="479">
        <v>0</v>
      </c>
    </row>
    <row r="57" spans="2:9">
      <c r="B57" s="478"/>
      <c r="C57" s="479"/>
      <c r="D57" s="478" t="s">
        <v>283</v>
      </c>
      <c r="E57" s="479">
        <v>189211</v>
      </c>
      <c r="F57" s="479">
        <v>0</v>
      </c>
      <c r="G57" s="479">
        <v>0</v>
      </c>
      <c r="H57" s="479">
        <v>0</v>
      </c>
      <c r="I57" s="479">
        <v>0</v>
      </c>
    </row>
    <row r="58" spans="2:9">
      <c r="B58" s="478"/>
      <c r="C58" s="479"/>
      <c r="D58" s="478" t="s">
        <v>284</v>
      </c>
      <c r="E58" s="479">
        <v>72347</v>
      </c>
      <c r="F58" s="479">
        <v>0</v>
      </c>
      <c r="G58" s="479">
        <v>0</v>
      </c>
      <c r="H58" s="479">
        <v>0</v>
      </c>
      <c r="I58" s="479">
        <v>0</v>
      </c>
    </row>
    <row r="59" spans="2:9">
      <c r="B59" s="478"/>
      <c r="C59" s="479"/>
      <c r="D59" s="478" t="s">
        <v>285</v>
      </c>
      <c r="E59" s="479">
        <v>36771</v>
      </c>
      <c r="F59" s="479">
        <v>0</v>
      </c>
      <c r="G59" s="479">
        <v>0</v>
      </c>
      <c r="H59" s="479">
        <v>0</v>
      </c>
      <c r="I59" s="479">
        <v>0</v>
      </c>
    </row>
    <row r="60" spans="2:9">
      <c r="B60" s="478"/>
      <c r="C60" s="479"/>
      <c r="D60" s="478" t="s">
        <v>286</v>
      </c>
      <c r="E60" s="479">
        <v>39337</v>
      </c>
      <c r="F60" s="479">
        <v>0</v>
      </c>
      <c r="G60" s="479">
        <v>0</v>
      </c>
      <c r="H60" s="479">
        <v>0</v>
      </c>
      <c r="I60" s="479">
        <v>0</v>
      </c>
    </row>
    <row r="61" spans="2:9">
      <c r="B61" s="478"/>
      <c r="C61" s="479"/>
      <c r="D61" s="478" t="s">
        <v>287</v>
      </c>
      <c r="E61" s="479">
        <v>21401</v>
      </c>
      <c r="F61" s="479">
        <v>0</v>
      </c>
      <c r="G61" s="479">
        <v>0</v>
      </c>
      <c r="H61" s="479">
        <v>0</v>
      </c>
      <c r="I61" s="479">
        <v>0</v>
      </c>
    </row>
    <row r="62" spans="2:9">
      <c r="B62" s="478"/>
      <c r="C62" s="479"/>
      <c r="D62" s="478" t="s">
        <v>288</v>
      </c>
      <c r="E62" s="479">
        <v>15525</v>
      </c>
      <c r="F62" s="479">
        <v>267</v>
      </c>
      <c r="G62" s="479">
        <v>267</v>
      </c>
      <c r="H62" s="479">
        <v>0</v>
      </c>
      <c r="I62" s="479">
        <v>0</v>
      </c>
    </row>
    <row r="63" spans="2:9">
      <c r="B63" s="478"/>
      <c r="C63" s="479"/>
      <c r="D63" s="478" t="s">
        <v>289</v>
      </c>
      <c r="E63" s="479">
        <v>12637</v>
      </c>
      <c r="F63" s="479">
        <v>0</v>
      </c>
      <c r="G63" s="479">
        <v>0</v>
      </c>
      <c r="H63" s="479">
        <v>0</v>
      </c>
      <c r="I63" s="479">
        <v>0</v>
      </c>
    </row>
    <row r="64" spans="2:9">
      <c r="B64" s="478"/>
      <c r="C64" s="479"/>
      <c r="D64" s="478" t="s">
        <v>290</v>
      </c>
      <c r="E64" s="479">
        <v>21856</v>
      </c>
      <c r="F64" s="479">
        <v>0</v>
      </c>
      <c r="G64" s="479">
        <v>0</v>
      </c>
      <c r="H64" s="479">
        <v>0</v>
      </c>
      <c r="I64" s="479">
        <v>0</v>
      </c>
    </row>
    <row r="65" spans="2:9">
      <c r="B65" s="478"/>
      <c r="C65" s="479"/>
      <c r="D65" s="478" t="s">
        <v>291</v>
      </c>
      <c r="E65" s="479">
        <v>148623</v>
      </c>
      <c r="F65" s="479">
        <v>0</v>
      </c>
      <c r="G65" s="479">
        <v>0</v>
      </c>
      <c r="H65" s="479">
        <v>0</v>
      </c>
      <c r="I65" s="479">
        <v>0</v>
      </c>
    </row>
    <row r="66" spans="2:9">
      <c r="B66" s="478"/>
      <c r="C66" s="479"/>
      <c r="D66" s="478" t="s">
        <v>292</v>
      </c>
      <c r="E66" s="479">
        <v>48500</v>
      </c>
      <c r="F66" s="479">
        <v>0</v>
      </c>
      <c r="G66" s="479">
        <v>0</v>
      </c>
      <c r="H66" s="479">
        <v>0</v>
      </c>
      <c r="I66" s="479">
        <v>0</v>
      </c>
    </row>
    <row r="67" spans="2:9">
      <c r="B67" s="478"/>
      <c r="C67" s="479"/>
      <c r="D67" s="478" t="s">
        <v>293</v>
      </c>
      <c r="E67" s="479">
        <v>22939</v>
      </c>
      <c r="F67" s="479">
        <v>0</v>
      </c>
      <c r="G67" s="479">
        <v>0</v>
      </c>
      <c r="H67" s="479">
        <v>0</v>
      </c>
      <c r="I67" s="479">
        <v>0</v>
      </c>
    </row>
    <row r="68" spans="2:9">
      <c r="B68" s="478"/>
      <c r="C68" s="479"/>
      <c r="D68" s="478" t="s">
        <v>294</v>
      </c>
      <c r="E68" s="479">
        <v>30166</v>
      </c>
      <c r="F68" s="479">
        <v>0</v>
      </c>
      <c r="G68" s="479">
        <v>0</v>
      </c>
      <c r="H68" s="479">
        <v>0</v>
      </c>
      <c r="I68" s="479">
        <v>0</v>
      </c>
    </row>
    <row r="69" spans="2:9">
      <c r="B69" s="478"/>
      <c r="C69" s="479"/>
      <c r="D69" s="478" t="s">
        <v>295</v>
      </c>
      <c r="E69" s="479">
        <v>35002</v>
      </c>
      <c r="F69" s="479">
        <v>0</v>
      </c>
      <c r="G69" s="479">
        <v>0</v>
      </c>
      <c r="H69" s="479">
        <v>0</v>
      </c>
      <c r="I69" s="479">
        <v>0</v>
      </c>
    </row>
    <row r="70" spans="2:9">
      <c r="B70" s="478"/>
      <c r="C70" s="479"/>
      <c r="D70" s="478" t="s">
        <v>296</v>
      </c>
      <c r="E70" s="479">
        <v>67280</v>
      </c>
      <c r="F70" s="479">
        <v>0</v>
      </c>
      <c r="G70" s="479">
        <v>0</v>
      </c>
      <c r="H70" s="479">
        <v>0</v>
      </c>
      <c r="I70" s="479">
        <v>0</v>
      </c>
    </row>
    <row r="71" spans="2:9">
      <c r="B71" s="478"/>
      <c r="C71" s="479"/>
      <c r="D71" s="478" t="s">
        <v>297</v>
      </c>
      <c r="E71" s="479">
        <v>26756</v>
      </c>
      <c r="F71" s="479">
        <v>0</v>
      </c>
      <c r="G71" s="479">
        <v>0</v>
      </c>
      <c r="H71" s="479">
        <v>0</v>
      </c>
      <c r="I71" s="479">
        <v>0</v>
      </c>
    </row>
    <row r="72" spans="2:9">
      <c r="B72" s="478"/>
      <c r="C72" s="479"/>
      <c r="D72" s="478" t="s">
        <v>298</v>
      </c>
      <c r="E72" s="479">
        <v>29425</v>
      </c>
      <c r="F72" s="479">
        <v>0</v>
      </c>
      <c r="G72" s="479">
        <v>0</v>
      </c>
      <c r="H72" s="479">
        <v>0</v>
      </c>
      <c r="I72" s="479">
        <v>0</v>
      </c>
    </row>
    <row r="73" spans="2:9">
      <c r="B73" s="478"/>
      <c r="C73" s="479"/>
      <c r="D73" s="478" t="s">
        <v>299</v>
      </c>
      <c r="E73" s="479">
        <v>149929</v>
      </c>
      <c r="F73" s="479">
        <v>0</v>
      </c>
      <c r="G73" s="479">
        <v>0</v>
      </c>
      <c r="H73" s="479">
        <v>0</v>
      </c>
      <c r="I73" s="479">
        <v>0</v>
      </c>
    </row>
    <row r="74" spans="2:9">
      <c r="B74" s="478"/>
      <c r="C74" s="479"/>
      <c r="D74" s="478" t="s">
        <v>300</v>
      </c>
      <c r="E74" s="479">
        <v>25561</v>
      </c>
      <c r="F74" s="479">
        <v>0</v>
      </c>
      <c r="G74" s="479">
        <v>0</v>
      </c>
      <c r="H74" s="479">
        <v>0</v>
      </c>
      <c r="I74" s="479">
        <v>0</v>
      </c>
    </row>
    <row r="75" spans="2:9">
      <c r="B75" s="478"/>
      <c r="C75" s="479"/>
      <c r="D75" s="478" t="s">
        <v>301</v>
      </c>
      <c r="E75" s="479">
        <v>151523</v>
      </c>
      <c r="F75" s="479">
        <v>0</v>
      </c>
      <c r="G75" s="479">
        <v>0</v>
      </c>
      <c r="H75" s="479">
        <v>0</v>
      </c>
      <c r="I75" s="479">
        <v>0</v>
      </c>
    </row>
    <row r="76" spans="2:9">
      <c r="B76" s="478"/>
      <c r="C76" s="479"/>
      <c r="D76" s="478" t="s">
        <v>302</v>
      </c>
      <c r="E76" s="479">
        <v>61045</v>
      </c>
      <c r="F76" s="479">
        <v>76</v>
      </c>
      <c r="G76" s="479">
        <v>76</v>
      </c>
      <c r="H76" s="479">
        <v>0</v>
      </c>
      <c r="I76" s="479">
        <v>0</v>
      </c>
    </row>
    <row r="77" spans="2:9">
      <c r="B77" s="478"/>
      <c r="C77" s="479"/>
      <c r="D77" s="478" t="s">
        <v>303</v>
      </c>
      <c r="E77" s="479">
        <v>11054</v>
      </c>
      <c r="F77" s="479">
        <v>178</v>
      </c>
      <c r="G77" s="479">
        <v>178</v>
      </c>
      <c r="H77" s="479">
        <v>0</v>
      </c>
      <c r="I77" s="479">
        <v>0</v>
      </c>
    </row>
    <row r="78" spans="2:9">
      <c r="B78" s="478"/>
      <c r="C78" s="479"/>
      <c r="D78" s="478" t="s">
        <v>304</v>
      </c>
      <c r="E78" s="479">
        <v>91787</v>
      </c>
      <c r="F78" s="479">
        <v>150</v>
      </c>
      <c r="G78" s="479">
        <v>0</v>
      </c>
      <c r="H78" s="479">
        <v>150</v>
      </c>
      <c r="I78" s="479">
        <v>0</v>
      </c>
    </row>
    <row r="79" spans="2:9">
      <c r="B79" s="478"/>
      <c r="C79" s="479"/>
      <c r="D79" s="478" t="s">
        <v>305</v>
      </c>
      <c r="E79" s="479">
        <v>68026</v>
      </c>
      <c r="F79" s="479">
        <v>284</v>
      </c>
      <c r="G79" s="479">
        <v>134</v>
      </c>
      <c r="H79" s="479">
        <v>150</v>
      </c>
      <c r="I79" s="479">
        <v>0</v>
      </c>
    </row>
    <row r="80" spans="2:9">
      <c r="B80" s="478"/>
      <c r="C80" s="479"/>
      <c r="D80" s="478" t="s">
        <v>306</v>
      </c>
      <c r="E80" s="479">
        <v>10645</v>
      </c>
      <c r="F80" s="479">
        <v>0</v>
      </c>
      <c r="G80" s="479">
        <v>0</v>
      </c>
      <c r="H80" s="479">
        <v>0</v>
      </c>
      <c r="I80" s="479">
        <v>0</v>
      </c>
    </row>
    <row r="81" spans="2:9">
      <c r="B81" s="478"/>
      <c r="C81" s="479"/>
      <c r="D81" s="478" t="s">
        <v>307</v>
      </c>
      <c r="E81" s="479">
        <v>67112</v>
      </c>
      <c r="F81" s="479">
        <v>0</v>
      </c>
      <c r="G81" s="479">
        <v>0</v>
      </c>
      <c r="H81" s="479">
        <v>0</v>
      </c>
      <c r="I81" s="479">
        <v>0</v>
      </c>
    </row>
    <row r="82" spans="2:9">
      <c r="B82" s="478"/>
      <c r="C82" s="479"/>
      <c r="D82" s="478" t="s">
        <v>308</v>
      </c>
      <c r="E82" s="479">
        <v>127858</v>
      </c>
      <c r="F82" s="479">
        <v>294</v>
      </c>
      <c r="G82" s="479">
        <v>294</v>
      </c>
      <c r="H82" s="479">
        <v>0</v>
      </c>
      <c r="I82" s="479">
        <v>0</v>
      </c>
    </row>
    <row r="83" spans="2:9">
      <c r="B83" s="478"/>
      <c r="C83" s="479"/>
      <c r="D83" s="478" t="s">
        <v>309</v>
      </c>
      <c r="E83" s="479">
        <v>19067</v>
      </c>
      <c r="F83" s="479">
        <v>0</v>
      </c>
      <c r="G83" s="479">
        <v>0</v>
      </c>
      <c r="H83" s="479">
        <v>0</v>
      </c>
      <c r="I83" s="479">
        <v>0</v>
      </c>
    </row>
    <row r="84" spans="2:9">
      <c r="B84" s="478"/>
      <c r="C84" s="479"/>
      <c r="D84" s="478" t="s">
        <v>310</v>
      </c>
      <c r="E84" s="479">
        <v>175247</v>
      </c>
      <c r="F84" s="479">
        <v>44</v>
      </c>
      <c r="G84" s="479">
        <v>44</v>
      </c>
      <c r="H84" s="479">
        <v>0</v>
      </c>
      <c r="I84" s="479">
        <v>0</v>
      </c>
    </row>
    <row r="85" spans="2:9">
      <c r="B85" s="478"/>
      <c r="C85" s="479"/>
      <c r="D85" s="478" t="s">
        <v>311</v>
      </c>
      <c r="E85" s="479">
        <v>14461</v>
      </c>
      <c r="F85" s="479">
        <v>0</v>
      </c>
      <c r="G85" s="479">
        <v>0</v>
      </c>
      <c r="H85" s="479">
        <v>0</v>
      </c>
      <c r="I85" s="479">
        <v>0</v>
      </c>
    </row>
    <row r="86" spans="2:9">
      <c r="B86" s="478"/>
      <c r="C86" s="479"/>
      <c r="D86" s="478" t="s">
        <v>312</v>
      </c>
      <c r="E86" s="479">
        <v>8032</v>
      </c>
      <c r="F86" s="479">
        <v>0</v>
      </c>
      <c r="G86" s="479">
        <v>0</v>
      </c>
      <c r="H86" s="479">
        <v>0</v>
      </c>
      <c r="I86" s="479">
        <v>0</v>
      </c>
    </row>
    <row r="87" spans="2:9">
      <c r="B87" s="478"/>
      <c r="C87" s="479"/>
      <c r="D87" s="478" t="s">
        <v>313</v>
      </c>
      <c r="E87" s="479">
        <v>9394</v>
      </c>
      <c r="F87" s="479">
        <v>0</v>
      </c>
      <c r="G87" s="479">
        <v>0</v>
      </c>
      <c r="H87" s="479">
        <v>0</v>
      </c>
      <c r="I87" s="479">
        <v>0</v>
      </c>
    </row>
    <row r="88" spans="2:9">
      <c r="B88" s="478"/>
      <c r="C88" s="479"/>
      <c r="D88" s="478" t="s">
        <v>314</v>
      </c>
      <c r="E88" s="479">
        <v>12916</v>
      </c>
      <c r="F88" s="479">
        <v>0</v>
      </c>
      <c r="G88" s="479">
        <v>0</v>
      </c>
      <c r="H88" s="479">
        <v>0</v>
      </c>
      <c r="I88" s="479">
        <v>0</v>
      </c>
    </row>
    <row r="89" spans="2:9">
      <c r="B89" s="478"/>
      <c r="C89" s="479"/>
      <c r="D89" s="478" t="s">
        <v>315</v>
      </c>
      <c r="E89" s="479">
        <v>18091</v>
      </c>
      <c r="F89" s="479">
        <v>44</v>
      </c>
      <c r="G89" s="479">
        <v>44</v>
      </c>
      <c r="H89" s="479">
        <v>0</v>
      </c>
      <c r="I89" s="479">
        <v>0</v>
      </c>
    </row>
    <row r="90" spans="2:9">
      <c r="B90" s="478"/>
      <c r="C90" s="479"/>
      <c r="D90" s="478" t="s">
        <v>316</v>
      </c>
      <c r="E90" s="479">
        <v>226603</v>
      </c>
      <c r="F90" s="479">
        <v>0</v>
      </c>
      <c r="G90" s="479">
        <v>0</v>
      </c>
      <c r="H90" s="479">
        <v>0</v>
      </c>
      <c r="I90" s="479">
        <v>0</v>
      </c>
    </row>
    <row r="91" spans="2:9">
      <c r="B91" s="478"/>
      <c r="C91" s="479"/>
      <c r="D91" s="478" t="s">
        <v>317</v>
      </c>
      <c r="E91" s="479">
        <v>100354</v>
      </c>
      <c r="F91" s="479">
        <v>0</v>
      </c>
      <c r="G91" s="479">
        <v>0</v>
      </c>
      <c r="H91" s="479">
        <v>0</v>
      </c>
      <c r="I91" s="479">
        <v>0</v>
      </c>
    </row>
    <row r="92" spans="2:9">
      <c r="B92" s="478"/>
      <c r="C92" s="479"/>
      <c r="D92" s="478" t="s">
        <v>318</v>
      </c>
      <c r="E92" s="479">
        <v>54699</v>
      </c>
      <c r="F92" s="479">
        <v>0</v>
      </c>
      <c r="G92" s="479">
        <v>0</v>
      </c>
      <c r="H92" s="479">
        <v>0</v>
      </c>
      <c r="I92" s="479">
        <v>0</v>
      </c>
    </row>
    <row r="93" spans="2:9">
      <c r="B93" s="478"/>
      <c r="C93" s="479"/>
      <c r="D93" s="478" t="s">
        <v>319</v>
      </c>
      <c r="E93" s="479">
        <v>15827</v>
      </c>
      <c r="F93" s="479">
        <v>59</v>
      </c>
      <c r="G93" s="479">
        <v>59</v>
      </c>
      <c r="H93" s="479">
        <v>0</v>
      </c>
      <c r="I93" s="479">
        <v>0</v>
      </c>
    </row>
    <row r="94" spans="2:9">
      <c r="B94" s="478"/>
      <c r="C94" s="479"/>
      <c r="D94" s="478" t="s">
        <v>320</v>
      </c>
      <c r="E94" s="479">
        <v>11442</v>
      </c>
      <c r="F94" s="479">
        <v>0</v>
      </c>
      <c r="G94" s="479">
        <v>0</v>
      </c>
      <c r="H94" s="479">
        <v>0</v>
      </c>
      <c r="I94" s="479">
        <v>0</v>
      </c>
    </row>
    <row r="95" spans="2:9">
      <c r="B95" s="478"/>
      <c r="C95" s="479"/>
      <c r="D95" s="478" t="s">
        <v>321</v>
      </c>
      <c r="E95" s="479">
        <v>23449</v>
      </c>
      <c r="F95" s="479">
        <v>0</v>
      </c>
      <c r="G95" s="479">
        <v>0</v>
      </c>
      <c r="H95" s="479">
        <v>0</v>
      </c>
      <c r="I95" s="479">
        <v>0</v>
      </c>
    </row>
    <row r="96" spans="2:9">
      <c r="B96" s="478"/>
      <c r="C96" s="479"/>
      <c r="D96" s="478" t="s">
        <v>322</v>
      </c>
      <c r="E96" s="479">
        <v>55924</v>
      </c>
      <c r="F96" s="479">
        <v>30</v>
      </c>
      <c r="G96" s="479">
        <v>30</v>
      </c>
      <c r="H96" s="479">
        <v>0</v>
      </c>
      <c r="I96" s="479">
        <v>0</v>
      </c>
    </row>
    <row r="97" spans="2:9">
      <c r="B97" s="478"/>
      <c r="C97" s="479"/>
      <c r="D97" s="478" t="s">
        <v>323</v>
      </c>
      <c r="E97" s="479">
        <v>28859</v>
      </c>
      <c r="F97" s="479">
        <v>0</v>
      </c>
      <c r="G97" s="479">
        <v>0</v>
      </c>
      <c r="H97" s="479">
        <v>0</v>
      </c>
      <c r="I97" s="479">
        <v>0</v>
      </c>
    </row>
    <row r="98" spans="2:9">
      <c r="B98" s="478"/>
      <c r="C98" s="479"/>
      <c r="D98" s="478" t="s">
        <v>324</v>
      </c>
      <c r="E98" s="479">
        <v>31592</v>
      </c>
      <c r="F98" s="479">
        <v>0</v>
      </c>
      <c r="G98" s="479">
        <v>0</v>
      </c>
      <c r="H98" s="479">
        <v>0</v>
      </c>
      <c r="I98" s="479">
        <v>0</v>
      </c>
    </row>
    <row r="99" spans="2:9">
      <c r="B99" s="478"/>
      <c r="C99" s="479"/>
      <c r="D99" s="478" t="s">
        <v>325</v>
      </c>
      <c r="E99" s="479">
        <v>11508</v>
      </c>
      <c r="F99" s="479">
        <v>178</v>
      </c>
      <c r="G99" s="479">
        <v>178</v>
      </c>
      <c r="H99" s="479">
        <v>0</v>
      </c>
      <c r="I99" s="479">
        <v>0</v>
      </c>
    </row>
    <row r="100" spans="2:9">
      <c r="B100" s="478"/>
      <c r="C100" s="479"/>
      <c r="D100" s="478" t="s">
        <v>326</v>
      </c>
      <c r="E100" s="479">
        <v>111839</v>
      </c>
      <c r="F100" s="479">
        <v>163</v>
      </c>
      <c r="G100" s="479">
        <v>163</v>
      </c>
      <c r="H100" s="479">
        <v>0</v>
      </c>
      <c r="I100" s="479">
        <v>0</v>
      </c>
    </row>
    <row r="101" spans="2:9">
      <c r="B101" s="478"/>
      <c r="C101" s="479"/>
      <c r="D101" s="478" t="s">
        <v>327</v>
      </c>
      <c r="E101" s="479">
        <v>16702</v>
      </c>
      <c r="F101" s="479">
        <v>137</v>
      </c>
      <c r="G101" s="479">
        <v>44</v>
      </c>
      <c r="H101" s="479">
        <v>0</v>
      </c>
      <c r="I101" s="479">
        <v>93</v>
      </c>
    </row>
    <row r="102" spans="2:9">
      <c r="B102" s="478"/>
      <c r="C102" s="479"/>
      <c r="D102" s="478" t="s">
        <v>328</v>
      </c>
      <c r="E102" s="479">
        <v>16621</v>
      </c>
      <c r="F102" s="479">
        <v>0</v>
      </c>
      <c r="G102" s="479">
        <v>0</v>
      </c>
      <c r="H102" s="479">
        <v>0</v>
      </c>
      <c r="I102" s="479">
        <v>0</v>
      </c>
    </row>
    <row r="103" spans="2:9">
      <c r="B103" s="478"/>
      <c r="C103" s="479"/>
      <c r="D103" s="478" t="s">
        <v>329</v>
      </c>
      <c r="E103" s="479">
        <v>32986</v>
      </c>
      <c r="F103" s="479">
        <v>31</v>
      </c>
      <c r="G103" s="479">
        <v>31</v>
      </c>
      <c r="H103" s="479">
        <v>0</v>
      </c>
      <c r="I103" s="479">
        <v>0</v>
      </c>
    </row>
    <row r="104" spans="2:9">
      <c r="B104" s="478"/>
      <c r="C104" s="479"/>
      <c r="D104" s="478" t="s">
        <v>330</v>
      </c>
      <c r="E104" s="479">
        <v>6040</v>
      </c>
      <c r="F104" s="479">
        <v>0</v>
      </c>
      <c r="G104" s="479">
        <v>0</v>
      </c>
      <c r="H104" s="479">
        <v>0</v>
      </c>
      <c r="I104" s="479">
        <v>0</v>
      </c>
    </row>
    <row r="105" spans="2:9">
      <c r="B105" s="478"/>
      <c r="C105" s="479"/>
      <c r="D105" s="478" t="s">
        <v>331</v>
      </c>
      <c r="E105" s="479">
        <v>12007</v>
      </c>
      <c r="F105" s="479">
        <v>0</v>
      </c>
      <c r="G105" s="479">
        <v>0</v>
      </c>
      <c r="H105" s="479">
        <v>0</v>
      </c>
      <c r="I105" s="479">
        <v>0</v>
      </c>
    </row>
    <row r="106" spans="2:9">
      <c r="B106" s="478"/>
      <c r="C106" s="479"/>
      <c r="D106" s="478" t="s">
        <v>332</v>
      </c>
      <c r="E106" s="479">
        <v>23967</v>
      </c>
      <c r="F106" s="479">
        <v>0</v>
      </c>
      <c r="G106" s="479">
        <v>0</v>
      </c>
      <c r="H106" s="479">
        <v>0</v>
      </c>
      <c r="I106" s="479">
        <v>0</v>
      </c>
    </row>
    <row r="107" spans="2:9">
      <c r="B107" s="478"/>
      <c r="C107" s="479"/>
      <c r="D107" s="478" t="s">
        <v>333</v>
      </c>
      <c r="E107" s="479">
        <v>15370</v>
      </c>
      <c r="F107" s="479">
        <v>0</v>
      </c>
      <c r="G107" s="479">
        <v>0</v>
      </c>
      <c r="H107" s="479">
        <v>0</v>
      </c>
      <c r="I107" s="479">
        <v>0</v>
      </c>
    </row>
    <row r="108" spans="2:9">
      <c r="B108" s="478"/>
      <c r="C108" s="479"/>
      <c r="D108" s="478" t="s">
        <v>334</v>
      </c>
      <c r="E108" s="479">
        <v>29369</v>
      </c>
      <c r="F108" s="479">
        <v>0</v>
      </c>
      <c r="G108" s="479">
        <v>0</v>
      </c>
      <c r="H108" s="479">
        <v>0</v>
      </c>
      <c r="I108" s="479">
        <v>0</v>
      </c>
    </row>
    <row r="109" spans="2:9">
      <c r="B109" s="478"/>
      <c r="C109" s="479"/>
      <c r="D109" s="478" t="s">
        <v>335</v>
      </c>
      <c r="E109" s="479">
        <v>21919</v>
      </c>
      <c r="F109" s="479">
        <v>0</v>
      </c>
      <c r="G109" s="479">
        <v>0</v>
      </c>
      <c r="H109" s="479">
        <v>0</v>
      </c>
      <c r="I109" s="479">
        <v>0</v>
      </c>
    </row>
    <row r="110" spans="2:9">
      <c r="B110" s="478"/>
      <c r="C110" s="479"/>
      <c r="D110" s="478" t="s">
        <v>336</v>
      </c>
      <c r="E110" s="479">
        <v>114927</v>
      </c>
      <c r="F110" s="479">
        <v>0</v>
      </c>
      <c r="G110" s="479">
        <v>0</v>
      </c>
      <c r="H110" s="479">
        <v>0</v>
      </c>
      <c r="I110" s="479">
        <v>0</v>
      </c>
    </row>
    <row r="111" spans="2:9">
      <c r="B111" s="478"/>
      <c r="C111" s="479"/>
      <c r="D111" s="478" t="s">
        <v>337</v>
      </c>
      <c r="E111" s="479">
        <v>133596</v>
      </c>
      <c r="F111" s="479">
        <v>0</v>
      </c>
      <c r="G111" s="479">
        <v>0</v>
      </c>
      <c r="H111" s="479">
        <v>0</v>
      </c>
      <c r="I111" s="479">
        <v>0</v>
      </c>
    </row>
    <row r="112" spans="2:9">
      <c r="B112" s="478"/>
      <c r="C112" s="479"/>
      <c r="D112" s="478" t="s">
        <v>338</v>
      </c>
      <c r="E112" s="479">
        <v>39560</v>
      </c>
      <c r="F112" s="479">
        <v>0</v>
      </c>
      <c r="G112" s="479">
        <v>0</v>
      </c>
      <c r="H112" s="479">
        <v>0</v>
      </c>
      <c r="I112" s="479">
        <v>0</v>
      </c>
    </row>
    <row r="113" spans="2:9">
      <c r="B113" s="478"/>
      <c r="C113" s="479"/>
      <c r="D113" s="478" t="s">
        <v>339</v>
      </c>
      <c r="E113" s="479">
        <v>7004</v>
      </c>
      <c r="F113" s="479">
        <v>0</v>
      </c>
      <c r="G113" s="479">
        <v>0</v>
      </c>
      <c r="H113" s="479">
        <v>0</v>
      </c>
      <c r="I113" s="479">
        <v>0</v>
      </c>
    </row>
    <row r="114" spans="2:9">
      <c r="B114" s="478"/>
      <c r="C114" s="479"/>
      <c r="D114" s="478" t="s">
        <v>340</v>
      </c>
      <c r="E114" s="479">
        <v>151133</v>
      </c>
      <c r="F114" s="479">
        <v>0</v>
      </c>
      <c r="G114" s="479">
        <v>0</v>
      </c>
      <c r="H114" s="479">
        <v>0</v>
      </c>
      <c r="I114" s="479">
        <v>0</v>
      </c>
    </row>
    <row r="115" spans="2:9">
      <c r="B115" s="478"/>
      <c r="C115" s="479"/>
      <c r="D115" s="478" t="s">
        <v>341</v>
      </c>
      <c r="E115" s="479">
        <v>23226</v>
      </c>
      <c r="F115" s="479">
        <v>0</v>
      </c>
      <c r="G115" s="479">
        <v>0</v>
      </c>
      <c r="H115" s="479">
        <v>0</v>
      </c>
      <c r="I115" s="479">
        <v>0</v>
      </c>
    </row>
    <row r="116" spans="2:9">
      <c r="B116" s="478"/>
      <c r="C116" s="479"/>
      <c r="D116" s="478" t="s">
        <v>342</v>
      </c>
      <c r="E116" s="479">
        <v>21632</v>
      </c>
      <c r="F116" s="479">
        <v>0</v>
      </c>
      <c r="G116" s="479">
        <v>0</v>
      </c>
      <c r="H116" s="479">
        <v>0</v>
      </c>
      <c r="I116" s="479">
        <v>0</v>
      </c>
    </row>
    <row r="117" spans="2:9">
      <c r="B117" s="478"/>
      <c r="C117" s="479"/>
      <c r="D117" s="478" t="s">
        <v>343</v>
      </c>
      <c r="E117" s="479">
        <v>77702</v>
      </c>
      <c r="F117" s="479">
        <v>0</v>
      </c>
      <c r="G117" s="479">
        <v>0</v>
      </c>
      <c r="H117" s="479">
        <v>0</v>
      </c>
      <c r="I117" s="479">
        <v>0</v>
      </c>
    </row>
    <row r="118" spans="2:9">
      <c r="B118" s="478"/>
      <c r="C118" s="479"/>
      <c r="D118" s="478" t="s">
        <v>344</v>
      </c>
      <c r="E118" s="479">
        <v>73200</v>
      </c>
      <c r="F118" s="479">
        <v>0</v>
      </c>
      <c r="G118" s="479">
        <v>0</v>
      </c>
      <c r="H118" s="479">
        <v>0</v>
      </c>
      <c r="I118" s="479">
        <v>0</v>
      </c>
    </row>
    <row r="119" spans="2:9">
      <c r="B119" s="478"/>
      <c r="C119" s="479"/>
      <c r="D119" s="478" t="s">
        <v>345</v>
      </c>
      <c r="E119" s="479">
        <v>10980</v>
      </c>
      <c r="F119" s="479">
        <v>0</v>
      </c>
      <c r="G119" s="479">
        <v>0</v>
      </c>
      <c r="H119" s="479">
        <v>0</v>
      </c>
      <c r="I119" s="479">
        <v>0</v>
      </c>
    </row>
    <row r="120" spans="2:9">
      <c r="B120" s="478"/>
      <c r="C120" s="479"/>
      <c r="D120" s="478" t="s">
        <v>346</v>
      </c>
      <c r="E120" s="479">
        <v>171141</v>
      </c>
      <c r="F120" s="479">
        <v>89</v>
      </c>
      <c r="G120" s="479">
        <v>89</v>
      </c>
      <c r="H120" s="479">
        <v>0</v>
      </c>
      <c r="I120" s="479">
        <v>0</v>
      </c>
    </row>
    <row r="121" spans="2:9">
      <c r="B121" s="478"/>
      <c r="C121" s="479"/>
      <c r="D121" s="478" t="s">
        <v>347</v>
      </c>
      <c r="E121" s="479">
        <v>14693</v>
      </c>
      <c r="F121" s="479">
        <v>0</v>
      </c>
      <c r="G121" s="479">
        <v>0</v>
      </c>
      <c r="H121" s="479">
        <v>0</v>
      </c>
      <c r="I121" s="479">
        <v>0</v>
      </c>
    </row>
    <row r="122" spans="2:9">
      <c r="B122" s="478"/>
      <c r="C122" s="479"/>
      <c r="D122" s="478" t="s">
        <v>348</v>
      </c>
      <c r="E122" s="479">
        <v>194449</v>
      </c>
      <c r="F122" s="479">
        <v>59</v>
      </c>
      <c r="G122" s="479">
        <v>59</v>
      </c>
      <c r="H122" s="479">
        <v>0</v>
      </c>
      <c r="I122" s="479">
        <v>0</v>
      </c>
    </row>
    <row r="123" spans="2:9">
      <c r="B123" s="478"/>
      <c r="C123" s="479"/>
      <c r="D123" s="478" t="s">
        <v>349</v>
      </c>
      <c r="E123" s="479">
        <v>14230</v>
      </c>
      <c r="F123" s="479">
        <v>0</v>
      </c>
      <c r="G123" s="479">
        <v>0</v>
      </c>
      <c r="H123" s="479">
        <v>0</v>
      </c>
      <c r="I123" s="479">
        <v>0</v>
      </c>
    </row>
    <row r="124" spans="2:9">
      <c r="B124" s="478"/>
      <c r="C124" s="479"/>
      <c r="D124" s="478" t="s">
        <v>350</v>
      </c>
      <c r="E124" s="479">
        <v>40245</v>
      </c>
      <c r="F124" s="479">
        <v>0</v>
      </c>
      <c r="G124" s="479">
        <v>0</v>
      </c>
      <c r="H124" s="479">
        <v>0</v>
      </c>
      <c r="I124" s="479">
        <v>0</v>
      </c>
    </row>
    <row r="125" spans="2:9">
      <c r="B125" s="478"/>
      <c r="C125" s="479"/>
      <c r="D125" s="478" t="s">
        <v>351</v>
      </c>
      <c r="E125" s="479">
        <v>15685</v>
      </c>
      <c r="F125" s="479">
        <v>889</v>
      </c>
      <c r="G125" s="479">
        <v>740</v>
      </c>
      <c r="H125" s="479">
        <v>149</v>
      </c>
      <c r="I125" s="479">
        <v>0</v>
      </c>
    </row>
    <row r="126" spans="2:9">
      <c r="B126" s="478"/>
      <c r="C126" s="479"/>
      <c r="D126" s="478" t="s">
        <v>352</v>
      </c>
      <c r="E126" s="479">
        <v>7004</v>
      </c>
      <c r="F126" s="479">
        <v>0</v>
      </c>
      <c r="G126" s="479">
        <v>0</v>
      </c>
      <c r="H126" s="479">
        <v>0</v>
      </c>
      <c r="I126" s="479">
        <v>0</v>
      </c>
    </row>
    <row r="127" spans="2:9">
      <c r="B127" s="478"/>
      <c r="C127" s="479"/>
      <c r="D127" s="478" t="s">
        <v>353</v>
      </c>
      <c r="E127" s="479">
        <v>15837</v>
      </c>
      <c r="F127" s="479">
        <v>133</v>
      </c>
      <c r="G127" s="479">
        <v>133</v>
      </c>
      <c r="H127" s="479">
        <v>0</v>
      </c>
      <c r="I127" s="479">
        <v>0</v>
      </c>
    </row>
    <row r="128" spans="2:9">
      <c r="B128" s="478"/>
      <c r="C128" s="479"/>
      <c r="D128" s="478" t="s">
        <v>354</v>
      </c>
      <c r="E128" s="479">
        <v>46564</v>
      </c>
      <c r="F128" s="479">
        <v>0</v>
      </c>
      <c r="G128" s="479">
        <v>0</v>
      </c>
      <c r="H128" s="479">
        <v>0</v>
      </c>
      <c r="I128" s="479">
        <v>0</v>
      </c>
    </row>
    <row r="129" spans="2:9">
      <c r="B129" s="478"/>
      <c r="C129" s="479"/>
      <c r="D129" s="478" t="s">
        <v>355</v>
      </c>
      <c r="E129" s="479">
        <v>51735</v>
      </c>
      <c r="F129" s="479">
        <v>0</v>
      </c>
      <c r="G129" s="479">
        <v>0</v>
      </c>
      <c r="H129" s="479">
        <v>0</v>
      </c>
      <c r="I129" s="479">
        <v>0</v>
      </c>
    </row>
    <row r="130" spans="2:9">
      <c r="B130" s="478"/>
      <c r="C130" s="479"/>
      <c r="D130" s="478" t="s">
        <v>356</v>
      </c>
      <c r="E130" s="479">
        <v>17983</v>
      </c>
      <c r="F130" s="479">
        <v>0</v>
      </c>
      <c r="G130" s="479">
        <v>0</v>
      </c>
      <c r="H130" s="479">
        <v>0</v>
      </c>
      <c r="I130" s="479">
        <v>0</v>
      </c>
    </row>
    <row r="131" spans="2:9">
      <c r="B131" s="478"/>
      <c r="C131" s="479"/>
      <c r="D131" s="478" t="s">
        <v>357</v>
      </c>
      <c r="E131" s="479">
        <v>23624</v>
      </c>
      <c r="F131" s="479">
        <v>0</v>
      </c>
      <c r="G131" s="479">
        <v>0</v>
      </c>
      <c r="H131" s="479">
        <v>0</v>
      </c>
      <c r="I131" s="479">
        <v>0</v>
      </c>
    </row>
    <row r="132" spans="2:9">
      <c r="B132" s="478"/>
      <c r="C132" s="479"/>
      <c r="D132" s="478" t="s">
        <v>358</v>
      </c>
      <c r="E132" s="479">
        <v>27043</v>
      </c>
      <c r="F132" s="479">
        <v>0</v>
      </c>
      <c r="G132" s="479">
        <v>0</v>
      </c>
      <c r="H132" s="479">
        <v>0</v>
      </c>
      <c r="I132" s="479">
        <v>0</v>
      </c>
    </row>
    <row r="133" spans="2:9">
      <c r="B133" s="460"/>
      <c r="C133" s="483"/>
      <c r="D133" s="478" t="s">
        <v>359</v>
      </c>
      <c r="E133" s="479">
        <v>13553</v>
      </c>
      <c r="F133" s="479">
        <v>0</v>
      </c>
      <c r="G133" s="479">
        <v>0</v>
      </c>
      <c r="H133" s="479">
        <v>0</v>
      </c>
      <c r="I133" s="479">
        <v>0</v>
      </c>
    </row>
    <row r="134" spans="2:9">
      <c r="B134" s="239"/>
      <c r="C134" s="239"/>
      <c r="D134" s="486" t="s">
        <v>240</v>
      </c>
      <c r="E134" s="480">
        <f>SUM(E15:E133)</f>
        <v>12318016</v>
      </c>
      <c r="F134" s="480">
        <f>SUM(F15:F133)</f>
        <v>6401</v>
      </c>
      <c r="G134" s="480">
        <f>SUM(G15:G133)</f>
        <v>5721</v>
      </c>
      <c r="H134" s="480">
        <f>SUM(H15:H133)</f>
        <v>449</v>
      </c>
      <c r="I134" s="480">
        <f>SUM(I15:I133)</f>
        <v>231</v>
      </c>
    </row>
    <row r="135" spans="2:9">
      <c r="D135" s="487"/>
      <c r="E135" s="487"/>
      <c r="F135" s="487"/>
      <c r="G135" s="487"/>
      <c r="H135" s="487"/>
      <c r="I135" s="487"/>
    </row>
    <row r="136" spans="2:9">
      <c r="D136" s="1518" t="s">
        <v>360</v>
      </c>
      <c r="E136" s="1518"/>
      <c r="F136" s="1518"/>
      <c r="G136" s="1518"/>
      <c r="H136" s="1518"/>
      <c r="I136" s="1518"/>
    </row>
    <row r="137" spans="2:9">
      <c r="D137" s="461" t="s">
        <v>239</v>
      </c>
      <c r="E137" s="1519" t="s">
        <v>85</v>
      </c>
      <c r="F137" s="1519"/>
      <c r="G137" s="1519"/>
      <c r="H137" s="1519"/>
      <c r="I137" s="1519"/>
    </row>
    <row r="138" spans="2:9">
      <c r="D138" s="458" t="s">
        <v>361</v>
      </c>
      <c r="E138" s="1535">
        <v>6468540</v>
      </c>
      <c r="F138" s="1535"/>
      <c r="G138" s="1535"/>
      <c r="H138" s="1535"/>
      <c r="I138" s="1535"/>
    </row>
    <row r="139" spans="2:9">
      <c r="D139" s="1521"/>
      <c r="E139" s="1521"/>
      <c r="F139" s="159"/>
      <c r="G139" s="159"/>
      <c r="H139" s="159"/>
      <c r="I139" s="159"/>
    </row>
    <row r="140" spans="2:9">
      <c r="D140" s="460" t="s">
        <v>362</v>
      </c>
      <c r="E140" s="1522">
        <f>E134+E138</f>
        <v>18786556</v>
      </c>
      <c r="F140" s="1522"/>
      <c r="G140" s="1522"/>
      <c r="H140" s="1522"/>
      <c r="I140" s="1522"/>
    </row>
    <row r="141" spans="2:9" ht="50.25" customHeight="1">
      <c r="B141" s="1517" t="s">
        <v>363</v>
      </c>
      <c r="C141" s="1517"/>
      <c r="D141" s="239"/>
      <c r="E141" s="239"/>
      <c r="G141" s="239"/>
      <c r="H141" s="239"/>
      <c r="I141" s="239"/>
    </row>
  </sheetData>
  <mergeCells count="24">
    <mergeCell ref="B6:C6"/>
    <mergeCell ref="D6:E6"/>
    <mergeCell ref="A1:C1"/>
    <mergeCell ref="A2:C2"/>
    <mergeCell ref="B3:C3"/>
    <mergeCell ref="D3:I3"/>
    <mergeCell ref="B5:C5"/>
    <mergeCell ref="D11:I11"/>
    <mergeCell ref="B12:B13"/>
    <mergeCell ref="C12:C13"/>
    <mergeCell ref="D12:D13"/>
    <mergeCell ref="E12:E13"/>
    <mergeCell ref="F12:I12"/>
    <mergeCell ref="B7:C7"/>
    <mergeCell ref="B8:C8"/>
    <mergeCell ref="D8:I8"/>
    <mergeCell ref="B9:C9"/>
    <mergeCell ref="D9:I9"/>
    <mergeCell ref="B141:C141"/>
    <mergeCell ref="D136:I136"/>
    <mergeCell ref="E137:I137"/>
    <mergeCell ref="E138:I138"/>
    <mergeCell ref="D139:E139"/>
    <mergeCell ref="E140:I140"/>
  </mergeCells>
  <pageMargins left="0.19685039370078741" right="0.19685039370078741" top="0.49" bottom="0.74803149606299213" header="0.31496062992125984" footer="0.31496062992125984"/>
  <pageSetup paperSize="9" scale="75" orientation="landscape" r:id="rId1"/>
  <headerFooter>
    <oddFooter>&amp;L&amp;F&amp;C&amp;P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70"/>
  <sheetViews>
    <sheetView topLeftCell="A13" zoomScale="80" zoomScaleNormal="80" workbookViewId="0">
      <selection activeCell="O23" sqref="O23"/>
    </sheetView>
  </sheetViews>
  <sheetFormatPr defaultColWidth="12.7109375" defaultRowHeight="15.75"/>
  <cols>
    <col min="1" max="1" width="8" style="150" customWidth="1"/>
    <col min="2" max="2" width="21.140625" style="156" customWidth="1"/>
    <col min="3" max="3" width="23.28515625" style="156" customWidth="1"/>
    <col min="4" max="4" width="17.7109375" style="156" customWidth="1"/>
    <col min="5" max="5" width="22.42578125" style="239" customWidth="1"/>
    <col min="6" max="6" width="17.140625" style="239" customWidth="1"/>
    <col min="7" max="7" width="14" style="155" customWidth="1"/>
    <col min="8" max="11" width="14.28515625" style="239" customWidth="1"/>
    <col min="12" max="12" width="16.28515625" style="239" customWidth="1"/>
    <col min="13" max="257" width="12.7109375" style="60"/>
    <col min="258" max="258" width="9" style="60" customWidth="1"/>
    <col min="259" max="259" width="34.5703125" style="60" customWidth="1"/>
    <col min="260" max="260" width="33.140625" style="60" customWidth="1"/>
    <col min="261" max="261" width="50" style="60" customWidth="1"/>
    <col min="262" max="262" width="25.5703125" style="60" customWidth="1"/>
    <col min="263" max="263" width="19.5703125" style="60" customWidth="1"/>
    <col min="264" max="513" width="12.7109375" style="60"/>
    <col min="514" max="514" width="9" style="60" customWidth="1"/>
    <col min="515" max="515" width="34.5703125" style="60" customWidth="1"/>
    <col min="516" max="516" width="33.140625" style="60" customWidth="1"/>
    <col min="517" max="517" width="50" style="60" customWidth="1"/>
    <col min="518" max="518" width="25.5703125" style="60" customWidth="1"/>
    <col min="519" max="519" width="19.5703125" style="60" customWidth="1"/>
    <col min="520" max="769" width="12.7109375" style="60"/>
    <col min="770" max="770" width="9" style="60" customWidth="1"/>
    <col min="771" max="771" width="34.5703125" style="60" customWidth="1"/>
    <col min="772" max="772" width="33.140625" style="60" customWidth="1"/>
    <col min="773" max="773" width="50" style="60" customWidth="1"/>
    <col min="774" max="774" width="25.5703125" style="60" customWidth="1"/>
    <col min="775" max="775" width="19.5703125" style="60" customWidth="1"/>
    <col min="776" max="1025" width="12.7109375" style="60"/>
    <col min="1026" max="1026" width="9" style="60" customWidth="1"/>
    <col min="1027" max="1027" width="34.5703125" style="60" customWidth="1"/>
    <col min="1028" max="1028" width="33.140625" style="60" customWidth="1"/>
    <col min="1029" max="1029" width="50" style="60" customWidth="1"/>
    <col min="1030" max="1030" width="25.5703125" style="60" customWidth="1"/>
    <col min="1031" max="1031" width="19.5703125" style="60" customWidth="1"/>
    <col min="1032" max="1281" width="12.7109375" style="60"/>
    <col min="1282" max="1282" width="9" style="60" customWidth="1"/>
    <col min="1283" max="1283" width="34.5703125" style="60" customWidth="1"/>
    <col min="1284" max="1284" width="33.140625" style="60" customWidth="1"/>
    <col min="1285" max="1285" width="50" style="60" customWidth="1"/>
    <col min="1286" max="1286" width="25.5703125" style="60" customWidth="1"/>
    <col min="1287" max="1287" width="19.5703125" style="60" customWidth="1"/>
    <col min="1288" max="1537" width="12.7109375" style="60"/>
    <col min="1538" max="1538" width="9" style="60" customWidth="1"/>
    <col min="1539" max="1539" width="34.5703125" style="60" customWidth="1"/>
    <col min="1540" max="1540" width="33.140625" style="60" customWidth="1"/>
    <col min="1541" max="1541" width="50" style="60" customWidth="1"/>
    <col min="1542" max="1542" width="25.5703125" style="60" customWidth="1"/>
    <col min="1543" max="1543" width="19.5703125" style="60" customWidth="1"/>
    <col min="1544" max="1793" width="12.7109375" style="60"/>
    <col min="1794" max="1794" width="9" style="60" customWidth="1"/>
    <col min="1795" max="1795" width="34.5703125" style="60" customWidth="1"/>
    <col min="1796" max="1796" width="33.140625" style="60" customWidth="1"/>
    <col min="1797" max="1797" width="50" style="60" customWidth="1"/>
    <col min="1798" max="1798" width="25.5703125" style="60" customWidth="1"/>
    <col min="1799" max="1799" width="19.5703125" style="60" customWidth="1"/>
    <col min="1800" max="2049" width="12.7109375" style="60"/>
    <col min="2050" max="2050" width="9" style="60" customWidth="1"/>
    <col min="2051" max="2051" width="34.5703125" style="60" customWidth="1"/>
    <col min="2052" max="2052" width="33.140625" style="60" customWidth="1"/>
    <col min="2053" max="2053" width="50" style="60" customWidth="1"/>
    <col min="2054" max="2054" width="25.5703125" style="60" customWidth="1"/>
    <col min="2055" max="2055" width="19.5703125" style="60" customWidth="1"/>
    <col min="2056" max="2305" width="12.7109375" style="60"/>
    <col min="2306" max="2306" width="9" style="60" customWidth="1"/>
    <col min="2307" max="2307" width="34.5703125" style="60" customWidth="1"/>
    <col min="2308" max="2308" width="33.140625" style="60" customWidth="1"/>
    <col min="2309" max="2309" width="50" style="60" customWidth="1"/>
    <col min="2310" max="2310" width="25.5703125" style="60" customWidth="1"/>
    <col min="2311" max="2311" width="19.5703125" style="60" customWidth="1"/>
    <col min="2312" max="2561" width="12.7109375" style="60"/>
    <col min="2562" max="2562" width="9" style="60" customWidth="1"/>
    <col min="2563" max="2563" width="34.5703125" style="60" customWidth="1"/>
    <col min="2564" max="2564" width="33.140625" style="60" customWidth="1"/>
    <col min="2565" max="2565" width="50" style="60" customWidth="1"/>
    <col min="2566" max="2566" width="25.5703125" style="60" customWidth="1"/>
    <col min="2567" max="2567" width="19.5703125" style="60" customWidth="1"/>
    <col min="2568" max="2817" width="12.7109375" style="60"/>
    <col min="2818" max="2818" width="9" style="60" customWidth="1"/>
    <col min="2819" max="2819" width="34.5703125" style="60" customWidth="1"/>
    <col min="2820" max="2820" width="33.140625" style="60" customWidth="1"/>
    <col min="2821" max="2821" width="50" style="60" customWidth="1"/>
    <col min="2822" max="2822" width="25.5703125" style="60" customWidth="1"/>
    <col min="2823" max="2823" width="19.5703125" style="60" customWidth="1"/>
    <col min="2824" max="3073" width="12.7109375" style="60"/>
    <col min="3074" max="3074" width="9" style="60" customWidth="1"/>
    <col min="3075" max="3075" width="34.5703125" style="60" customWidth="1"/>
    <col min="3076" max="3076" width="33.140625" style="60" customWidth="1"/>
    <col min="3077" max="3077" width="50" style="60" customWidth="1"/>
    <col min="3078" max="3078" width="25.5703125" style="60" customWidth="1"/>
    <col min="3079" max="3079" width="19.5703125" style="60" customWidth="1"/>
    <col min="3080" max="3329" width="12.7109375" style="60"/>
    <col min="3330" max="3330" width="9" style="60" customWidth="1"/>
    <col min="3331" max="3331" width="34.5703125" style="60" customWidth="1"/>
    <col min="3332" max="3332" width="33.140625" style="60" customWidth="1"/>
    <col min="3333" max="3333" width="50" style="60" customWidth="1"/>
    <col min="3334" max="3334" width="25.5703125" style="60" customWidth="1"/>
    <col min="3335" max="3335" width="19.5703125" style="60" customWidth="1"/>
    <col min="3336" max="3585" width="12.7109375" style="60"/>
    <col min="3586" max="3586" width="9" style="60" customWidth="1"/>
    <col min="3587" max="3587" width="34.5703125" style="60" customWidth="1"/>
    <col min="3588" max="3588" width="33.140625" style="60" customWidth="1"/>
    <col min="3589" max="3589" width="50" style="60" customWidth="1"/>
    <col min="3590" max="3590" width="25.5703125" style="60" customWidth="1"/>
    <col min="3591" max="3591" width="19.5703125" style="60" customWidth="1"/>
    <col min="3592" max="3841" width="12.7109375" style="60"/>
    <col min="3842" max="3842" width="9" style="60" customWidth="1"/>
    <col min="3843" max="3843" width="34.5703125" style="60" customWidth="1"/>
    <col min="3844" max="3844" width="33.140625" style="60" customWidth="1"/>
    <col min="3845" max="3845" width="50" style="60" customWidth="1"/>
    <col min="3846" max="3846" width="25.5703125" style="60" customWidth="1"/>
    <col min="3847" max="3847" width="19.5703125" style="60" customWidth="1"/>
    <col min="3848" max="4097" width="12.7109375" style="60"/>
    <col min="4098" max="4098" width="9" style="60" customWidth="1"/>
    <col min="4099" max="4099" width="34.5703125" style="60" customWidth="1"/>
    <col min="4100" max="4100" width="33.140625" style="60" customWidth="1"/>
    <col min="4101" max="4101" width="50" style="60" customWidth="1"/>
    <col min="4102" max="4102" width="25.5703125" style="60" customWidth="1"/>
    <col min="4103" max="4103" width="19.5703125" style="60" customWidth="1"/>
    <col min="4104" max="4353" width="12.7109375" style="60"/>
    <col min="4354" max="4354" width="9" style="60" customWidth="1"/>
    <col min="4355" max="4355" width="34.5703125" style="60" customWidth="1"/>
    <col min="4356" max="4356" width="33.140625" style="60" customWidth="1"/>
    <col min="4357" max="4357" width="50" style="60" customWidth="1"/>
    <col min="4358" max="4358" width="25.5703125" style="60" customWidth="1"/>
    <col min="4359" max="4359" width="19.5703125" style="60" customWidth="1"/>
    <col min="4360" max="4609" width="12.7109375" style="60"/>
    <col min="4610" max="4610" width="9" style="60" customWidth="1"/>
    <col min="4611" max="4611" width="34.5703125" style="60" customWidth="1"/>
    <col min="4612" max="4612" width="33.140625" style="60" customWidth="1"/>
    <col min="4613" max="4613" width="50" style="60" customWidth="1"/>
    <col min="4614" max="4614" width="25.5703125" style="60" customWidth="1"/>
    <col min="4615" max="4615" width="19.5703125" style="60" customWidth="1"/>
    <col min="4616" max="4865" width="12.7109375" style="60"/>
    <col min="4866" max="4866" width="9" style="60" customWidth="1"/>
    <col min="4867" max="4867" width="34.5703125" style="60" customWidth="1"/>
    <col min="4868" max="4868" width="33.140625" style="60" customWidth="1"/>
    <col min="4869" max="4869" width="50" style="60" customWidth="1"/>
    <col min="4870" max="4870" width="25.5703125" style="60" customWidth="1"/>
    <col min="4871" max="4871" width="19.5703125" style="60" customWidth="1"/>
    <col min="4872" max="5121" width="12.7109375" style="60"/>
    <col min="5122" max="5122" width="9" style="60" customWidth="1"/>
    <col min="5123" max="5123" width="34.5703125" style="60" customWidth="1"/>
    <col min="5124" max="5124" width="33.140625" style="60" customWidth="1"/>
    <col min="5125" max="5125" width="50" style="60" customWidth="1"/>
    <col min="5126" max="5126" width="25.5703125" style="60" customWidth="1"/>
    <col min="5127" max="5127" width="19.5703125" style="60" customWidth="1"/>
    <col min="5128" max="5377" width="12.7109375" style="60"/>
    <col min="5378" max="5378" width="9" style="60" customWidth="1"/>
    <col min="5379" max="5379" width="34.5703125" style="60" customWidth="1"/>
    <col min="5380" max="5380" width="33.140625" style="60" customWidth="1"/>
    <col min="5381" max="5381" width="50" style="60" customWidth="1"/>
    <col min="5382" max="5382" width="25.5703125" style="60" customWidth="1"/>
    <col min="5383" max="5383" width="19.5703125" style="60" customWidth="1"/>
    <col min="5384" max="5633" width="12.7109375" style="60"/>
    <col min="5634" max="5634" width="9" style="60" customWidth="1"/>
    <col min="5635" max="5635" width="34.5703125" style="60" customWidth="1"/>
    <col min="5636" max="5636" width="33.140625" style="60" customWidth="1"/>
    <col min="5637" max="5637" width="50" style="60" customWidth="1"/>
    <col min="5638" max="5638" width="25.5703125" style="60" customWidth="1"/>
    <col min="5639" max="5639" width="19.5703125" style="60" customWidth="1"/>
    <col min="5640" max="5889" width="12.7109375" style="60"/>
    <col min="5890" max="5890" width="9" style="60" customWidth="1"/>
    <col min="5891" max="5891" width="34.5703125" style="60" customWidth="1"/>
    <col min="5892" max="5892" width="33.140625" style="60" customWidth="1"/>
    <col min="5893" max="5893" width="50" style="60" customWidth="1"/>
    <col min="5894" max="5894" width="25.5703125" style="60" customWidth="1"/>
    <col min="5895" max="5895" width="19.5703125" style="60" customWidth="1"/>
    <col min="5896" max="6145" width="12.7109375" style="60"/>
    <col min="6146" max="6146" width="9" style="60" customWidth="1"/>
    <col min="6147" max="6147" width="34.5703125" style="60" customWidth="1"/>
    <col min="6148" max="6148" width="33.140625" style="60" customWidth="1"/>
    <col min="6149" max="6149" width="50" style="60" customWidth="1"/>
    <col min="6150" max="6150" width="25.5703125" style="60" customWidth="1"/>
    <col min="6151" max="6151" width="19.5703125" style="60" customWidth="1"/>
    <col min="6152" max="6401" width="12.7109375" style="60"/>
    <col min="6402" max="6402" width="9" style="60" customWidth="1"/>
    <col min="6403" max="6403" width="34.5703125" style="60" customWidth="1"/>
    <col min="6404" max="6404" width="33.140625" style="60" customWidth="1"/>
    <col min="6405" max="6405" width="50" style="60" customWidth="1"/>
    <col min="6406" max="6406" width="25.5703125" style="60" customWidth="1"/>
    <col min="6407" max="6407" width="19.5703125" style="60" customWidth="1"/>
    <col min="6408" max="6657" width="12.7109375" style="60"/>
    <col min="6658" max="6658" width="9" style="60" customWidth="1"/>
    <col min="6659" max="6659" width="34.5703125" style="60" customWidth="1"/>
    <col min="6660" max="6660" width="33.140625" style="60" customWidth="1"/>
    <col min="6661" max="6661" width="50" style="60" customWidth="1"/>
    <col min="6662" max="6662" width="25.5703125" style="60" customWidth="1"/>
    <col min="6663" max="6663" width="19.5703125" style="60" customWidth="1"/>
    <col min="6664" max="6913" width="12.7109375" style="60"/>
    <col min="6914" max="6914" width="9" style="60" customWidth="1"/>
    <col min="6915" max="6915" width="34.5703125" style="60" customWidth="1"/>
    <col min="6916" max="6916" width="33.140625" style="60" customWidth="1"/>
    <col min="6917" max="6917" width="50" style="60" customWidth="1"/>
    <col min="6918" max="6918" width="25.5703125" style="60" customWidth="1"/>
    <col min="6919" max="6919" width="19.5703125" style="60" customWidth="1"/>
    <col min="6920" max="7169" width="12.7109375" style="60"/>
    <col min="7170" max="7170" width="9" style="60" customWidth="1"/>
    <col min="7171" max="7171" width="34.5703125" style="60" customWidth="1"/>
    <col min="7172" max="7172" width="33.140625" style="60" customWidth="1"/>
    <col min="7173" max="7173" width="50" style="60" customWidth="1"/>
    <col min="7174" max="7174" width="25.5703125" style="60" customWidth="1"/>
    <col min="7175" max="7175" width="19.5703125" style="60" customWidth="1"/>
    <col min="7176" max="7425" width="12.7109375" style="60"/>
    <col min="7426" max="7426" width="9" style="60" customWidth="1"/>
    <col min="7427" max="7427" width="34.5703125" style="60" customWidth="1"/>
    <col min="7428" max="7428" width="33.140625" style="60" customWidth="1"/>
    <col min="7429" max="7429" width="50" style="60" customWidth="1"/>
    <col min="7430" max="7430" width="25.5703125" style="60" customWidth="1"/>
    <col min="7431" max="7431" width="19.5703125" style="60" customWidth="1"/>
    <col min="7432" max="7681" width="12.7109375" style="60"/>
    <col min="7682" max="7682" width="9" style="60" customWidth="1"/>
    <col min="7683" max="7683" width="34.5703125" style="60" customWidth="1"/>
    <col min="7684" max="7684" width="33.140625" style="60" customWidth="1"/>
    <col min="7685" max="7685" width="50" style="60" customWidth="1"/>
    <col min="7686" max="7686" width="25.5703125" style="60" customWidth="1"/>
    <col min="7687" max="7687" width="19.5703125" style="60" customWidth="1"/>
    <col min="7688" max="7937" width="12.7109375" style="60"/>
    <col min="7938" max="7938" width="9" style="60" customWidth="1"/>
    <col min="7939" max="7939" width="34.5703125" style="60" customWidth="1"/>
    <col min="7940" max="7940" width="33.140625" style="60" customWidth="1"/>
    <col min="7941" max="7941" width="50" style="60" customWidth="1"/>
    <col min="7942" max="7942" width="25.5703125" style="60" customWidth="1"/>
    <col min="7943" max="7943" width="19.5703125" style="60" customWidth="1"/>
    <col min="7944" max="8193" width="12.7109375" style="60"/>
    <col min="8194" max="8194" width="9" style="60" customWidth="1"/>
    <col min="8195" max="8195" width="34.5703125" style="60" customWidth="1"/>
    <col min="8196" max="8196" width="33.140625" style="60" customWidth="1"/>
    <col min="8197" max="8197" width="50" style="60" customWidth="1"/>
    <col min="8198" max="8198" width="25.5703125" style="60" customWidth="1"/>
    <col min="8199" max="8199" width="19.5703125" style="60" customWidth="1"/>
    <col min="8200" max="8449" width="12.7109375" style="60"/>
    <col min="8450" max="8450" width="9" style="60" customWidth="1"/>
    <col min="8451" max="8451" width="34.5703125" style="60" customWidth="1"/>
    <col min="8452" max="8452" width="33.140625" style="60" customWidth="1"/>
    <col min="8453" max="8453" width="50" style="60" customWidth="1"/>
    <col min="8454" max="8454" width="25.5703125" style="60" customWidth="1"/>
    <col min="8455" max="8455" width="19.5703125" style="60" customWidth="1"/>
    <col min="8456" max="8705" width="12.7109375" style="60"/>
    <col min="8706" max="8706" width="9" style="60" customWidth="1"/>
    <col min="8707" max="8707" width="34.5703125" style="60" customWidth="1"/>
    <col min="8708" max="8708" width="33.140625" style="60" customWidth="1"/>
    <col min="8709" max="8709" width="50" style="60" customWidth="1"/>
    <col min="8710" max="8710" width="25.5703125" style="60" customWidth="1"/>
    <col min="8711" max="8711" width="19.5703125" style="60" customWidth="1"/>
    <col min="8712" max="8961" width="12.7109375" style="60"/>
    <col min="8962" max="8962" width="9" style="60" customWidth="1"/>
    <col min="8963" max="8963" width="34.5703125" style="60" customWidth="1"/>
    <col min="8964" max="8964" width="33.140625" style="60" customWidth="1"/>
    <col min="8965" max="8965" width="50" style="60" customWidth="1"/>
    <col min="8966" max="8966" width="25.5703125" style="60" customWidth="1"/>
    <col min="8967" max="8967" width="19.5703125" style="60" customWidth="1"/>
    <col min="8968" max="9217" width="12.7109375" style="60"/>
    <col min="9218" max="9218" width="9" style="60" customWidth="1"/>
    <col min="9219" max="9219" width="34.5703125" style="60" customWidth="1"/>
    <col min="9220" max="9220" width="33.140625" style="60" customWidth="1"/>
    <col min="9221" max="9221" width="50" style="60" customWidth="1"/>
    <col min="9222" max="9222" width="25.5703125" style="60" customWidth="1"/>
    <col min="9223" max="9223" width="19.5703125" style="60" customWidth="1"/>
    <col min="9224" max="9473" width="12.7109375" style="60"/>
    <col min="9474" max="9474" width="9" style="60" customWidth="1"/>
    <col min="9475" max="9475" width="34.5703125" style="60" customWidth="1"/>
    <col min="9476" max="9476" width="33.140625" style="60" customWidth="1"/>
    <col min="9477" max="9477" width="50" style="60" customWidth="1"/>
    <col min="9478" max="9478" width="25.5703125" style="60" customWidth="1"/>
    <col min="9479" max="9479" width="19.5703125" style="60" customWidth="1"/>
    <col min="9480" max="9729" width="12.7109375" style="60"/>
    <col min="9730" max="9730" width="9" style="60" customWidth="1"/>
    <col min="9731" max="9731" width="34.5703125" style="60" customWidth="1"/>
    <col min="9732" max="9732" width="33.140625" style="60" customWidth="1"/>
    <col min="9733" max="9733" width="50" style="60" customWidth="1"/>
    <col min="9734" max="9734" width="25.5703125" style="60" customWidth="1"/>
    <col min="9735" max="9735" width="19.5703125" style="60" customWidth="1"/>
    <col min="9736" max="9985" width="12.7109375" style="60"/>
    <col min="9986" max="9986" width="9" style="60" customWidth="1"/>
    <col min="9987" max="9987" width="34.5703125" style="60" customWidth="1"/>
    <col min="9988" max="9988" width="33.140625" style="60" customWidth="1"/>
    <col min="9989" max="9989" width="50" style="60" customWidth="1"/>
    <col min="9990" max="9990" width="25.5703125" style="60" customWidth="1"/>
    <col min="9991" max="9991" width="19.5703125" style="60" customWidth="1"/>
    <col min="9992" max="10241" width="12.7109375" style="60"/>
    <col min="10242" max="10242" width="9" style="60" customWidth="1"/>
    <col min="10243" max="10243" width="34.5703125" style="60" customWidth="1"/>
    <col min="10244" max="10244" width="33.140625" style="60" customWidth="1"/>
    <col min="10245" max="10245" width="50" style="60" customWidth="1"/>
    <col min="10246" max="10246" width="25.5703125" style="60" customWidth="1"/>
    <col min="10247" max="10247" width="19.5703125" style="60" customWidth="1"/>
    <col min="10248" max="10497" width="12.7109375" style="60"/>
    <col min="10498" max="10498" width="9" style="60" customWidth="1"/>
    <col min="10499" max="10499" width="34.5703125" style="60" customWidth="1"/>
    <col min="10500" max="10500" width="33.140625" style="60" customWidth="1"/>
    <col min="10501" max="10501" width="50" style="60" customWidth="1"/>
    <col min="10502" max="10502" width="25.5703125" style="60" customWidth="1"/>
    <col min="10503" max="10503" width="19.5703125" style="60" customWidth="1"/>
    <col min="10504" max="10753" width="12.7109375" style="60"/>
    <col min="10754" max="10754" width="9" style="60" customWidth="1"/>
    <col min="10755" max="10755" width="34.5703125" style="60" customWidth="1"/>
    <col min="10756" max="10756" width="33.140625" style="60" customWidth="1"/>
    <col min="10757" max="10757" width="50" style="60" customWidth="1"/>
    <col min="10758" max="10758" width="25.5703125" style="60" customWidth="1"/>
    <col min="10759" max="10759" width="19.5703125" style="60" customWidth="1"/>
    <col min="10760" max="11009" width="12.7109375" style="60"/>
    <col min="11010" max="11010" width="9" style="60" customWidth="1"/>
    <col min="11011" max="11011" width="34.5703125" style="60" customWidth="1"/>
    <col min="11012" max="11012" width="33.140625" style="60" customWidth="1"/>
    <col min="11013" max="11013" width="50" style="60" customWidth="1"/>
    <col min="11014" max="11014" width="25.5703125" style="60" customWidth="1"/>
    <col min="11015" max="11015" width="19.5703125" style="60" customWidth="1"/>
    <col min="11016" max="11265" width="12.7109375" style="60"/>
    <col min="11266" max="11266" width="9" style="60" customWidth="1"/>
    <col min="11267" max="11267" width="34.5703125" style="60" customWidth="1"/>
    <col min="11268" max="11268" width="33.140625" style="60" customWidth="1"/>
    <col min="11269" max="11269" width="50" style="60" customWidth="1"/>
    <col min="11270" max="11270" width="25.5703125" style="60" customWidth="1"/>
    <col min="11271" max="11271" width="19.5703125" style="60" customWidth="1"/>
    <col min="11272" max="11521" width="12.7109375" style="60"/>
    <col min="11522" max="11522" width="9" style="60" customWidth="1"/>
    <col min="11523" max="11523" width="34.5703125" style="60" customWidth="1"/>
    <col min="11524" max="11524" width="33.140625" style="60" customWidth="1"/>
    <col min="11525" max="11525" width="50" style="60" customWidth="1"/>
    <col min="11526" max="11526" width="25.5703125" style="60" customWidth="1"/>
    <col min="11527" max="11527" width="19.5703125" style="60" customWidth="1"/>
    <col min="11528" max="11777" width="12.7109375" style="60"/>
    <col min="11778" max="11778" width="9" style="60" customWidth="1"/>
    <col min="11779" max="11779" width="34.5703125" style="60" customWidth="1"/>
    <col min="11780" max="11780" width="33.140625" style="60" customWidth="1"/>
    <col min="11781" max="11781" width="50" style="60" customWidth="1"/>
    <col min="11782" max="11782" width="25.5703125" style="60" customWidth="1"/>
    <col min="11783" max="11783" width="19.5703125" style="60" customWidth="1"/>
    <col min="11784" max="12033" width="12.7109375" style="60"/>
    <col min="12034" max="12034" width="9" style="60" customWidth="1"/>
    <col min="12035" max="12035" width="34.5703125" style="60" customWidth="1"/>
    <col min="12036" max="12036" width="33.140625" style="60" customWidth="1"/>
    <col min="12037" max="12037" width="50" style="60" customWidth="1"/>
    <col min="12038" max="12038" width="25.5703125" style="60" customWidth="1"/>
    <col min="12039" max="12039" width="19.5703125" style="60" customWidth="1"/>
    <col min="12040" max="12289" width="12.7109375" style="60"/>
    <col min="12290" max="12290" width="9" style="60" customWidth="1"/>
    <col min="12291" max="12291" width="34.5703125" style="60" customWidth="1"/>
    <col min="12292" max="12292" width="33.140625" style="60" customWidth="1"/>
    <col min="12293" max="12293" width="50" style="60" customWidth="1"/>
    <col min="12294" max="12294" width="25.5703125" style="60" customWidth="1"/>
    <col min="12295" max="12295" width="19.5703125" style="60" customWidth="1"/>
    <col min="12296" max="12545" width="12.7109375" style="60"/>
    <col min="12546" max="12546" width="9" style="60" customWidth="1"/>
    <col min="12547" max="12547" width="34.5703125" style="60" customWidth="1"/>
    <col min="12548" max="12548" width="33.140625" style="60" customWidth="1"/>
    <col min="12549" max="12549" width="50" style="60" customWidth="1"/>
    <col min="12550" max="12550" width="25.5703125" style="60" customWidth="1"/>
    <col min="12551" max="12551" width="19.5703125" style="60" customWidth="1"/>
    <col min="12552" max="12801" width="12.7109375" style="60"/>
    <col min="12802" max="12802" width="9" style="60" customWidth="1"/>
    <col min="12803" max="12803" width="34.5703125" style="60" customWidth="1"/>
    <col min="12804" max="12804" width="33.140625" style="60" customWidth="1"/>
    <col min="12805" max="12805" width="50" style="60" customWidth="1"/>
    <col min="12806" max="12806" width="25.5703125" style="60" customWidth="1"/>
    <col min="12807" max="12807" width="19.5703125" style="60" customWidth="1"/>
    <col min="12808" max="13057" width="12.7109375" style="60"/>
    <col min="13058" max="13058" width="9" style="60" customWidth="1"/>
    <col min="13059" max="13059" width="34.5703125" style="60" customWidth="1"/>
    <col min="13060" max="13060" width="33.140625" style="60" customWidth="1"/>
    <col min="13061" max="13061" width="50" style="60" customWidth="1"/>
    <col min="13062" max="13062" width="25.5703125" style="60" customWidth="1"/>
    <col min="13063" max="13063" width="19.5703125" style="60" customWidth="1"/>
    <col min="13064" max="13313" width="12.7109375" style="60"/>
    <col min="13314" max="13314" width="9" style="60" customWidth="1"/>
    <col min="13315" max="13315" width="34.5703125" style="60" customWidth="1"/>
    <col min="13316" max="13316" width="33.140625" style="60" customWidth="1"/>
    <col min="13317" max="13317" width="50" style="60" customWidth="1"/>
    <col min="13318" max="13318" width="25.5703125" style="60" customWidth="1"/>
    <col min="13319" max="13319" width="19.5703125" style="60" customWidth="1"/>
    <col min="13320" max="13569" width="12.7109375" style="60"/>
    <col min="13570" max="13570" width="9" style="60" customWidth="1"/>
    <col min="13571" max="13571" width="34.5703125" style="60" customWidth="1"/>
    <col min="13572" max="13572" width="33.140625" style="60" customWidth="1"/>
    <col min="13573" max="13573" width="50" style="60" customWidth="1"/>
    <col min="13574" max="13574" width="25.5703125" style="60" customWidth="1"/>
    <col min="13575" max="13575" width="19.5703125" style="60" customWidth="1"/>
    <col min="13576" max="13825" width="12.7109375" style="60"/>
    <col min="13826" max="13826" width="9" style="60" customWidth="1"/>
    <col min="13827" max="13827" width="34.5703125" style="60" customWidth="1"/>
    <col min="13828" max="13828" width="33.140625" style="60" customWidth="1"/>
    <col min="13829" max="13829" width="50" style="60" customWidth="1"/>
    <col min="13830" max="13830" width="25.5703125" style="60" customWidth="1"/>
    <col min="13831" max="13831" width="19.5703125" style="60" customWidth="1"/>
    <col min="13832" max="14081" width="12.7109375" style="60"/>
    <col min="14082" max="14082" width="9" style="60" customWidth="1"/>
    <col min="14083" max="14083" width="34.5703125" style="60" customWidth="1"/>
    <col min="14084" max="14084" width="33.140625" style="60" customWidth="1"/>
    <col min="14085" max="14085" width="50" style="60" customWidth="1"/>
    <col min="14086" max="14086" width="25.5703125" style="60" customWidth="1"/>
    <col min="14087" max="14087" width="19.5703125" style="60" customWidth="1"/>
    <col min="14088" max="14337" width="12.7109375" style="60"/>
    <col min="14338" max="14338" width="9" style="60" customWidth="1"/>
    <col min="14339" max="14339" width="34.5703125" style="60" customWidth="1"/>
    <col min="14340" max="14340" width="33.140625" style="60" customWidth="1"/>
    <col min="14341" max="14341" width="50" style="60" customWidth="1"/>
    <col min="14342" max="14342" width="25.5703125" style="60" customWidth="1"/>
    <col min="14343" max="14343" width="19.5703125" style="60" customWidth="1"/>
    <col min="14344" max="14593" width="12.7109375" style="60"/>
    <col min="14594" max="14594" width="9" style="60" customWidth="1"/>
    <col min="14595" max="14595" width="34.5703125" style="60" customWidth="1"/>
    <col min="14596" max="14596" width="33.140625" style="60" customWidth="1"/>
    <col min="14597" max="14597" width="50" style="60" customWidth="1"/>
    <col min="14598" max="14598" width="25.5703125" style="60" customWidth="1"/>
    <col min="14599" max="14599" width="19.5703125" style="60" customWidth="1"/>
    <col min="14600" max="14849" width="12.7109375" style="60"/>
    <col min="14850" max="14850" width="9" style="60" customWidth="1"/>
    <col min="14851" max="14851" width="34.5703125" style="60" customWidth="1"/>
    <col min="14852" max="14852" width="33.140625" style="60" customWidth="1"/>
    <col min="14853" max="14853" width="50" style="60" customWidth="1"/>
    <col min="14854" max="14854" width="25.5703125" style="60" customWidth="1"/>
    <col min="14855" max="14855" width="19.5703125" style="60" customWidth="1"/>
    <col min="14856" max="15105" width="12.7109375" style="60"/>
    <col min="15106" max="15106" width="9" style="60" customWidth="1"/>
    <col min="15107" max="15107" width="34.5703125" style="60" customWidth="1"/>
    <col min="15108" max="15108" width="33.140625" style="60" customWidth="1"/>
    <col min="15109" max="15109" width="50" style="60" customWidth="1"/>
    <col min="15110" max="15110" width="25.5703125" style="60" customWidth="1"/>
    <col min="15111" max="15111" width="19.5703125" style="60" customWidth="1"/>
    <col min="15112" max="15361" width="12.7109375" style="60"/>
    <col min="15362" max="15362" width="9" style="60" customWidth="1"/>
    <col min="15363" max="15363" width="34.5703125" style="60" customWidth="1"/>
    <col min="15364" max="15364" width="33.140625" style="60" customWidth="1"/>
    <col min="15365" max="15365" width="50" style="60" customWidth="1"/>
    <col min="15366" max="15366" width="25.5703125" style="60" customWidth="1"/>
    <col min="15367" max="15367" width="19.5703125" style="60" customWidth="1"/>
    <col min="15368" max="15617" width="12.7109375" style="60"/>
    <col min="15618" max="15618" width="9" style="60" customWidth="1"/>
    <col min="15619" max="15619" width="34.5703125" style="60" customWidth="1"/>
    <col min="15620" max="15620" width="33.140625" style="60" customWidth="1"/>
    <col min="15621" max="15621" width="50" style="60" customWidth="1"/>
    <col min="15622" max="15622" width="25.5703125" style="60" customWidth="1"/>
    <col min="15623" max="15623" width="19.5703125" style="60" customWidth="1"/>
    <col min="15624" max="15873" width="12.7109375" style="60"/>
    <col min="15874" max="15874" width="9" style="60" customWidth="1"/>
    <col min="15875" max="15875" width="34.5703125" style="60" customWidth="1"/>
    <col min="15876" max="15876" width="33.140625" style="60" customWidth="1"/>
    <col min="15877" max="15877" width="50" style="60" customWidth="1"/>
    <col min="15878" max="15878" width="25.5703125" style="60" customWidth="1"/>
    <col min="15879" max="15879" width="19.5703125" style="60" customWidth="1"/>
    <col min="15880" max="16129" width="12.7109375" style="60"/>
    <col min="16130" max="16130" width="9" style="60" customWidth="1"/>
    <col min="16131" max="16131" width="34.5703125" style="60" customWidth="1"/>
    <col min="16132" max="16132" width="33.140625" style="60" customWidth="1"/>
    <col min="16133" max="16133" width="50" style="60" customWidth="1"/>
    <col min="16134" max="16134" width="25.5703125" style="60" customWidth="1"/>
    <col min="16135" max="16135" width="19.5703125" style="60" customWidth="1"/>
    <col min="16136" max="16384" width="12.7109375" style="60"/>
  </cols>
  <sheetData>
    <row r="1" spans="1:12" s="143" customFormat="1">
      <c r="A1" s="1529"/>
      <c r="B1" s="1529"/>
      <c r="C1" s="1529"/>
      <c r="D1" s="1529"/>
      <c r="G1" s="144"/>
    </row>
    <row r="2" spans="1:12" s="143" customFormat="1" ht="16.5" thickBot="1">
      <c r="A2" s="1529"/>
      <c r="B2" s="1529"/>
      <c r="C2" s="1529"/>
      <c r="D2" s="1529"/>
      <c r="G2" s="144"/>
    </row>
    <row r="3" spans="1:12" s="146" customFormat="1" ht="30.75" customHeight="1" thickBot="1">
      <c r="A3" s="145"/>
      <c r="B3" s="1530" t="s">
        <v>80</v>
      </c>
      <c r="C3" s="1544"/>
      <c r="D3" s="1544"/>
      <c r="E3" s="1532" t="s">
        <v>33</v>
      </c>
      <c r="F3" s="1545"/>
      <c r="G3" s="1545"/>
      <c r="H3" s="1545"/>
      <c r="I3" s="1545"/>
      <c r="J3" s="1545"/>
      <c r="K3" s="1546"/>
      <c r="L3" s="197" t="s">
        <v>49</v>
      </c>
    </row>
    <row r="4" spans="1:12" s="146" customFormat="1">
      <c r="A4" s="145"/>
      <c r="B4" s="240"/>
      <c r="C4" s="240"/>
      <c r="D4" s="240"/>
      <c r="G4" s="148"/>
    </row>
    <row r="5" spans="1:12" s="146" customFormat="1">
      <c r="A5" s="145"/>
      <c r="B5" s="1528"/>
      <c r="C5" s="1528"/>
      <c r="D5" s="240"/>
      <c r="G5" s="149"/>
    </row>
    <row r="6" spans="1:12" s="146" customFormat="1" ht="30" customHeight="1">
      <c r="A6" s="145"/>
      <c r="B6" s="1528" t="s">
        <v>59</v>
      </c>
      <c r="C6" s="1528"/>
      <c r="D6" s="1528"/>
      <c r="E6" s="1523" t="s">
        <v>93</v>
      </c>
      <c r="F6" s="1523"/>
      <c r="G6" s="148"/>
    </row>
    <row r="7" spans="1:12" s="146" customFormat="1">
      <c r="A7" s="145"/>
      <c r="B7" s="1523"/>
      <c r="C7" s="1523"/>
      <c r="D7" s="1523"/>
      <c r="G7" s="148"/>
    </row>
    <row r="8" spans="1:12" ht="15.75" customHeight="1">
      <c r="B8" s="1524" t="s">
        <v>94</v>
      </c>
      <c r="C8" s="1524"/>
      <c r="D8" s="1524"/>
      <c r="E8" s="1525" t="s">
        <v>94</v>
      </c>
      <c r="F8" s="1525"/>
      <c r="G8" s="1525"/>
      <c r="H8" s="1525"/>
      <c r="I8" s="1525"/>
      <c r="J8" s="1525"/>
      <c r="K8" s="1525"/>
    </row>
    <row r="9" spans="1:12" ht="89.25" customHeight="1">
      <c r="A9" s="151">
        <f>'7piel'!A9+1</f>
        <v>48</v>
      </c>
      <c r="B9" s="1526" t="s">
        <v>364</v>
      </c>
      <c r="C9" s="1526"/>
      <c r="D9" s="1526"/>
      <c r="E9" s="1526" t="s">
        <v>365</v>
      </c>
      <c r="F9" s="1526"/>
      <c r="G9" s="1526"/>
      <c r="H9" s="1526"/>
      <c r="I9" s="1526"/>
      <c r="J9" s="1526"/>
      <c r="K9" s="1526"/>
      <c r="L9" s="104" t="s">
        <v>50</v>
      </c>
    </row>
    <row r="10" spans="1:12">
      <c r="B10" s="459"/>
      <c r="C10" s="459"/>
      <c r="D10" s="459"/>
      <c r="E10" s="459"/>
      <c r="F10" s="459"/>
    </row>
    <row r="11" spans="1:12" ht="15.75" customHeight="1">
      <c r="B11" s="161"/>
      <c r="C11" s="161"/>
      <c r="D11" s="161"/>
      <c r="E11" s="1543" t="s">
        <v>142</v>
      </c>
      <c r="F11" s="1543"/>
      <c r="G11" s="1543"/>
      <c r="H11" s="1543"/>
      <c r="I11" s="1543"/>
      <c r="J11" s="1543"/>
      <c r="K11" s="1543"/>
    </row>
    <row r="12" spans="1:12" ht="54.75" customHeight="1">
      <c r="B12" s="1527" t="s">
        <v>84</v>
      </c>
      <c r="C12" s="1540" t="s">
        <v>109</v>
      </c>
      <c r="D12" s="1519" t="s">
        <v>110</v>
      </c>
      <c r="E12" s="1527" t="s">
        <v>239</v>
      </c>
      <c r="F12" s="1542" t="s">
        <v>109</v>
      </c>
      <c r="G12" s="1519" t="s">
        <v>86</v>
      </c>
      <c r="H12" s="1519"/>
      <c r="I12" s="1519"/>
      <c r="J12" s="1519"/>
      <c r="K12" s="1539" t="s">
        <v>111</v>
      </c>
    </row>
    <row r="13" spans="1:12" ht="54" customHeight="1">
      <c r="B13" s="1527"/>
      <c r="C13" s="1541"/>
      <c r="D13" s="1519"/>
      <c r="E13" s="1527"/>
      <c r="F13" s="1542"/>
      <c r="G13" s="462" t="s">
        <v>87</v>
      </c>
      <c r="H13" s="462" t="s">
        <v>88</v>
      </c>
      <c r="I13" s="462" t="s">
        <v>89</v>
      </c>
      <c r="J13" s="462" t="s">
        <v>90</v>
      </c>
      <c r="K13" s="1539"/>
    </row>
    <row r="14" spans="1:12" ht="15.75" customHeight="1">
      <c r="B14" s="157"/>
      <c r="C14" s="157"/>
      <c r="D14" s="158"/>
      <c r="E14" s="157"/>
      <c r="F14" s="158"/>
      <c r="G14" s="158"/>
      <c r="H14" s="158"/>
      <c r="I14" s="158"/>
      <c r="J14" s="158"/>
      <c r="K14" s="488"/>
    </row>
    <row r="15" spans="1:12" ht="15.75" customHeight="1">
      <c r="B15" s="489" t="s">
        <v>240</v>
      </c>
      <c r="C15" s="490">
        <v>33959175</v>
      </c>
      <c r="D15" s="491">
        <v>54904339</v>
      </c>
      <c r="E15" s="478" t="s">
        <v>241</v>
      </c>
      <c r="F15" s="479">
        <v>6141484</v>
      </c>
      <c r="G15" s="479">
        <v>3612</v>
      </c>
      <c r="H15" s="479">
        <v>2304</v>
      </c>
      <c r="I15" s="479">
        <v>1308</v>
      </c>
      <c r="J15" s="479">
        <v>0</v>
      </c>
      <c r="K15" s="479">
        <v>10002443</v>
      </c>
    </row>
    <row r="16" spans="1:12">
      <c r="B16" s="460"/>
      <c r="C16" s="485"/>
      <c r="D16" s="480"/>
      <c r="E16" s="478" t="s">
        <v>242</v>
      </c>
      <c r="F16" s="479">
        <v>1057824</v>
      </c>
      <c r="G16" s="479">
        <v>0</v>
      </c>
      <c r="H16" s="479">
        <v>0</v>
      </c>
      <c r="I16" s="479">
        <v>0</v>
      </c>
      <c r="J16" s="479">
        <v>0</v>
      </c>
      <c r="K16" s="479">
        <v>1760652</v>
      </c>
    </row>
    <row r="17" spans="2:11">
      <c r="B17" s="239"/>
      <c r="C17" s="239"/>
      <c r="D17" s="239"/>
      <c r="E17" s="478" t="s">
        <v>243</v>
      </c>
      <c r="F17" s="479">
        <v>4792</v>
      </c>
      <c r="G17" s="479">
        <v>0</v>
      </c>
      <c r="H17" s="479">
        <v>0</v>
      </c>
      <c r="I17" s="479">
        <v>0</v>
      </c>
      <c r="J17" s="479">
        <v>0</v>
      </c>
      <c r="K17" s="479">
        <v>4792</v>
      </c>
    </row>
    <row r="18" spans="2:11">
      <c r="B18" s="478"/>
      <c r="C18" s="478"/>
      <c r="D18" s="479"/>
      <c r="E18" s="478" t="s">
        <v>244</v>
      </c>
      <c r="F18" s="479">
        <v>748656</v>
      </c>
      <c r="G18" s="479">
        <v>0</v>
      </c>
      <c r="H18" s="479">
        <v>0</v>
      </c>
      <c r="I18" s="479">
        <v>0</v>
      </c>
      <c r="J18" s="479">
        <v>0</v>
      </c>
      <c r="K18" s="479">
        <v>1113286</v>
      </c>
    </row>
    <row r="19" spans="2:11">
      <c r="B19" s="478"/>
      <c r="C19" s="478"/>
      <c r="D19" s="479"/>
      <c r="E19" s="478" t="s">
        <v>245</v>
      </c>
      <c r="F19" s="479">
        <v>366762</v>
      </c>
      <c r="G19" s="479">
        <v>890</v>
      </c>
      <c r="H19" s="479">
        <v>890</v>
      </c>
      <c r="I19" s="479">
        <v>0</v>
      </c>
      <c r="J19" s="479">
        <v>0</v>
      </c>
      <c r="K19" s="479">
        <v>607702</v>
      </c>
    </row>
    <row r="20" spans="2:11">
      <c r="B20" s="478"/>
      <c r="C20" s="478"/>
      <c r="D20" s="479"/>
      <c r="E20" s="478" t="s">
        <v>246</v>
      </c>
      <c r="F20" s="479">
        <v>1003472</v>
      </c>
      <c r="G20" s="479">
        <v>0</v>
      </c>
      <c r="H20" s="479">
        <v>0</v>
      </c>
      <c r="I20" s="479">
        <v>0</v>
      </c>
      <c r="J20" s="479">
        <v>0</v>
      </c>
      <c r="K20" s="479">
        <v>1630573</v>
      </c>
    </row>
    <row r="21" spans="2:11">
      <c r="B21" s="478"/>
      <c r="C21" s="478"/>
      <c r="D21" s="479"/>
      <c r="E21" s="478" t="s">
        <v>247</v>
      </c>
      <c r="F21" s="479">
        <v>684320</v>
      </c>
      <c r="G21" s="479">
        <v>1824</v>
      </c>
      <c r="H21" s="479">
        <v>1824</v>
      </c>
      <c r="I21" s="479">
        <v>0</v>
      </c>
      <c r="J21" s="479">
        <v>0</v>
      </c>
      <c r="K21" s="479">
        <v>941539</v>
      </c>
    </row>
    <row r="22" spans="2:11">
      <c r="B22" s="478"/>
      <c r="C22" s="478"/>
      <c r="D22" s="479"/>
      <c r="E22" s="478" t="s">
        <v>248</v>
      </c>
      <c r="F22" s="479">
        <v>1043248</v>
      </c>
      <c r="G22" s="479">
        <v>0</v>
      </c>
      <c r="H22" s="479">
        <v>0</v>
      </c>
      <c r="I22" s="479">
        <v>0</v>
      </c>
      <c r="J22" s="479">
        <v>0</v>
      </c>
      <c r="K22" s="479">
        <v>1801585</v>
      </c>
    </row>
    <row r="23" spans="2:11">
      <c r="B23" s="478"/>
      <c r="C23" s="478"/>
      <c r="D23" s="479"/>
      <c r="E23" s="478" t="s">
        <v>249</v>
      </c>
      <c r="F23" s="479">
        <v>21992</v>
      </c>
      <c r="G23" s="479">
        <v>0</v>
      </c>
      <c r="H23" s="479">
        <v>0</v>
      </c>
      <c r="I23" s="479">
        <v>0</v>
      </c>
      <c r="J23" s="479">
        <v>0</v>
      </c>
      <c r="K23" s="479">
        <v>21992</v>
      </c>
    </row>
    <row r="24" spans="2:11">
      <c r="B24" s="478"/>
      <c r="C24" s="478"/>
      <c r="D24" s="479"/>
      <c r="E24" s="478" t="s">
        <v>252</v>
      </c>
      <c r="F24" s="479">
        <v>19080</v>
      </c>
      <c r="G24" s="479">
        <v>0</v>
      </c>
      <c r="H24" s="479">
        <v>0</v>
      </c>
      <c r="I24" s="479">
        <v>0</v>
      </c>
      <c r="J24" s="479">
        <v>0</v>
      </c>
      <c r="K24" s="479">
        <v>19080</v>
      </c>
    </row>
    <row r="25" spans="2:11">
      <c r="B25" s="478"/>
      <c r="C25" s="478"/>
      <c r="D25" s="479"/>
      <c r="E25" s="478" t="s">
        <v>253</v>
      </c>
      <c r="F25" s="479">
        <v>283976</v>
      </c>
      <c r="G25" s="479">
        <v>0</v>
      </c>
      <c r="H25" s="479">
        <v>0</v>
      </c>
      <c r="I25" s="479">
        <v>0</v>
      </c>
      <c r="J25" s="479">
        <v>0</v>
      </c>
      <c r="K25" s="479">
        <v>474111</v>
      </c>
    </row>
    <row r="26" spans="2:11">
      <c r="B26" s="478"/>
      <c r="C26" s="478"/>
      <c r="D26" s="479"/>
      <c r="E26" s="478" t="s">
        <v>257</v>
      </c>
      <c r="F26" s="479">
        <v>61280</v>
      </c>
      <c r="G26" s="479">
        <v>0</v>
      </c>
      <c r="H26" s="479">
        <v>0</v>
      </c>
      <c r="I26" s="479">
        <v>0</v>
      </c>
      <c r="J26" s="479">
        <v>0</v>
      </c>
      <c r="K26" s="479">
        <v>61280</v>
      </c>
    </row>
    <row r="27" spans="2:11">
      <c r="B27" s="478"/>
      <c r="C27" s="478"/>
      <c r="D27" s="479"/>
      <c r="E27" s="478" t="s">
        <v>258</v>
      </c>
      <c r="F27" s="479">
        <v>384672</v>
      </c>
      <c r="G27" s="479">
        <v>0</v>
      </c>
      <c r="H27" s="479">
        <v>0</v>
      </c>
      <c r="I27" s="479">
        <v>0</v>
      </c>
      <c r="J27" s="479">
        <v>0</v>
      </c>
      <c r="K27" s="479">
        <v>606816</v>
      </c>
    </row>
    <row r="28" spans="2:11">
      <c r="B28" s="478"/>
      <c r="C28" s="478"/>
      <c r="D28" s="479"/>
      <c r="E28" s="478" t="s">
        <v>259</v>
      </c>
      <c r="F28" s="479">
        <v>141424</v>
      </c>
      <c r="G28" s="479">
        <v>0</v>
      </c>
      <c r="H28" s="479">
        <v>0</v>
      </c>
      <c r="I28" s="479">
        <v>0</v>
      </c>
      <c r="J28" s="479">
        <v>0</v>
      </c>
      <c r="K28" s="479">
        <v>229931</v>
      </c>
    </row>
    <row r="29" spans="2:11">
      <c r="B29" s="478"/>
      <c r="C29" s="478"/>
      <c r="D29" s="479"/>
      <c r="E29" s="478" t="s">
        <v>265</v>
      </c>
      <c r="F29" s="479">
        <v>330864</v>
      </c>
      <c r="G29" s="479">
        <v>0</v>
      </c>
      <c r="H29" s="479">
        <v>0</v>
      </c>
      <c r="I29" s="479">
        <v>0</v>
      </c>
      <c r="J29" s="479">
        <v>0</v>
      </c>
      <c r="K29" s="479">
        <v>560112</v>
      </c>
    </row>
    <row r="30" spans="2:11">
      <c r="B30" s="478"/>
      <c r="C30" s="478"/>
      <c r="D30" s="479"/>
      <c r="E30" s="478" t="s">
        <v>267</v>
      </c>
      <c r="F30" s="479">
        <v>61856</v>
      </c>
      <c r="G30" s="479">
        <v>0</v>
      </c>
      <c r="H30" s="479">
        <v>0</v>
      </c>
      <c r="I30" s="479">
        <v>0</v>
      </c>
      <c r="J30" s="479">
        <v>0</v>
      </c>
      <c r="K30" s="479">
        <v>61856</v>
      </c>
    </row>
    <row r="31" spans="2:11">
      <c r="B31" s="478"/>
      <c r="C31" s="478"/>
      <c r="D31" s="479"/>
      <c r="E31" s="478" t="s">
        <v>270</v>
      </c>
      <c r="F31" s="479">
        <v>615658</v>
      </c>
      <c r="G31" s="479">
        <v>322</v>
      </c>
      <c r="H31" s="479">
        <v>322</v>
      </c>
      <c r="I31" s="479">
        <v>0</v>
      </c>
      <c r="J31" s="479">
        <v>0</v>
      </c>
      <c r="K31" s="479">
        <v>787104</v>
      </c>
    </row>
    <row r="32" spans="2:11">
      <c r="B32" s="478"/>
      <c r="C32" s="478"/>
      <c r="D32" s="479"/>
      <c r="E32" s="478" t="s">
        <v>273</v>
      </c>
      <c r="F32" s="479">
        <v>397472</v>
      </c>
      <c r="G32" s="479">
        <v>0</v>
      </c>
      <c r="H32" s="479">
        <v>0</v>
      </c>
      <c r="I32" s="479">
        <v>0</v>
      </c>
      <c r="J32" s="479">
        <v>0</v>
      </c>
      <c r="K32" s="479">
        <v>670870</v>
      </c>
    </row>
    <row r="33" spans="2:11">
      <c r="B33" s="478"/>
      <c r="C33" s="478"/>
      <c r="D33" s="479"/>
      <c r="E33" s="478" t="s">
        <v>274</v>
      </c>
      <c r="F33" s="479">
        <v>368072</v>
      </c>
      <c r="G33" s="479">
        <v>0</v>
      </c>
      <c r="H33" s="479">
        <v>0</v>
      </c>
      <c r="I33" s="479">
        <v>0</v>
      </c>
      <c r="J33" s="479">
        <v>0</v>
      </c>
      <c r="K33" s="479">
        <v>603121</v>
      </c>
    </row>
    <row r="34" spans="2:11">
      <c r="B34" s="478"/>
      <c r="C34" s="478"/>
      <c r="D34" s="479"/>
      <c r="E34" s="478" t="s">
        <v>275</v>
      </c>
      <c r="F34" s="479">
        <v>284808</v>
      </c>
      <c r="G34" s="479">
        <v>0</v>
      </c>
      <c r="H34" s="479">
        <v>0</v>
      </c>
      <c r="I34" s="479">
        <v>0</v>
      </c>
      <c r="J34" s="479">
        <v>0</v>
      </c>
      <c r="K34" s="479">
        <v>460185</v>
      </c>
    </row>
    <row r="35" spans="2:11">
      <c r="B35" s="478"/>
      <c r="C35" s="478"/>
      <c r="D35" s="479"/>
      <c r="E35" s="478" t="s">
        <v>282</v>
      </c>
      <c r="F35" s="479">
        <v>446048</v>
      </c>
      <c r="G35" s="479">
        <v>0</v>
      </c>
      <c r="H35" s="479">
        <v>0</v>
      </c>
      <c r="I35" s="479">
        <v>0</v>
      </c>
      <c r="J35" s="479">
        <v>0</v>
      </c>
      <c r="K35" s="479">
        <v>784902</v>
      </c>
    </row>
    <row r="36" spans="2:11">
      <c r="B36" s="478"/>
      <c r="C36" s="478"/>
      <c r="D36" s="479"/>
      <c r="E36" s="478" t="s">
        <v>283</v>
      </c>
      <c r="F36" s="479">
        <v>294776</v>
      </c>
      <c r="G36" s="479">
        <v>0</v>
      </c>
      <c r="H36" s="479">
        <v>0</v>
      </c>
      <c r="I36" s="479">
        <v>0</v>
      </c>
      <c r="J36" s="479">
        <v>0</v>
      </c>
      <c r="K36" s="479">
        <v>464369</v>
      </c>
    </row>
    <row r="37" spans="2:11">
      <c r="B37" s="478"/>
      <c r="C37" s="478"/>
      <c r="D37" s="479"/>
      <c r="E37" s="478" t="s">
        <v>285</v>
      </c>
      <c r="F37" s="479">
        <v>91608</v>
      </c>
      <c r="G37" s="479">
        <v>0</v>
      </c>
      <c r="H37" s="479">
        <v>0</v>
      </c>
      <c r="I37" s="479">
        <v>0</v>
      </c>
      <c r="J37" s="479">
        <v>0</v>
      </c>
      <c r="K37" s="479">
        <v>133672</v>
      </c>
    </row>
    <row r="38" spans="2:11">
      <c r="B38" s="478"/>
      <c r="C38" s="478"/>
      <c r="D38" s="479"/>
      <c r="E38" s="478" t="s">
        <v>291</v>
      </c>
      <c r="F38" s="479">
        <v>371584</v>
      </c>
      <c r="G38" s="479">
        <v>0</v>
      </c>
      <c r="H38" s="479">
        <v>0</v>
      </c>
      <c r="I38" s="479">
        <v>0</v>
      </c>
      <c r="J38" s="479">
        <v>0</v>
      </c>
      <c r="K38" s="479">
        <v>632193</v>
      </c>
    </row>
    <row r="39" spans="2:11">
      <c r="B39" s="478"/>
      <c r="C39" s="478"/>
      <c r="D39" s="479"/>
      <c r="E39" s="478" t="s">
        <v>294</v>
      </c>
      <c r="F39" s="479">
        <v>236336</v>
      </c>
      <c r="G39" s="479">
        <v>0</v>
      </c>
      <c r="H39" s="479">
        <v>0</v>
      </c>
      <c r="I39" s="479">
        <v>0</v>
      </c>
      <c r="J39" s="479">
        <v>0</v>
      </c>
      <c r="K39" s="479">
        <v>392700</v>
      </c>
    </row>
    <row r="40" spans="2:11">
      <c r="B40" s="478"/>
      <c r="C40" s="478"/>
      <c r="D40" s="479"/>
      <c r="E40" s="478" t="s">
        <v>295</v>
      </c>
      <c r="F40" s="479">
        <v>562224</v>
      </c>
      <c r="G40" s="479">
        <v>0</v>
      </c>
      <c r="H40" s="479">
        <v>0</v>
      </c>
      <c r="I40" s="479">
        <v>0</v>
      </c>
      <c r="J40" s="479">
        <v>0</v>
      </c>
      <c r="K40" s="479">
        <v>895277</v>
      </c>
    </row>
    <row r="41" spans="2:11">
      <c r="B41" s="478"/>
      <c r="C41" s="478"/>
      <c r="D41" s="479"/>
      <c r="E41" s="478" t="s">
        <v>298</v>
      </c>
      <c r="F41" s="479">
        <v>348936</v>
      </c>
      <c r="G41" s="479">
        <v>0</v>
      </c>
      <c r="H41" s="479">
        <v>0</v>
      </c>
      <c r="I41" s="479">
        <v>0</v>
      </c>
      <c r="J41" s="479">
        <v>0</v>
      </c>
      <c r="K41" s="479">
        <v>563219</v>
      </c>
    </row>
    <row r="42" spans="2:11">
      <c r="B42" s="478"/>
      <c r="C42" s="478"/>
      <c r="D42" s="479"/>
      <c r="E42" s="478" t="s">
        <v>299</v>
      </c>
      <c r="F42" s="479">
        <v>839000</v>
      </c>
      <c r="G42" s="479">
        <v>0</v>
      </c>
      <c r="H42" s="479">
        <v>0</v>
      </c>
      <c r="I42" s="479">
        <v>0</v>
      </c>
      <c r="J42" s="479">
        <v>0</v>
      </c>
      <c r="K42" s="479">
        <v>1384142</v>
      </c>
    </row>
    <row r="43" spans="2:11">
      <c r="B43" s="478"/>
      <c r="C43" s="478"/>
      <c r="D43" s="479"/>
      <c r="E43" s="478" t="s">
        <v>301</v>
      </c>
      <c r="F43" s="479">
        <v>3568</v>
      </c>
      <c r="G43" s="479">
        <v>0</v>
      </c>
      <c r="H43" s="479">
        <v>0</v>
      </c>
      <c r="I43" s="479">
        <v>0</v>
      </c>
      <c r="J43" s="479">
        <v>0</v>
      </c>
      <c r="K43" s="479">
        <v>3568</v>
      </c>
    </row>
    <row r="44" spans="2:11">
      <c r="B44" s="478"/>
      <c r="C44" s="478"/>
      <c r="D44" s="479"/>
      <c r="E44" s="478" t="s">
        <v>302</v>
      </c>
      <c r="F44" s="479">
        <v>246632</v>
      </c>
      <c r="G44" s="479">
        <v>0</v>
      </c>
      <c r="H44" s="479">
        <v>0</v>
      </c>
      <c r="I44" s="479">
        <v>0</v>
      </c>
      <c r="J44" s="479">
        <v>0</v>
      </c>
      <c r="K44" s="479">
        <v>393166</v>
      </c>
    </row>
    <row r="45" spans="2:11">
      <c r="B45" s="478"/>
      <c r="C45" s="478"/>
      <c r="D45" s="479"/>
      <c r="E45" s="478" t="s">
        <v>304</v>
      </c>
      <c r="F45" s="479">
        <v>268984</v>
      </c>
      <c r="G45" s="479">
        <v>0</v>
      </c>
      <c r="H45" s="479">
        <v>0</v>
      </c>
      <c r="I45" s="479">
        <v>0</v>
      </c>
      <c r="J45" s="479">
        <v>0</v>
      </c>
      <c r="K45" s="479">
        <v>459335</v>
      </c>
    </row>
    <row r="46" spans="2:11">
      <c r="B46" s="478"/>
      <c r="C46" s="478"/>
      <c r="D46" s="479"/>
      <c r="E46" s="478" t="s">
        <v>305</v>
      </c>
      <c r="F46" s="479">
        <v>233360</v>
      </c>
      <c r="G46" s="479">
        <v>1240</v>
      </c>
      <c r="H46" s="479">
        <v>0</v>
      </c>
      <c r="I46" s="479">
        <v>1240</v>
      </c>
      <c r="J46" s="479">
        <v>0</v>
      </c>
      <c r="K46" s="479">
        <v>384589</v>
      </c>
    </row>
    <row r="47" spans="2:11">
      <c r="B47" s="478"/>
      <c r="C47" s="478"/>
      <c r="D47" s="479"/>
      <c r="E47" s="478" t="s">
        <v>307</v>
      </c>
      <c r="F47" s="479">
        <v>55376</v>
      </c>
      <c r="G47" s="479">
        <v>0</v>
      </c>
      <c r="H47" s="479">
        <v>0</v>
      </c>
      <c r="I47" s="479">
        <v>0</v>
      </c>
      <c r="J47" s="479">
        <v>0</v>
      </c>
      <c r="K47" s="479">
        <v>55376</v>
      </c>
    </row>
    <row r="48" spans="2:11">
      <c r="B48" s="478"/>
      <c r="C48" s="478"/>
      <c r="D48" s="479"/>
      <c r="E48" s="478" t="s">
        <v>308</v>
      </c>
      <c r="F48" s="479">
        <v>334624</v>
      </c>
      <c r="G48" s="479">
        <v>0</v>
      </c>
      <c r="H48" s="479">
        <v>0</v>
      </c>
      <c r="I48" s="479">
        <v>0</v>
      </c>
      <c r="J48" s="479">
        <v>0</v>
      </c>
      <c r="K48" s="479">
        <v>578523</v>
      </c>
    </row>
    <row r="49" spans="2:11">
      <c r="B49" s="478"/>
      <c r="C49" s="478"/>
      <c r="D49" s="479"/>
      <c r="E49" s="478" t="s">
        <v>317</v>
      </c>
      <c r="F49" s="479">
        <v>39608</v>
      </c>
      <c r="G49" s="479">
        <v>0</v>
      </c>
      <c r="H49" s="479">
        <v>0</v>
      </c>
      <c r="I49" s="479">
        <v>0</v>
      </c>
      <c r="J49" s="479">
        <v>0</v>
      </c>
      <c r="K49" s="479">
        <v>39608</v>
      </c>
    </row>
    <row r="50" spans="2:11">
      <c r="B50" s="478"/>
      <c r="C50" s="478"/>
      <c r="D50" s="479"/>
      <c r="E50" s="478" t="s">
        <v>319</v>
      </c>
      <c r="F50" s="479">
        <v>377456</v>
      </c>
      <c r="G50" s="479">
        <v>0</v>
      </c>
      <c r="H50" s="479">
        <v>0</v>
      </c>
      <c r="I50" s="479">
        <v>0</v>
      </c>
      <c r="J50" s="479">
        <v>0</v>
      </c>
      <c r="K50" s="479">
        <v>634891</v>
      </c>
    </row>
    <row r="51" spans="2:11">
      <c r="B51" s="478"/>
      <c r="C51" s="478"/>
      <c r="D51" s="479"/>
      <c r="E51" s="478" t="s">
        <v>323</v>
      </c>
      <c r="F51" s="479">
        <v>302648</v>
      </c>
      <c r="G51" s="479">
        <v>0</v>
      </c>
      <c r="H51" s="479">
        <v>0</v>
      </c>
      <c r="I51" s="479">
        <v>0</v>
      </c>
      <c r="J51" s="479">
        <v>0</v>
      </c>
      <c r="K51" s="479">
        <v>503378</v>
      </c>
    </row>
    <row r="52" spans="2:11">
      <c r="B52" s="478"/>
      <c r="C52" s="478"/>
      <c r="D52" s="479"/>
      <c r="E52" s="478" t="s">
        <v>326</v>
      </c>
      <c r="F52" s="479">
        <v>649104</v>
      </c>
      <c r="G52" s="479">
        <v>0</v>
      </c>
      <c r="H52" s="479">
        <v>0</v>
      </c>
      <c r="I52" s="479">
        <v>0</v>
      </c>
      <c r="J52" s="479">
        <v>0</v>
      </c>
      <c r="K52" s="479">
        <v>1140931</v>
      </c>
    </row>
    <row r="53" spans="2:11">
      <c r="B53" s="478"/>
      <c r="C53" s="478"/>
      <c r="D53" s="479"/>
      <c r="E53" s="478" t="s">
        <v>332</v>
      </c>
      <c r="F53" s="479">
        <v>77600</v>
      </c>
      <c r="G53" s="479">
        <v>0</v>
      </c>
      <c r="H53" s="479">
        <v>0</v>
      </c>
      <c r="I53" s="479">
        <v>0</v>
      </c>
      <c r="J53" s="479">
        <v>0</v>
      </c>
      <c r="K53" s="479">
        <v>77600</v>
      </c>
    </row>
    <row r="54" spans="2:11">
      <c r="B54" s="478"/>
      <c r="C54" s="478"/>
      <c r="D54" s="479"/>
      <c r="E54" s="478" t="s">
        <v>333</v>
      </c>
      <c r="F54" s="479">
        <v>17184</v>
      </c>
      <c r="G54" s="479">
        <v>0</v>
      </c>
      <c r="H54" s="479">
        <v>0</v>
      </c>
      <c r="I54" s="479">
        <v>0</v>
      </c>
      <c r="J54" s="479">
        <v>0</v>
      </c>
      <c r="K54" s="479">
        <v>17184</v>
      </c>
    </row>
    <row r="55" spans="2:11">
      <c r="B55" s="478"/>
      <c r="C55" s="478"/>
      <c r="D55" s="479"/>
      <c r="E55" s="478" t="s">
        <v>337</v>
      </c>
      <c r="F55" s="479">
        <v>501600</v>
      </c>
      <c r="G55" s="479">
        <v>0</v>
      </c>
      <c r="H55" s="479">
        <v>0</v>
      </c>
      <c r="I55" s="479">
        <v>0</v>
      </c>
      <c r="J55" s="479">
        <v>0</v>
      </c>
      <c r="K55" s="479">
        <v>939447</v>
      </c>
    </row>
    <row r="56" spans="2:11">
      <c r="B56" s="478"/>
      <c r="C56" s="478"/>
      <c r="D56" s="479"/>
      <c r="E56" s="478" t="s">
        <v>340</v>
      </c>
      <c r="F56" s="479">
        <v>3792</v>
      </c>
      <c r="G56" s="479">
        <v>0</v>
      </c>
      <c r="H56" s="479">
        <v>0</v>
      </c>
      <c r="I56" s="479">
        <v>0</v>
      </c>
      <c r="J56" s="479">
        <v>0</v>
      </c>
      <c r="K56" s="479">
        <v>3792</v>
      </c>
    </row>
    <row r="57" spans="2:11">
      <c r="B57" s="478"/>
      <c r="C57" s="478"/>
      <c r="D57" s="479"/>
      <c r="E57" s="478" t="s">
        <v>343</v>
      </c>
      <c r="F57" s="479">
        <v>326032</v>
      </c>
      <c r="G57" s="479">
        <v>0</v>
      </c>
      <c r="H57" s="479">
        <v>0</v>
      </c>
      <c r="I57" s="479">
        <v>0</v>
      </c>
      <c r="J57" s="479">
        <v>0</v>
      </c>
      <c r="K57" s="479">
        <v>582378</v>
      </c>
    </row>
    <row r="58" spans="2:11">
      <c r="B58" s="478"/>
      <c r="C58" s="478"/>
      <c r="D58" s="479"/>
      <c r="E58" s="478" t="s">
        <v>344</v>
      </c>
      <c r="F58" s="479">
        <v>460256</v>
      </c>
      <c r="G58" s="479">
        <v>0</v>
      </c>
      <c r="H58" s="479">
        <v>0</v>
      </c>
      <c r="I58" s="479">
        <v>0</v>
      </c>
      <c r="J58" s="479">
        <v>0</v>
      </c>
      <c r="K58" s="479">
        <v>769062</v>
      </c>
    </row>
    <row r="59" spans="2:11">
      <c r="B59" s="478"/>
      <c r="C59" s="478"/>
      <c r="D59" s="479"/>
      <c r="E59" s="478" t="s">
        <v>346</v>
      </c>
      <c r="F59" s="479">
        <v>244264</v>
      </c>
      <c r="G59" s="479">
        <v>0</v>
      </c>
      <c r="H59" s="479">
        <v>0</v>
      </c>
      <c r="I59" s="479">
        <v>0</v>
      </c>
      <c r="J59" s="479">
        <v>0</v>
      </c>
      <c r="K59" s="479">
        <v>405871</v>
      </c>
    </row>
    <row r="60" spans="2:11">
      <c r="B60" s="478"/>
      <c r="C60" s="478"/>
      <c r="D60" s="479"/>
      <c r="E60" s="478" t="s">
        <v>348</v>
      </c>
      <c r="F60" s="479">
        <v>648677</v>
      </c>
      <c r="G60" s="479">
        <v>445</v>
      </c>
      <c r="H60" s="479">
        <v>445</v>
      </c>
      <c r="I60" s="479">
        <v>0</v>
      </c>
      <c r="J60" s="479">
        <v>0</v>
      </c>
      <c r="K60" s="479">
        <v>1184313</v>
      </c>
    </row>
    <row r="61" spans="2:11">
      <c r="B61" s="478"/>
      <c r="C61" s="478"/>
      <c r="D61" s="479"/>
      <c r="E61" s="478" t="s">
        <v>350</v>
      </c>
      <c r="F61" s="479">
        <v>24848</v>
      </c>
      <c r="G61" s="479">
        <v>0</v>
      </c>
      <c r="H61" s="479">
        <v>0</v>
      </c>
      <c r="I61" s="479">
        <v>0</v>
      </c>
      <c r="J61" s="479">
        <v>0</v>
      </c>
      <c r="K61" s="479">
        <v>24848</v>
      </c>
    </row>
    <row r="62" spans="2:11">
      <c r="B62" s="478"/>
      <c r="C62" s="478"/>
      <c r="D62" s="479"/>
      <c r="E62" s="478" t="s">
        <v>355</v>
      </c>
      <c r="F62" s="479">
        <v>144280</v>
      </c>
      <c r="G62" s="479">
        <v>0</v>
      </c>
      <c r="H62" s="479">
        <v>0</v>
      </c>
      <c r="I62" s="479">
        <v>0</v>
      </c>
      <c r="J62" s="479">
        <v>0</v>
      </c>
      <c r="K62" s="479">
        <v>268195</v>
      </c>
    </row>
    <row r="63" spans="2:11">
      <c r="B63" s="239"/>
      <c r="C63" s="239"/>
      <c r="D63" s="239"/>
      <c r="E63" s="460" t="s">
        <v>240</v>
      </c>
      <c r="F63" s="480">
        <f t="shared" ref="F63:K63" si="0">SUM(F15:F62)</f>
        <v>22172117</v>
      </c>
      <c r="G63" s="480">
        <f t="shared" si="0"/>
        <v>8333</v>
      </c>
      <c r="H63" s="480">
        <f t="shared" si="0"/>
        <v>5785</v>
      </c>
      <c r="I63" s="480">
        <f t="shared" si="0"/>
        <v>2548</v>
      </c>
      <c r="J63" s="480">
        <f t="shared" si="0"/>
        <v>0</v>
      </c>
      <c r="K63" s="480">
        <f t="shared" si="0"/>
        <v>36135559</v>
      </c>
    </row>
    <row r="64" spans="2:11">
      <c r="E64" s="488"/>
      <c r="F64" s="488"/>
      <c r="G64" s="488"/>
      <c r="H64" s="488"/>
      <c r="I64" s="488"/>
      <c r="J64" s="488"/>
      <c r="K64" s="488"/>
    </row>
    <row r="65" spans="2:11">
      <c r="E65" s="1518" t="s">
        <v>360</v>
      </c>
      <c r="F65" s="1518"/>
      <c r="G65" s="1518"/>
      <c r="H65" s="1518"/>
      <c r="I65" s="1518"/>
      <c r="J65" s="1518"/>
      <c r="K65" s="1518"/>
    </row>
    <row r="66" spans="2:11" ht="47.25">
      <c r="E66" s="461" t="s">
        <v>239</v>
      </c>
      <c r="F66" s="1536" t="s">
        <v>366</v>
      </c>
      <c r="G66" s="1537"/>
      <c r="H66" s="1537"/>
      <c r="I66" s="1537"/>
      <c r="J66" s="1538"/>
      <c r="K66" s="462" t="s">
        <v>367</v>
      </c>
    </row>
    <row r="67" spans="2:11">
      <c r="E67" s="458" t="s">
        <v>361</v>
      </c>
      <c r="F67" s="1520">
        <v>11787058</v>
      </c>
      <c r="G67" s="1520"/>
      <c r="H67" s="1520"/>
      <c r="I67" s="1520"/>
      <c r="J67" s="1520"/>
      <c r="K67" s="492">
        <v>18768780</v>
      </c>
    </row>
    <row r="68" spans="2:11">
      <c r="E68" s="1521"/>
      <c r="F68" s="1521"/>
      <c r="G68" s="159"/>
      <c r="H68" s="159"/>
      <c r="I68" s="159"/>
      <c r="J68" s="159"/>
      <c r="K68" s="488"/>
    </row>
    <row r="69" spans="2:11">
      <c r="E69" s="460" t="s">
        <v>362</v>
      </c>
      <c r="F69" s="1522">
        <f>F63+F67</f>
        <v>33959175</v>
      </c>
      <c r="G69" s="1522"/>
      <c r="H69" s="1522"/>
      <c r="I69" s="1522"/>
      <c r="J69" s="1522"/>
      <c r="K69" s="480">
        <f>K63+K67</f>
        <v>54904339</v>
      </c>
    </row>
    <row r="70" spans="2:11" ht="63" customHeight="1">
      <c r="B70" s="1517" t="s">
        <v>363</v>
      </c>
      <c r="C70" s="1517"/>
      <c r="D70" s="1517"/>
      <c r="E70" s="488"/>
      <c r="F70" s="488"/>
      <c r="G70" s="488"/>
      <c r="H70" s="488"/>
      <c r="I70" s="488"/>
      <c r="J70" s="488"/>
      <c r="K70" s="488"/>
    </row>
  </sheetData>
  <mergeCells count="26">
    <mergeCell ref="E11:K11"/>
    <mergeCell ref="A1:D1"/>
    <mergeCell ref="A2:D2"/>
    <mergeCell ref="B3:D3"/>
    <mergeCell ref="E3:K3"/>
    <mergeCell ref="B5:C5"/>
    <mergeCell ref="B6:D6"/>
    <mergeCell ref="E6:F6"/>
    <mergeCell ref="B7:D7"/>
    <mergeCell ref="B8:D8"/>
    <mergeCell ref="E8:K8"/>
    <mergeCell ref="B9:D9"/>
    <mergeCell ref="E9:K9"/>
    <mergeCell ref="K12:K13"/>
    <mergeCell ref="B12:B13"/>
    <mergeCell ref="C12:C13"/>
    <mergeCell ref="D12:D13"/>
    <mergeCell ref="E12:E13"/>
    <mergeCell ref="F12:F13"/>
    <mergeCell ref="G12:J12"/>
    <mergeCell ref="E65:K65"/>
    <mergeCell ref="F66:J66"/>
    <mergeCell ref="F67:J67"/>
    <mergeCell ref="E68:F68"/>
    <mergeCell ref="B70:D70"/>
    <mergeCell ref="F69:J69"/>
  </mergeCells>
  <pageMargins left="0.19685039370078741" right="0.19685039370078741" top="0.51" bottom="0.39370078740157483" header="0.31496062992125984" footer="0.23622047244094491"/>
  <pageSetup paperSize="9" scale="70" orientation="landscape" r:id="rId1"/>
  <headerFooter>
    <oddFooter>&amp;L&amp;F&amp;C&amp;P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41"/>
  <sheetViews>
    <sheetView zoomScale="80" zoomScaleNormal="80" workbookViewId="0">
      <selection activeCell="J3" sqref="J3"/>
    </sheetView>
  </sheetViews>
  <sheetFormatPr defaultColWidth="12.7109375" defaultRowHeight="15.75"/>
  <cols>
    <col min="1" max="1" width="8" style="150" customWidth="1"/>
    <col min="2" max="2" width="28.7109375" style="156" customWidth="1"/>
    <col min="3" max="3" width="21.28515625" style="156" customWidth="1"/>
    <col min="4" max="4" width="27.85546875" style="60" customWidth="1"/>
    <col min="5" max="5" width="17.140625" style="60" customWidth="1"/>
    <col min="6" max="6" width="17.85546875" style="155" customWidth="1"/>
    <col min="7" max="9" width="15" style="60" customWidth="1"/>
    <col min="10" max="10" width="14" style="60" customWidth="1"/>
    <col min="11" max="256" width="12.7109375" style="60"/>
    <col min="257" max="257" width="9" style="60" customWidth="1"/>
    <col min="258" max="258" width="34.5703125" style="60" customWidth="1"/>
    <col min="259" max="259" width="33.140625" style="60" customWidth="1"/>
    <col min="260" max="260" width="50" style="60" customWidth="1"/>
    <col min="261" max="261" width="25.5703125" style="60" customWidth="1"/>
    <col min="262" max="262" width="19.5703125" style="60" customWidth="1"/>
    <col min="263" max="512" width="12.7109375" style="60"/>
    <col min="513" max="513" width="9" style="60" customWidth="1"/>
    <col min="514" max="514" width="34.5703125" style="60" customWidth="1"/>
    <col min="515" max="515" width="33.140625" style="60" customWidth="1"/>
    <col min="516" max="516" width="50" style="60" customWidth="1"/>
    <col min="517" max="517" width="25.5703125" style="60" customWidth="1"/>
    <col min="518" max="518" width="19.5703125" style="60" customWidth="1"/>
    <col min="519" max="768" width="12.7109375" style="60"/>
    <col min="769" max="769" width="9" style="60" customWidth="1"/>
    <col min="770" max="770" width="34.5703125" style="60" customWidth="1"/>
    <col min="771" max="771" width="33.140625" style="60" customWidth="1"/>
    <col min="772" max="772" width="50" style="60" customWidth="1"/>
    <col min="773" max="773" width="25.5703125" style="60" customWidth="1"/>
    <col min="774" max="774" width="19.5703125" style="60" customWidth="1"/>
    <col min="775" max="1024" width="12.7109375" style="60"/>
    <col min="1025" max="1025" width="9" style="60" customWidth="1"/>
    <col min="1026" max="1026" width="34.5703125" style="60" customWidth="1"/>
    <col min="1027" max="1027" width="33.140625" style="60" customWidth="1"/>
    <col min="1028" max="1028" width="50" style="60" customWidth="1"/>
    <col min="1029" max="1029" width="25.5703125" style="60" customWidth="1"/>
    <col min="1030" max="1030" width="19.5703125" style="60" customWidth="1"/>
    <col min="1031" max="1280" width="12.7109375" style="60"/>
    <col min="1281" max="1281" width="9" style="60" customWidth="1"/>
    <col min="1282" max="1282" width="34.5703125" style="60" customWidth="1"/>
    <col min="1283" max="1283" width="33.140625" style="60" customWidth="1"/>
    <col min="1284" max="1284" width="50" style="60" customWidth="1"/>
    <col min="1285" max="1285" width="25.5703125" style="60" customWidth="1"/>
    <col min="1286" max="1286" width="19.5703125" style="60" customWidth="1"/>
    <col min="1287" max="1536" width="12.7109375" style="60"/>
    <col min="1537" max="1537" width="9" style="60" customWidth="1"/>
    <col min="1538" max="1538" width="34.5703125" style="60" customWidth="1"/>
    <col min="1539" max="1539" width="33.140625" style="60" customWidth="1"/>
    <col min="1540" max="1540" width="50" style="60" customWidth="1"/>
    <col min="1541" max="1541" width="25.5703125" style="60" customWidth="1"/>
    <col min="1542" max="1542" width="19.5703125" style="60" customWidth="1"/>
    <col min="1543" max="1792" width="12.7109375" style="60"/>
    <col min="1793" max="1793" width="9" style="60" customWidth="1"/>
    <col min="1794" max="1794" width="34.5703125" style="60" customWidth="1"/>
    <col min="1795" max="1795" width="33.140625" style="60" customWidth="1"/>
    <col min="1796" max="1796" width="50" style="60" customWidth="1"/>
    <col min="1797" max="1797" width="25.5703125" style="60" customWidth="1"/>
    <col min="1798" max="1798" width="19.5703125" style="60" customWidth="1"/>
    <col min="1799" max="2048" width="12.7109375" style="60"/>
    <col min="2049" max="2049" width="9" style="60" customWidth="1"/>
    <col min="2050" max="2050" width="34.5703125" style="60" customWidth="1"/>
    <col min="2051" max="2051" width="33.140625" style="60" customWidth="1"/>
    <col min="2052" max="2052" width="50" style="60" customWidth="1"/>
    <col min="2053" max="2053" width="25.5703125" style="60" customWidth="1"/>
    <col min="2054" max="2054" width="19.5703125" style="60" customWidth="1"/>
    <col min="2055" max="2304" width="12.7109375" style="60"/>
    <col min="2305" max="2305" width="9" style="60" customWidth="1"/>
    <col min="2306" max="2306" width="34.5703125" style="60" customWidth="1"/>
    <col min="2307" max="2307" width="33.140625" style="60" customWidth="1"/>
    <col min="2308" max="2308" width="50" style="60" customWidth="1"/>
    <col min="2309" max="2309" width="25.5703125" style="60" customWidth="1"/>
    <col min="2310" max="2310" width="19.5703125" style="60" customWidth="1"/>
    <col min="2311" max="2560" width="12.7109375" style="60"/>
    <col min="2561" max="2561" width="9" style="60" customWidth="1"/>
    <col min="2562" max="2562" width="34.5703125" style="60" customWidth="1"/>
    <col min="2563" max="2563" width="33.140625" style="60" customWidth="1"/>
    <col min="2564" max="2564" width="50" style="60" customWidth="1"/>
    <col min="2565" max="2565" width="25.5703125" style="60" customWidth="1"/>
    <col min="2566" max="2566" width="19.5703125" style="60" customWidth="1"/>
    <col min="2567" max="2816" width="12.7109375" style="60"/>
    <col min="2817" max="2817" width="9" style="60" customWidth="1"/>
    <col min="2818" max="2818" width="34.5703125" style="60" customWidth="1"/>
    <col min="2819" max="2819" width="33.140625" style="60" customWidth="1"/>
    <col min="2820" max="2820" width="50" style="60" customWidth="1"/>
    <col min="2821" max="2821" width="25.5703125" style="60" customWidth="1"/>
    <col min="2822" max="2822" width="19.5703125" style="60" customWidth="1"/>
    <col min="2823" max="3072" width="12.7109375" style="60"/>
    <col min="3073" max="3073" width="9" style="60" customWidth="1"/>
    <col min="3074" max="3074" width="34.5703125" style="60" customWidth="1"/>
    <col min="3075" max="3075" width="33.140625" style="60" customWidth="1"/>
    <col min="3076" max="3076" width="50" style="60" customWidth="1"/>
    <col min="3077" max="3077" width="25.5703125" style="60" customWidth="1"/>
    <col min="3078" max="3078" width="19.5703125" style="60" customWidth="1"/>
    <col min="3079" max="3328" width="12.7109375" style="60"/>
    <col min="3329" max="3329" width="9" style="60" customWidth="1"/>
    <col min="3330" max="3330" width="34.5703125" style="60" customWidth="1"/>
    <col min="3331" max="3331" width="33.140625" style="60" customWidth="1"/>
    <col min="3332" max="3332" width="50" style="60" customWidth="1"/>
    <col min="3333" max="3333" width="25.5703125" style="60" customWidth="1"/>
    <col min="3334" max="3334" width="19.5703125" style="60" customWidth="1"/>
    <col min="3335" max="3584" width="12.7109375" style="60"/>
    <col min="3585" max="3585" width="9" style="60" customWidth="1"/>
    <col min="3586" max="3586" width="34.5703125" style="60" customWidth="1"/>
    <col min="3587" max="3587" width="33.140625" style="60" customWidth="1"/>
    <col min="3588" max="3588" width="50" style="60" customWidth="1"/>
    <col min="3589" max="3589" width="25.5703125" style="60" customWidth="1"/>
    <col min="3590" max="3590" width="19.5703125" style="60" customWidth="1"/>
    <col min="3591" max="3840" width="12.7109375" style="60"/>
    <col min="3841" max="3841" width="9" style="60" customWidth="1"/>
    <col min="3842" max="3842" width="34.5703125" style="60" customWidth="1"/>
    <col min="3843" max="3843" width="33.140625" style="60" customWidth="1"/>
    <col min="3844" max="3844" width="50" style="60" customWidth="1"/>
    <col min="3845" max="3845" width="25.5703125" style="60" customWidth="1"/>
    <col min="3846" max="3846" width="19.5703125" style="60" customWidth="1"/>
    <col min="3847" max="4096" width="12.7109375" style="60"/>
    <col min="4097" max="4097" width="9" style="60" customWidth="1"/>
    <col min="4098" max="4098" width="34.5703125" style="60" customWidth="1"/>
    <col min="4099" max="4099" width="33.140625" style="60" customWidth="1"/>
    <col min="4100" max="4100" width="50" style="60" customWidth="1"/>
    <col min="4101" max="4101" width="25.5703125" style="60" customWidth="1"/>
    <col min="4102" max="4102" width="19.5703125" style="60" customWidth="1"/>
    <col min="4103" max="4352" width="12.7109375" style="60"/>
    <col min="4353" max="4353" width="9" style="60" customWidth="1"/>
    <col min="4354" max="4354" width="34.5703125" style="60" customWidth="1"/>
    <col min="4355" max="4355" width="33.140625" style="60" customWidth="1"/>
    <col min="4356" max="4356" width="50" style="60" customWidth="1"/>
    <col min="4357" max="4357" width="25.5703125" style="60" customWidth="1"/>
    <col min="4358" max="4358" width="19.5703125" style="60" customWidth="1"/>
    <col min="4359" max="4608" width="12.7109375" style="60"/>
    <col min="4609" max="4609" width="9" style="60" customWidth="1"/>
    <col min="4610" max="4610" width="34.5703125" style="60" customWidth="1"/>
    <col min="4611" max="4611" width="33.140625" style="60" customWidth="1"/>
    <col min="4612" max="4612" width="50" style="60" customWidth="1"/>
    <col min="4613" max="4613" width="25.5703125" style="60" customWidth="1"/>
    <col min="4614" max="4614" width="19.5703125" style="60" customWidth="1"/>
    <col min="4615" max="4864" width="12.7109375" style="60"/>
    <col min="4865" max="4865" width="9" style="60" customWidth="1"/>
    <col min="4866" max="4866" width="34.5703125" style="60" customWidth="1"/>
    <col min="4867" max="4867" width="33.140625" style="60" customWidth="1"/>
    <col min="4868" max="4868" width="50" style="60" customWidth="1"/>
    <col min="4869" max="4869" width="25.5703125" style="60" customWidth="1"/>
    <col min="4870" max="4870" width="19.5703125" style="60" customWidth="1"/>
    <col min="4871" max="5120" width="12.7109375" style="60"/>
    <col min="5121" max="5121" width="9" style="60" customWidth="1"/>
    <col min="5122" max="5122" width="34.5703125" style="60" customWidth="1"/>
    <col min="5123" max="5123" width="33.140625" style="60" customWidth="1"/>
    <col min="5124" max="5124" width="50" style="60" customWidth="1"/>
    <col min="5125" max="5125" width="25.5703125" style="60" customWidth="1"/>
    <col min="5126" max="5126" width="19.5703125" style="60" customWidth="1"/>
    <col min="5127" max="5376" width="12.7109375" style="60"/>
    <col min="5377" max="5377" width="9" style="60" customWidth="1"/>
    <col min="5378" max="5378" width="34.5703125" style="60" customWidth="1"/>
    <col min="5379" max="5379" width="33.140625" style="60" customWidth="1"/>
    <col min="5380" max="5380" width="50" style="60" customWidth="1"/>
    <col min="5381" max="5381" width="25.5703125" style="60" customWidth="1"/>
    <col min="5382" max="5382" width="19.5703125" style="60" customWidth="1"/>
    <col min="5383" max="5632" width="12.7109375" style="60"/>
    <col min="5633" max="5633" width="9" style="60" customWidth="1"/>
    <col min="5634" max="5634" width="34.5703125" style="60" customWidth="1"/>
    <col min="5635" max="5635" width="33.140625" style="60" customWidth="1"/>
    <col min="5636" max="5636" width="50" style="60" customWidth="1"/>
    <col min="5637" max="5637" width="25.5703125" style="60" customWidth="1"/>
    <col min="5638" max="5638" width="19.5703125" style="60" customWidth="1"/>
    <col min="5639" max="5888" width="12.7109375" style="60"/>
    <col min="5889" max="5889" width="9" style="60" customWidth="1"/>
    <col min="5890" max="5890" width="34.5703125" style="60" customWidth="1"/>
    <col min="5891" max="5891" width="33.140625" style="60" customWidth="1"/>
    <col min="5892" max="5892" width="50" style="60" customWidth="1"/>
    <col min="5893" max="5893" width="25.5703125" style="60" customWidth="1"/>
    <col min="5894" max="5894" width="19.5703125" style="60" customWidth="1"/>
    <col min="5895" max="6144" width="12.7109375" style="60"/>
    <col min="6145" max="6145" width="9" style="60" customWidth="1"/>
    <col min="6146" max="6146" width="34.5703125" style="60" customWidth="1"/>
    <col min="6147" max="6147" width="33.140625" style="60" customWidth="1"/>
    <col min="6148" max="6148" width="50" style="60" customWidth="1"/>
    <col min="6149" max="6149" width="25.5703125" style="60" customWidth="1"/>
    <col min="6150" max="6150" width="19.5703125" style="60" customWidth="1"/>
    <col min="6151" max="6400" width="12.7109375" style="60"/>
    <col min="6401" max="6401" width="9" style="60" customWidth="1"/>
    <col min="6402" max="6402" width="34.5703125" style="60" customWidth="1"/>
    <col min="6403" max="6403" width="33.140625" style="60" customWidth="1"/>
    <col min="6404" max="6404" width="50" style="60" customWidth="1"/>
    <col min="6405" max="6405" width="25.5703125" style="60" customWidth="1"/>
    <col min="6406" max="6406" width="19.5703125" style="60" customWidth="1"/>
    <col min="6407" max="6656" width="12.7109375" style="60"/>
    <col min="6657" max="6657" width="9" style="60" customWidth="1"/>
    <col min="6658" max="6658" width="34.5703125" style="60" customWidth="1"/>
    <col min="6659" max="6659" width="33.140625" style="60" customWidth="1"/>
    <col min="6660" max="6660" width="50" style="60" customWidth="1"/>
    <col min="6661" max="6661" width="25.5703125" style="60" customWidth="1"/>
    <col min="6662" max="6662" width="19.5703125" style="60" customWidth="1"/>
    <col min="6663" max="6912" width="12.7109375" style="60"/>
    <col min="6913" max="6913" width="9" style="60" customWidth="1"/>
    <col min="6914" max="6914" width="34.5703125" style="60" customWidth="1"/>
    <col min="6915" max="6915" width="33.140625" style="60" customWidth="1"/>
    <col min="6916" max="6916" width="50" style="60" customWidth="1"/>
    <col min="6917" max="6917" width="25.5703125" style="60" customWidth="1"/>
    <col min="6918" max="6918" width="19.5703125" style="60" customWidth="1"/>
    <col min="6919" max="7168" width="12.7109375" style="60"/>
    <col min="7169" max="7169" width="9" style="60" customWidth="1"/>
    <col min="7170" max="7170" width="34.5703125" style="60" customWidth="1"/>
    <col min="7171" max="7171" width="33.140625" style="60" customWidth="1"/>
    <col min="7172" max="7172" width="50" style="60" customWidth="1"/>
    <col min="7173" max="7173" width="25.5703125" style="60" customWidth="1"/>
    <col min="7174" max="7174" width="19.5703125" style="60" customWidth="1"/>
    <col min="7175" max="7424" width="12.7109375" style="60"/>
    <col min="7425" max="7425" width="9" style="60" customWidth="1"/>
    <col min="7426" max="7426" width="34.5703125" style="60" customWidth="1"/>
    <col min="7427" max="7427" width="33.140625" style="60" customWidth="1"/>
    <col min="7428" max="7428" width="50" style="60" customWidth="1"/>
    <col min="7429" max="7429" width="25.5703125" style="60" customWidth="1"/>
    <col min="7430" max="7430" width="19.5703125" style="60" customWidth="1"/>
    <col min="7431" max="7680" width="12.7109375" style="60"/>
    <col min="7681" max="7681" width="9" style="60" customWidth="1"/>
    <col min="7682" max="7682" width="34.5703125" style="60" customWidth="1"/>
    <col min="7683" max="7683" width="33.140625" style="60" customWidth="1"/>
    <col min="7684" max="7684" width="50" style="60" customWidth="1"/>
    <col min="7685" max="7685" width="25.5703125" style="60" customWidth="1"/>
    <col min="7686" max="7686" width="19.5703125" style="60" customWidth="1"/>
    <col min="7687" max="7936" width="12.7109375" style="60"/>
    <col min="7937" max="7937" width="9" style="60" customWidth="1"/>
    <col min="7938" max="7938" width="34.5703125" style="60" customWidth="1"/>
    <col min="7939" max="7939" width="33.140625" style="60" customWidth="1"/>
    <col min="7940" max="7940" width="50" style="60" customWidth="1"/>
    <col min="7941" max="7941" width="25.5703125" style="60" customWidth="1"/>
    <col min="7942" max="7942" width="19.5703125" style="60" customWidth="1"/>
    <col min="7943" max="8192" width="12.7109375" style="60"/>
    <col min="8193" max="8193" width="9" style="60" customWidth="1"/>
    <col min="8194" max="8194" width="34.5703125" style="60" customWidth="1"/>
    <col min="8195" max="8195" width="33.140625" style="60" customWidth="1"/>
    <col min="8196" max="8196" width="50" style="60" customWidth="1"/>
    <col min="8197" max="8197" width="25.5703125" style="60" customWidth="1"/>
    <col min="8198" max="8198" width="19.5703125" style="60" customWidth="1"/>
    <col min="8199" max="8448" width="12.7109375" style="60"/>
    <col min="8449" max="8449" width="9" style="60" customWidth="1"/>
    <col min="8450" max="8450" width="34.5703125" style="60" customWidth="1"/>
    <col min="8451" max="8451" width="33.140625" style="60" customWidth="1"/>
    <col min="8452" max="8452" width="50" style="60" customWidth="1"/>
    <col min="8453" max="8453" width="25.5703125" style="60" customWidth="1"/>
    <col min="8454" max="8454" width="19.5703125" style="60" customWidth="1"/>
    <col min="8455" max="8704" width="12.7109375" style="60"/>
    <col min="8705" max="8705" width="9" style="60" customWidth="1"/>
    <col min="8706" max="8706" width="34.5703125" style="60" customWidth="1"/>
    <col min="8707" max="8707" width="33.140625" style="60" customWidth="1"/>
    <col min="8708" max="8708" width="50" style="60" customWidth="1"/>
    <col min="8709" max="8709" width="25.5703125" style="60" customWidth="1"/>
    <col min="8710" max="8710" width="19.5703125" style="60" customWidth="1"/>
    <col min="8711" max="8960" width="12.7109375" style="60"/>
    <col min="8961" max="8961" width="9" style="60" customWidth="1"/>
    <col min="8962" max="8962" width="34.5703125" style="60" customWidth="1"/>
    <col min="8963" max="8963" width="33.140625" style="60" customWidth="1"/>
    <col min="8964" max="8964" width="50" style="60" customWidth="1"/>
    <col min="8965" max="8965" width="25.5703125" style="60" customWidth="1"/>
    <col min="8966" max="8966" width="19.5703125" style="60" customWidth="1"/>
    <col min="8967" max="9216" width="12.7109375" style="60"/>
    <col min="9217" max="9217" width="9" style="60" customWidth="1"/>
    <col min="9218" max="9218" width="34.5703125" style="60" customWidth="1"/>
    <col min="9219" max="9219" width="33.140625" style="60" customWidth="1"/>
    <col min="9220" max="9220" width="50" style="60" customWidth="1"/>
    <col min="9221" max="9221" width="25.5703125" style="60" customWidth="1"/>
    <col min="9222" max="9222" width="19.5703125" style="60" customWidth="1"/>
    <col min="9223" max="9472" width="12.7109375" style="60"/>
    <col min="9473" max="9473" width="9" style="60" customWidth="1"/>
    <col min="9474" max="9474" width="34.5703125" style="60" customWidth="1"/>
    <col min="9475" max="9475" width="33.140625" style="60" customWidth="1"/>
    <col min="9476" max="9476" width="50" style="60" customWidth="1"/>
    <col min="9477" max="9477" width="25.5703125" style="60" customWidth="1"/>
    <col min="9478" max="9478" width="19.5703125" style="60" customWidth="1"/>
    <col min="9479" max="9728" width="12.7109375" style="60"/>
    <col min="9729" max="9729" width="9" style="60" customWidth="1"/>
    <col min="9730" max="9730" width="34.5703125" style="60" customWidth="1"/>
    <col min="9731" max="9731" width="33.140625" style="60" customWidth="1"/>
    <col min="9732" max="9732" width="50" style="60" customWidth="1"/>
    <col min="9733" max="9733" width="25.5703125" style="60" customWidth="1"/>
    <col min="9734" max="9734" width="19.5703125" style="60" customWidth="1"/>
    <col min="9735" max="9984" width="12.7109375" style="60"/>
    <col min="9985" max="9985" width="9" style="60" customWidth="1"/>
    <col min="9986" max="9986" width="34.5703125" style="60" customWidth="1"/>
    <col min="9987" max="9987" width="33.140625" style="60" customWidth="1"/>
    <col min="9988" max="9988" width="50" style="60" customWidth="1"/>
    <col min="9989" max="9989" width="25.5703125" style="60" customWidth="1"/>
    <col min="9990" max="9990" width="19.5703125" style="60" customWidth="1"/>
    <col min="9991" max="10240" width="12.7109375" style="60"/>
    <col min="10241" max="10241" width="9" style="60" customWidth="1"/>
    <col min="10242" max="10242" width="34.5703125" style="60" customWidth="1"/>
    <col min="10243" max="10243" width="33.140625" style="60" customWidth="1"/>
    <col min="10244" max="10244" width="50" style="60" customWidth="1"/>
    <col min="10245" max="10245" width="25.5703125" style="60" customWidth="1"/>
    <col min="10246" max="10246" width="19.5703125" style="60" customWidth="1"/>
    <col min="10247" max="10496" width="12.7109375" style="60"/>
    <col min="10497" max="10497" width="9" style="60" customWidth="1"/>
    <col min="10498" max="10498" width="34.5703125" style="60" customWidth="1"/>
    <col min="10499" max="10499" width="33.140625" style="60" customWidth="1"/>
    <col min="10500" max="10500" width="50" style="60" customWidth="1"/>
    <col min="10501" max="10501" width="25.5703125" style="60" customWidth="1"/>
    <col min="10502" max="10502" width="19.5703125" style="60" customWidth="1"/>
    <col min="10503" max="10752" width="12.7109375" style="60"/>
    <col min="10753" max="10753" width="9" style="60" customWidth="1"/>
    <col min="10754" max="10754" width="34.5703125" style="60" customWidth="1"/>
    <col min="10755" max="10755" width="33.140625" style="60" customWidth="1"/>
    <col min="10756" max="10756" width="50" style="60" customWidth="1"/>
    <col min="10757" max="10757" width="25.5703125" style="60" customWidth="1"/>
    <col min="10758" max="10758" width="19.5703125" style="60" customWidth="1"/>
    <col min="10759" max="11008" width="12.7109375" style="60"/>
    <col min="11009" max="11009" width="9" style="60" customWidth="1"/>
    <col min="11010" max="11010" width="34.5703125" style="60" customWidth="1"/>
    <col min="11011" max="11011" width="33.140625" style="60" customWidth="1"/>
    <col min="11012" max="11012" width="50" style="60" customWidth="1"/>
    <col min="11013" max="11013" width="25.5703125" style="60" customWidth="1"/>
    <col min="11014" max="11014" width="19.5703125" style="60" customWidth="1"/>
    <col min="11015" max="11264" width="12.7109375" style="60"/>
    <col min="11265" max="11265" width="9" style="60" customWidth="1"/>
    <col min="11266" max="11266" width="34.5703125" style="60" customWidth="1"/>
    <col min="11267" max="11267" width="33.140625" style="60" customWidth="1"/>
    <col min="11268" max="11268" width="50" style="60" customWidth="1"/>
    <col min="11269" max="11269" width="25.5703125" style="60" customWidth="1"/>
    <col min="11270" max="11270" width="19.5703125" style="60" customWidth="1"/>
    <col min="11271" max="11520" width="12.7109375" style="60"/>
    <col min="11521" max="11521" width="9" style="60" customWidth="1"/>
    <col min="11522" max="11522" width="34.5703125" style="60" customWidth="1"/>
    <col min="11523" max="11523" width="33.140625" style="60" customWidth="1"/>
    <col min="11524" max="11524" width="50" style="60" customWidth="1"/>
    <col min="11525" max="11525" width="25.5703125" style="60" customWidth="1"/>
    <col min="11526" max="11526" width="19.5703125" style="60" customWidth="1"/>
    <col min="11527" max="11776" width="12.7109375" style="60"/>
    <col min="11777" max="11777" width="9" style="60" customWidth="1"/>
    <col min="11778" max="11778" width="34.5703125" style="60" customWidth="1"/>
    <col min="11779" max="11779" width="33.140625" style="60" customWidth="1"/>
    <col min="11780" max="11780" width="50" style="60" customWidth="1"/>
    <col min="11781" max="11781" width="25.5703125" style="60" customWidth="1"/>
    <col min="11782" max="11782" width="19.5703125" style="60" customWidth="1"/>
    <col min="11783" max="12032" width="12.7109375" style="60"/>
    <col min="12033" max="12033" width="9" style="60" customWidth="1"/>
    <col min="12034" max="12034" width="34.5703125" style="60" customWidth="1"/>
    <col min="12035" max="12035" width="33.140625" style="60" customWidth="1"/>
    <col min="12036" max="12036" width="50" style="60" customWidth="1"/>
    <col min="12037" max="12037" width="25.5703125" style="60" customWidth="1"/>
    <col min="12038" max="12038" width="19.5703125" style="60" customWidth="1"/>
    <col min="12039" max="12288" width="12.7109375" style="60"/>
    <col min="12289" max="12289" width="9" style="60" customWidth="1"/>
    <col min="12290" max="12290" width="34.5703125" style="60" customWidth="1"/>
    <col min="12291" max="12291" width="33.140625" style="60" customWidth="1"/>
    <col min="12292" max="12292" width="50" style="60" customWidth="1"/>
    <col min="12293" max="12293" width="25.5703125" style="60" customWidth="1"/>
    <col min="12294" max="12294" width="19.5703125" style="60" customWidth="1"/>
    <col min="12295" max="12544" width="12.7109375" style="60"/>
    <col min="12545" max="12545" width="9" style="60" customWidth="1"/>
    <col min="12546" max="12546" width="34.5703125" style="60" customWidth="1"/>
    <col min="12547" max="12547" width="33.140625" style="60" customWidth="1"/>
    <col min="12548" max="12548" width="50" style="60" customWidth="1"/>
    <col min="12549" max="12549" width="25.5703125" style="60" customWidth="1"/>
    <col min="12550" max="12550" width="19.5703125" style="60" customWidth="1"/>
    <col min="12551" max="12800" width="12.7109375" style="60"/>
    <col min="12801" max="12801" width="9" style="60" customWidth="1"/>
    <col min="12802" max="12802" width="34.5703125" style="60" customWidth="1"/>
    <col min="12803" max="12803" width="33.140625" style="60" customWidth="1"/>
    <col min="12804" max="12804" width="50" style="60" customWidth="1"/>
    <col min="12805" max="12805" width="25.5703125" style="60" customWidth="1"/>
    <col min="12806" max="12806" width="19.5703125" style="60" customWidth="1"/>
    <col min="12807" max="13056" width="12.7109375" style="60"/>
    <col min="13057" max="13057" width="9" style="60" customWidth="1"/>
    <col min="13058" max="13058" width="34.5703125" style="60" customWidth="1"/>
    <col min="13059" max="13059" width="33.140625" style="60" customWidth="1"/>
    <col min="13060" max="13060" width="50" style="60" customWidth="1"/>
    <col min="13061" max="13061" width="25.5703125" style="60" customWidth="1"/>
    <col min="13062" max="13062" width="19.5703125" style="60" customWidth="1"/>
    <col min="13063" max="13312" width="12.7109375" style="60"/>
    <col min="13313" max="13313" width="9" style="60" customWidth="1"/>
    <col min="13314" max="13314" width="34.5703125" style="60" customWidth="1"/>
    <col min="13315" max="13315" width="33.140625" style="60" customWidth="1"/>
    <col min="13316" max="13316" width="50" style="60" customWidth="1"/>
    <col min="13317" max="13317" width="25.5703125" style="60" customWidth="1"/>
    <col min="13318" max="13318" width="19.5703125" style="60" customWidth="1"/>
    <col min="13319" max="13568" width="12.7109375" style="60"/>
    <col min="13569" max="13569" width="9" style="60" customWidth="1"/>
    <col min="13570" max="13570" width="34.5703125" style="60" customWidth="1"/>
    <col min="13571" max="13571" width="33.140625" style="60" customWidth="1"/>
    <col min="13572" max="13572" width="50" style="60" customWidth="1"/>
    <col min="13573" max="13573" width="25.5703125" style="60" customWidth="1"/>
    <col min="13574" max="13574" width="19.5703125" style="60" customWidth="1"/>
    <col min="13575" max="13824" width="12.7109375" style="60"/>
    <col min="13825" max="13825" width="9" style="60" customWidth="1"/>
    <col min="13826" max="13826" width="34.5703125" style="60" customWidth="1"/>
    <col min="13827" max="13827" width="33.140625" style="60" customWidth="1"/>
    <col min="13828" max="13828" width="50" style="60" customWidth="1"/>
    <col min="13829" max="13829" width="25.5703125" style="60" customWidth="1"/>
    <col min="13830" max="13830" width="19.5703125" style="60" customWidth="1"/>
    <col min="13831" max="14080" width="12.7109375" style="60"/>
    <col min="14081" max="14081" width="9" style="60" customWidth="1"/>
    <col min="14082" max="14082" width="34.5703125" style="60" customWidth="1"/>
    <col min="14083" max="14083" width="33.140625" style="60" customWidth="1"/>
    <col min="14084" max="14084" width="50" style="60" customWidth="1"/>
    <col min="14085" max="14085" width="25.5703125" style="60" customWidth="1"/>
    <col min="14086" max="14086" width="19.5703125" style="60" customWidth="1"/>
    <col min="14087" max="14336" width="12.7109375" style="60"/>
    <col min="14337" max="14337" width="9" style="60" customWidth="1"/>
    <col min="14338" max="14338" width="34.5703125" style="60" customWidth="1"/>
    <col min="14339" max="14339" width="33.140625" style="60" customWidth="1"/>
    <col min="14340" max="14340" width="50" style="60" customWidth="1"/>
    <col min="14341" max="14341" width="25.5703125" style="60" customWidth="1"/>
    <col min="14342" max="14342" width="19.5703125" style="60" customWidth="1"/>
    <col min="14343" max="14592" width="12.7109375" style="60"/>
    <col min="14593" max="14593" width="9" style="60" customWidth="1"/>
    <col min="14594" max="14594" width="34.5703125" style="60" customWidth="1"/>
    <col min="14595" max="14595" width="33.140625" style="60" customWidth="1"/>
    <col min="14596" max="14596" width="50" style="60" customWidth="1"/>
    <col min="14597" max="14597" width="25.5703125" style="60" customWidth="1"/>
    <col min="14598" max="14598" width="19.5703125" style="60" customWidth="1"/>
    <col min="14599" max="14848" width="12.7109375" style="60"/>
    <col min="14849" max="14849" width="9" style="60" customWidth="1"/>
    <col min="14850" max="14850" width="34.5703125" style="60" customWidth="1"/>
    <col min="14851" max="14851" width="33.140625" style="60" customWidth="1"/>
    <col min="14852" max="14852" width="50" style="60" customWidth="1"/>
    <col min="14853" max="14853" width="25.5703125" style="60" customWidth="1"/>
    <col min="14854" max="14854" width="19.5703125" style="60" customWidth="1"/>
    <col min="14855" max="15104" width="12.7109375" style="60"/>
    <col min="15105" max="15105" width="9" style="60" customWidth="1"/>
    <col min="15106" max="15106" width="34.5703125" style="60" customWidth="1"/>
    <col min="15107" max="15107" width="33.140625" style="60" customWidth="1"/>
    <col min="15108" max="15108" width="50" style="60" customWidth="1"/>
    <col min="15109" max="15109" width="25.5703125" style="60" customWidth="1"/>
    <col min="15110" max="15110" width="19.5703125" style="60" customWidth="1"/>
    <col min="15111" max="15360" width="12.7109375" style="60"/>
    <col min="15361" max="15361" width="9" style="60" customWidth="1"/>
    <col min="15362" max="15362" width="34.5703125" style="60" customWidth="1"/>
    <col min="15363" max="15363" width="33.140625" style="60" customWidth="1"/>
    <col min="15364" max="15364" width="50" style="60" customWidth="1"/>
    <col min="15365" max="15365" width="25.5703125" style="60" customWidth="1"/>
    <col min="15366" max="15366" width="19.5703125" style="60" customWidth="1"/>
    <col min="15367" max="15616" width="12.7109375" style="60"/>
    <col min="15617" max="15617" width="9" style="60" customWidth="1"/>
    <col min="15618" max="15618" width="34.5703125" style="60" customWidth="1"/>
    <col min="15619" max="15619" width="33.140625" style="60" customWidth="1"/>
    <col min="15620" max="15620" width="50" style="60" customWidth="1"/>
    <col min="15621" max="15621" width="25.5703125" style="60" customWidth="1"/>
    <col min="15622" max="15622" width="19.5703125" style="60" customWidth="1"/>
    <col min="15623" max="15872" width="12.7109375" style="60"/>
    <col min="15873" max="15873" width="9" style="60" customWidth="1"/>
    <col min="15874" max="15874" width="34.5703125" style="60" customWidth="1"/>
    <col min="15875" max="15875" width="33.140625" style="60" customWidth="1"/>
    <col min="15876" max="15876" width="50" style="60" customWidth="1"/>
    <col min="15877" max="15877" width="25.5703125" style="60" customWidth="1"/>
    <col min="15878" max="15878" width="19.5703125" style="60" customWidth="1"/>
    <col min="15879" max="16128" width="12.7109375" style="60"/>
    <col min="16129" max="16129" width="9" style="60" customWidth="1"/>
    <col min="16130" max="16130" width="34.5703125" style="60" customWidth="1"/>
    <col min="16131" max="16131" width="33.140625" style="60" customWidth="1"/>
    <col min="16132" max="16132" width="50" style="60" customWidth="1"/>
    <col min="16133" max="16133" width="25.5703125" style="60" customWidth="1"/>
    <col min="16134" max="16134" width="19.5703125" style="60" customWidth="1"/>
    <col min="16135" max="16384" width="12.7109375" style="60"/>
  </cols>
  <sheetData>
    <row r="1" spans="1:10" s="143" customFormat="1">
      <c r="A1" s="1529"/>
      <c r="B1" s="1529"/>
      <c r="C1" s="1529"/>
      <c r="F1" s="144"/>
    </row>
    <row r="2" spans="1:10" s="143" customFormat="1" ht="16.5" thickBot="1">
      <c r="A2" s="1529"/>
      <c r="B2" s="1529"/>
      <c r="C2" s="1529"/>
      <c r="F2" s="144"/>
    </row>
    <row r="3" spans="1:10" s="146" customFormat="1" ht="25.5" customHeight="1" thickBot="1">
      <c r="A3" s="145"/>
      <c r="B3" s="1530" t="s">
        <v>80</v>
      </c>
      <c r="C3" s="1531"/>
      <c r="D3" s="1532" t="s">
        <v>33</v>
      </c>
      <c r="E3" s="1533"/>
      <c r="F3" s="1533"/>
      <c r="G3" s="1533"/>
      <c r="H3" s="1533"/>
      <c r="I3" s="1534"/>
      <c r="J3" s="197" t="s">
        <v>49</v>
      </c>
    </row>
    <row r="4" spans="1:10" s="146" customFormat="1">
      <c r="A4" s="145"/>
      <c r="B4" s="147"/>
      <c r="C4" s="147"/>
      <c r="F4" s="148"/>
    </row>
    <row r="5" spans="1:10" s="146" customFormat="1" ht="20.25" customHeight="1">
      <c r="A5" s="145"/>
      <c r="B5" s="160"/>
      <c r="C5" s="147"/>
      <c r="F5" s="149"/>
    </row>
    <row r="6" spans="1:10" s="146" customFormat="1">
      <c r="A6" s="145"/>
      <c r="B6" s="1528" t="s">
        <v>59</v>
      </c>
      <c r="C6" s="1528"/>
      <c r="D6" s="1523" t="s">
        <v>95</v>
      </c>
      <c r="E6" s="1523"/>
      <c r="F6" s="148"/>
    </row>
    <row r="7" spans="1:10" s="146" customFormat="1">
      <c r="A7" s="145"/>
      <c r="B7" s="1523"/>
      <c r="C7" s="1523"/>
      <c r="F7" s="148"/>
    </row>
    <row r="8" spans="1:10" ht="15.75" customHeight="1">
      <c r="B8" s="1524" t="s">
        <v>96</v>
      </c>
      <c r="C8" s="1524"/>
      <c r="D8" s="1525" t="s">
        <v>96</v>
      </c>
      <c r="E8" s="1525"/>
      <c r="F8" s="1525"/>
      <c r="G8" s="1525"/>
      <c r="H8" s="1525"/>
      <c r="I8" s="1525"/>
    </row>
    <row r="9" spans="1:10" ht="88.5" customHeight="1">
      <c r="A9" s="151">
        <f>'8piel'!A9+1</f>
        <v>49</v>
      </c>
      <c r="B9" s="1547" t="s">
        <v>97</v>
      </c>
      <c r="C9" s="1547"/>
      <c r="D9" s="1526" t="s">
        <v>97</v>
      </c>
      <c r="E9" s="1526"/>
      <c r="F9" s="1526"/>
      <c r="G9" s="1526"/>
      <c r="H9" s="1526"/>
      <c r="I9" s="1526"/>
      <c r="J9" s="104" t="s">
        <v>50</v>
      </c>
    </row>
    <row r="10" spans="1:10">
      <c r="B10" s="459"/>
      <c r="C10" s="459"/>
      <c r="D10" s="459"/>
      <c r="E10" s="459"/>
      <c r="G10" s="239"/>
      <c r="H10" s="239"/>
      <c r="I10" s="239"/>
    </row>
    <row r="11" spans="1:10" ht="15.75" customHeight="1">
      <c r="B11" s="161"/>
      <c r="C11" s="161"/>
      <c r="D11" s="1518" t="s">
        <v>143</v>
      </c>
      <c r="E11" s="1518"/>
      <c r="F11" s="1518"/>
      <c r="G11" s="1518"/>
      <c r="H11" s="1518"/>
      <c r="I11" s="1518"/>
    </row>
    <row r="12" spans="1:10" ht="34.5" customHeight="1">
      <c r="B12" s="1527" t="s">
        <v>84</v>
      </c>
      <c r="C12" s="1519" t="s">
        <v>85</v>
      </c>
      <c r="D12" s="1527" t="s">
        <v>239</v>
      </c>
      <c r="E12" s="1519" t="s">
        <v>85</v>
      </c>
      <c r="F12" s="1519" t="s">
        <v>86</v>
      </c>
      <c r="G12" s="1519"/>
      <c r="H12" s="1519"/>
      <c r="I12" s="1519"/>
    </row>
    <row r="13" spans="1:10" ht="31.5">
      <c r="B13" s="1527"/>
      <c r="C13" s="1519"/>
      <c r="D13" s="1527"/>
      <c r="E13" s="1519"/>
      <c r="F13" s="462" t="s">
        <v>87</v>
      </c>
      <c r="G13" s="462" t="s">
        <v>88</v>
      </c>
      <c r="H13" s="462" t="s">
        <v>89</v>
      </c>
      <c r="I13" s="462" t="s">
        <v>90</v>
      </c>
    </row>
    <row r="14" spans="1:10">
      <c r="B14" s="157"/>
      <c r="C14" s="158"/>
      <c r="D14" s="157"/>
      <c r="E14" s="158"/>
      <c r="F14" s="158"/>
      <c r="G14" s="158"/>
      <c r="H14" s="158"/>
      <c r="I14" s="158"/>
    </row>
    <row r="15" spans="1:10">
      <c r="B15" s="493" t="s">
        <v>240</v>
      </c>
      <c r="C15" s="494">
        <v>40931046</v>
      </c>
      <c r="D15" s="478" t="s">
        <v>241</v>
      </c>
      <c r="E15" s="479">
        <v>6991428</v>
      </c>
      <c r="F15" s="479">
        <v>2452</v>
      </c>
      <c r="G15" s="479">
        <v>2452</v>
      </c>
      <c r="H15" s="479">
        <v>0</v>
      </c>
      <c r="I15" s="479">
        <v>0</v>
      </c>
    </row>
    <row r="16" spans="1:10">
      <c r="B16" s="460"/>
      <c r="C16" s="480"/>
      <c r="D16" s="478" t="s">
        <v>242</v>
      </c>
      <c r="E16" s="479">
        <v>1112547</v>
      </c>
      <c r="F16" s="479">
        <v>1067</v>
      </c>
      <c r="G16" s="479">
        <v>1067</v>
      </c>
      <c r="H16" s="479">
        <v>0</v>
      </c>
      <c r="I16" s="479">
        <v>0</v>
      </c>
    </row>
    <row r="17" spans="2:9">
      <c r="B17" s="481"/>
      <c r="C17" s="482"/>
      <c r="D17" s="478" t="s">
        <v>243</v>
      </c>
      <c r="E17" s="479">
        <v>339437</v>
      </c>
      <c r="F17" s="479">
        <v>445</v>
      </c>
      <c r="G17" s="479">
        <v>445</v>
      </c>
      <c r="H17" s="479">
        <v>0</v>
      </c>
      <c r="I17" s="479">
        <v>0</v>
      </c>
    </row>
    <row r="18" spans="2:9">
      <c r="B18" s="239"/>
      <c r="C18" s="239"/>
      <c r="D18" s="478" t="s">
        <v>244</v>
      </c>
      <c r="E18" s="479">
        <v>730805</v>
      </c>
      <c r="F18" s="479">
        <v>445</v>
      </c>
      <c r="G18" s="479">
        <v>445</v>
      </c>
      <c r="H18" s="479">
        <v>0</v>
      </c>
      <c r="I18" s="479">
        <v>0</v>
      </c>
    </row>
    <row r="19" spans="2:9">
      <c r="B19" s="478"/>
      <c r="C19" s="479"/>
      <c r="D19" s="478" t="s">
        <v>245</v>
      </c>
      <c r="E19" s="479">
        <v>560624</v>
      </c>
      <c r="F19" s="479">
        <v>0</v>
      </c>
      <c r="G19" s="479">
        <v>0</v>
      </c>
      <c r="H19" s="479">
        <v>0</v>
      </c>
      <c r="I19" s="479">
        <v>0</v>
      </c>
    </row>
    <row r="20" spans="2:9">
      <c r="B20" s="478"/>
      <c r="C20" s="479"/>
      <c r="D20" s="478" t="s">
        <v>246</v>
      </c>
      <c r="E20" s="479">
        <v>945497</v>
      </c>
      <c r="F20" s="479">
        <v>313</v>
      </c>
      <c r="G20" s="479">
        <v>313</v>
      </c>
      <c r="H20" s="479">
        <v>0</v>
      </c>
      <c r="I20" s="479">
        <v>0</v>
      </c>
    </row>
    <row r="21" spans="2:9">
      <c r="B21" s="478"/>
      <c r="C21" s="479"/>
      <c r="D21" s="478" t="s">
        <v>247</v>
      </c>
      <c r="E21" s="479">
        <v>403253</v>
      </c>
      <c r="F21" s="479">
        <v>445</v>
      </c>
      <c r="G21" s="479">
        <v>445</v>
      </c>
      <c r="H21" s="479">
        <v>0</v>
      </c>
      <c r="I21" s="479">
        <v>0</v>
      </c>
    </row>
    <row r="22" spans="2:9">
      <c r="B22" s="478"/>
      <c r="C22" s="479"/>
      <c r="D22" s="478" t="s">
        <v>248</v>
      </c>
      <c r="E22" s="479">
        <v>369484</v>
      </c>
      <c r="F22" s="479">
        <v>476</v>
      </c>
      <c r="G22" s="479">
        <v>476</v>
      </c>
      <c r="H22" s="479">
        <v>0</v>
      </c>
      <c r="I22" s="479">
        <v>0</v>
      </c>
    </row>
    <row r="23" spans="2:9">
      <c r="B23" s="478"/>
      <c r="C23" s="479"/>
      <c r="D23" s="478" t="s">
        <v>249</v>
      </c>
      <c r="E23" s="479">
        <v>491768</v>
      </c>
      <c r="F23" s="479">
        <v>0</v>
      </c>
      <c r="G23" s="479">
        <v>0</v>
      </c>
      <c r="H23" s="479">
        <v>0</v>
      </c>
      <c r="I23" s="479">
        <v>0</v>
      </c>
    </row>
    <row r="24" spans="2:9">
      <c r="B24" s="478"/>
      <c r="C24" s="479"/>
      <c r="D24" s="478" t="s">
        <v>250</v>
      </c>
      <c r="E24" s="479">
        <v>201996</v>
      </c>
      <c r="F24" s="479">
        <v>4116</v>
      </c>
      <c r="G24" s="479">
        <v>4116</v>
      </c>
      <c r="H24" s="479">
        <v>0</v>
      </c>
      <c r="I24" s="479">
        <v>0</v>
      </c>
    </row>
    <row r="25" spans="2:9">
      <c r="B25" s="478"/>
      <c r="C25" s="479"/>
      <c r="D25" s="478" t="s">
        <v>251</v>
      </c>
      <c r="E25" s="479">
        <v>32920</v>
      </c>
      <c r="F25" s="479">
        <v>0</v>
      </c>
      <c r="G25" s="479">
        <v>0</v>
      </c>
      <c r="H25" s="479">
        <v>0</v>
      </c>
      <c r="I25" s="479">
        <v>0</v>
      </c>
    </row>
    <row r="26" spans="2:9">
      <c r="B26" s="478"/>
      <c r="C26" s="479"/>
      <c r="D26" s="478" t="s">
        <v>252</v>
      </c>
      <c r="E26" s="479">
        <v>172328</v>
      </c>
      <c r="F26" s="479">
        <v>0</v>
      </c>
      <c r="G26" s="479">
        <v>0</v>
      </c>
      <c r="H26" s="479">
        <v>0</v>
      </c>
      <c r="I26" s="479">
        <v>0</v>
      </c>
    </row>
    <row r="27" spans="2:9">
      <c r="B27" s="478"/>
      <c r="C27" s="479"/>
      <c r="D27" s="478" t="s">
        <v>253</v>
      </c>
      <c r="E27" s="479">
        <v>119032</v>
      </c>
      <c r="F27" s="479">
        <v>0</v>
      </c>
      <c r="G27" s="479">
        <v>0</v>
      </c>
      <c r="H27" s="479">
        <v>0</v>
      </c>
      <c r="I27" s="479">
        <v>0</v>
      </c>
    </row>
    <row r="28" spans="2:9">
      <c r="B28" s="478"/>
      <c r="C28" s="479"/>
      <c r="D28" s="478" t="s">
        <v>254</v>
      </c>
      <c r="E28" s="479">
        <v>25144</v>
      </c>
      <c r="F28" s="479">
        <v>0</v>
      </c>
      <c r="G28" s="479">
        <v>0</v>
      </c>
      <c r="H28" s="479">
        <v>0</v>
      </c>
      <c r="I28" s="479">
        <v>0</v>
      </c>
    </row>
    <row r="29" spans="2:9">
      <c r="B29" s="478"/>
      <c r="C29" s="479"/>
      <c r="D29" s="478" t="s">
        <v>255</v>
      </c>
      <c r="E29" s="479">
        <v>60640</v>
      </c>
      <c r="F29" s="479">
        <v>0</v>
      </c>
      <c r="G29" s="479">
        <v>0</v>
      </c>
      <c r="H29" s="479">
        <v>0</v>
      </c>
      <c r="I29" s="479">
        <v>0</v>
      </c>
    </row>
    <row r="30" spans="2:9">
      <c r="B30" s="478"/>
      <c r="C30" s="479"/>
      <c r="D30" s="478" t="s">
        <v>256</v>
      </c>
      <c r="E30" s="479">
        <v>18576</v>
      </c>
      <c r="F30" s="479">
        <v>0</v>
      </c>
      <c r="G30" s="479">
        <v>0</v>
      </c>
      <c r="H30" s="479">
        <v>0</v>
      </c>
      <c r="I30" s="479">
        <v>0</v>
      </c>
    </row>
    <row r="31" spans="2:9">
      <c r="B31" s="478"/>
      <c r="C31" s="479"/>
      <c r="D31" s="478" t="s">
        <v>257</v>
      </c>
      <c r="E31" s="479">
        <v>273736</v>
      </c>
      <c r="F31" s="479">
        <v>0</v>
      </c>
      <c r="G31" s="479">
        <v>0</v>
      </c>
      <c r="H31" s="479">
        <v>0</v>
      </c>
      <c r="I31" s="479">
        <v>0</v>
      </c>
    </row>
    <row r="32" spans="2:9">
      <c r="B32" s="478"/>
      <c r="C32" s="479"/>
      <c r="D32" s="478" t="s">
        <v>258</v>
      </c>
      <c r="E32" s="479">
        <v>84869</v>
      </c>
      <c r="F32" s="479">
        <v>445</v>
      </c>
      <c r="G32" s="479">
        <v>445</v>
      </c>
      <c r="H32" s="479">
        <v>0</v>
      </c>
      <c r="I32" s="479">
        <v>0</v>
      </c>
    </row>
    <row r="33" spans="2:9">
      <c r="B33" s="478"/>
      <c r="C33" s="479"/>
      <c r="D33" s="478" t="s">
        <v>259</v>
      </c>
      <c r="E33" s="479">
        <v>70552</v>
      </c>
      <c r="F33" s="479">
        <v>0</v>
      </c>
      <c r="G33" s="479">
        <v>0</v>
      </c>
      <c r="H33" s="479">
        <v>0</v>
      </c>
      <c r="I33" s="479">
        <v>0</v>
      </c>
    </row>
    <row r="34" spans="2:9">
      <c r="B34" s="478"/>
      <c r="C34" s="479"/>
      <c r="D34" s="478" t="s">
        <v>260</v>
      </c>
      <c r="E34" s="479">
        <v>83392</v>
      </c>
      <c r="F34" s="479">
        <v>0</v>
      </c>
      <c r="G34" s="479">
        <v>0</v>
      </c>
      <c r="H34" s="479">
        <v>0</v>
      </c>
      <c r="I34" s="479">
        <v>0</v>
      </c>
    </row>
    <row r="35" spans="2:9">
      <c r="B35" s="478"/>
      <c r="C35" s="479"/>
      <c r="D35" s="478" t="s">
        <v>261</v>
      </c>
      <c r="E35" s="479">
        <v>160229</v>
      </c>
      <c r="F35" s="479">
        <v>445</v>
      </c>
      <c r="G35" s="479">
        <v>445</v>
      </c>
      <c r="H35" s="479">
        <v>0</v>
      </c>
      <c r="I35" s="479">
        <v>0</v>
      </c>
    </row>
    <row r="36" spans="2:9">
      <c r="B36" s="478"/>
      <c r="C36" s="479"/>
      <c r="D36" s="478" t="s">
        <v>262</v>
      </c>
      <c r="E36" s="479">
        <v>93989</v>
      </c>
      <c r="F36" s="479">
        <v>445</v>
      </c>
      <c r="G36" s="479">
        <v>445</v>
      </c>
      <c r="H36" s="479">
        <v>0</v>
      </c>
      <c r="I36" s="479">
        <v>0</v>
      </c>
    </row>
    <row r="37" spans="2:9">
      <c r="B37" s="478"/>
      <c r="C37" s="479"/>
      <c r="D37" s="478" t="s">
        <v>263</v>
      </c>
      <c r="E37" s="479">
        <v>12568</v>
      </c>
      <c r="F37" s="479">
        <v>0</v>
      </c>
      <c r="G37" s="479">
        <v>0</v>
      </c>
      <c r="H37" s="479">
        <v>0</v>
      </c>
      <c r="I37" s="479">
        <v>0</v>
      </c>
    </row>
    <row r="38" spans="2:9">
      <c r="B38" s="478"/>
      <c r="C38" s="479"/>
      <c r="D38" s="478" t="s">
        <v>264</v>
      </c>
      <c r="E38" s="479">
        <v>194319</v>
      </c>
      <c r="F38" s="479">
        <v>151</v>
      </c>
      <c r="G38" s="479">
        <v>151</v>
      </c>
      <c r="H38" s="479">
        <v>0</v>
      </c>
      <c r="I38" s="479">
        <v>0</v>
      </c>
    </row>
    <row r="39" spans="2:9">
      <c r="B39" s="478"/>
      <c r="C39" s="479"/>
      <c r="D39" s="478" t="s">
        <v>265</v>
      </c>
      <c r="E39" s="479">
        <v>434322</v>
      </c>
      <c r="F39" s="479">
        <v>890</v>
      </c>
      <c r="G39" s="479">
        <v>890</v>
      </c>
      <c r="H39" s="479">
        <v>0</v>
      </c>
      <c r="I39" s="479">
        <v>0</v>
      </c>
    </row>
    <row r="40" spans="2:9">
      <c r="B40" s="478"/>
      <c r="C40" s="479"/>
      <c r="D40" s="478" t="s">
        <v>266</v>
      </c>
      <c r="E40" s="479">
        <v>48016</v>
      </c>
      <c r="F40" s="479">
        <v>0</v>
      </c>
      <c r="G40" s="479">
        <v>0</v>
      </c>
      <c r="H40" s="479">
        <v>0</v>
      </c>
      <c r="I40" s="479">
        <v>0</v>
      </c>
    </row>
    <row r="41" spans="2:9">
      <c r="B41" s="478"/>
      <c r="C41" s="479"/>
      <c r="D41" s="478" t="s">
        <v>267</v>
      </c>
      <c r="E41" s="479">
        <v>114808</v>
      </c>
      <c r="F41" s="479">
        <v>0</v>
      </c>
      <c r="G41" s="479">
        <v>0</v>
      </c>
      <c r="H41" s="479">
        <v>0</v>
      </c>
      <c r="I41" s="479">
        <v>0</v>
      </c>
    </row>
    <row r="42" spans="2:9">
      <c r="B42" s="478"/>
      <c r="C42" s="479"/>
      <c r="D42" s="478" t="s">
        <v>268</v>
      </c>
      <c r="E42" s="479">
        <v>117880</v>
      </c>
      <c r="F42" s="479">
        <v>0</v>
      </c>
      <c r="G42" s="479">
        <v>0</v>
      </c>
      <c r="H42" s="479">
        <v>0</v>
      </c>
      <c r="I42" s="479">
        <v>0</v>
      </c>
    </row>
    <row r="43" spans="2:9">
      <c r="B43" s="478"/>
      <c r="C43" s="479"/>
      <c r="D43" s="478" t="s">
        <v>269</v>
      </c>
      <c r="E43" s="479">
        <v>93328</v>
      </c>
      <c r="F43" s="479">
        <v>0</v>
      </c>
      <c r="G43" s="479">
        <v>0</v>
      </c>
      <c r="H43" s="479">
        <v>0</v>
      </c>
      <c r="I43" s="479">
        <v>0</v>
      </c>
    </row>
    <row r="44" spans="2:9">
      <c r="B44" s="478"/>
      <c r="C44" s="479"/>
      <c r="D44" s="478" t="s">
        <v>270</v>
      </c>
      <c r="E44" s="479">
        <v>256344</v>
      </c>
      <c r="F44" s="479">
        <v>0</v>
      </c>
      <c r="G44" s="479">
        <v>0</v>
      </c>
      <c r="H44" s="479">
        <v>0</v>
      </c>
      <c r="I44" s="479">
        <v>0</v>
      </c>
    </row>
    <row r="45" spans="2:9">
      <c r="B45" s="478"/>
      <c r="C45" s="479"/>
      <c r="D45" s="478" t="s">
        <v>271</v>
      </c>
      <c r="E45" s="479">
        <v>43336</v>
      </c>
      <c r="F45" s="479">
        <v>0</v>
      </c>
      <c r="G45" s="479">
        <v>0</v>
      </c>
      <c r="H45" s="479">
        <v>0</v>
      </c>
      <c r="I45" s="479">
        <v>0</v>
      </c>
    </row>
    <row r="46" spans="2:9">
      <c r="B46" s="478"/>
      <c r="C46" s="479"/>
      <c r="D46" s="478" t="s">
        <v>272</v>
      </c>
      <c r="E46" s="479">
        <v>32928</v>
      </c>
      <c r="F46" s="479">
        <v>0</v>
      </c>
      <c r="G46" s="479">
        <v>0</v>
      </c>
      <c r="H46" s="479">
        <v>0</v>
      </c>
      <c r="I46" s="479">
        <v>0</v>
      </c>
    </row>
    <row r="47" spans="2:9">
      <c r="B47" s="478"/>
      <c r="C47" s="479"/>
      <c r="D47" s="478" t="s">
        <v>273</v>
      </c>
      <c r="E47" s="479">
        <v>72464</v>
      </c>
      <c r="F47" s="479">
        <v>0</v>
      </c>
      <c r="G47" s="479">
        <v>0</v>
      </c>
      <c r="H47" s="479">
        <v>0</v>
      </c>
      <c r="I47" s="479">
        <v>0</v>
      </c>
    </row>
    <row r="48" spans="2:9">
      <c r="B48" s="478"/>
      <c r="C48" s="479"/>
      <c r="D48" s="478" t="s">
        <v>274</v>
      </c>
      <c r="E48" s="479">
        <v>161964</v>
      </c>
      <c r="F48" s="479">
        <v>836</v>
      </c>
      <c r="G48" s="479">
        <v>836</v>
      </c>
      <c r="H48" s="479">
        <v>0</v>
      </c>
      <c r="I48" s="479">
        <v>0</v>
      </c>
    </row>
    <row r="49" spans="2:9">
      <c r="B49" s="478"/>
      <c r="C49" s="479"/>
      <c r="D49" s="478" t="s">
        <v>275</v>
      </c>
      <c r="E49" s="479">
        <v>380304</v>
      </c>
      <c r="F49" s="479">
        <v>0</v>
      </c>
      <c r="G49" s="479">
        <v>0</v>
      </c>
      <c r="H49" s="479">
        <v>0</v>
      </c>
      <c r="I49" s="479">
        <v>0</v>
      </c>
    </row>
    <row r="50" spans="2:9">
      <c r="B50" s="478"/>
      <c r="C50" s="479"/>
      <c r="D50" s="478" t="s">
        <v>276</v>
      </c>
      <c r="E50" s="479">
        <v>59944</v>
      </c>
      <c r="F50" s="479">
        <v>0</v>
      </c>
      <c r="G50" s="479">
        <v>0</v>
      </c>
      <c r="H50" s="479">
        <v>0</v>
      </c>
      <c r="I50" s="479">
        <v>0</v>
      </c>
    </row>
    <row r="51" spans="2:9">
      <c r="B51" s="478"/>
      <c r="C51" s="479"/>
      <c r="D51" s="478" t="s">
        <v>277</v>
      </c>
      <c r="E51" s="479">
        <v>34616</v>
      </c>
      <c r="F51" s="479">
        <v>0</v>
      </c>
      <c r="G51" s="479">
        <v>0</v>
      </c>
      <c r="H51" s="479">
        <v>0</v>
      </c>
      <c r="I51" s="479">
        <v>0</v>
      </c>
    </row>
    <row r="52" spans="2:9">
      <c r="B52" s="478"/>
      <c r="C52" s="479"/>
      <c r="D52" s="478" t="s">
        <v>278</v>
      </c>
      <c r="E52" s="479">
        <v>90120</v>
      </c>
      <c r="F52" s="479">
        <v>0</v>
      </c>
      <c r="G52" s="479">
        <v>0</v>
      </c>
      <c r="H52" s="479">
        <v>0</v>
      </c>
      <c r="I52" s="479">
        <v>0</v>
      </c>
    </row>
    <row r="53" spans="2:9">
      <c r="B53" s="478"/>
      <c r="C53" s="479"/>
      <c r="D53" s="478" t="s">
        <v>279</v>
      </c>
      <c r="E53" s="479">
        <v>29576</v>
      </c>
      <c r="F53" s="479">
        <v>0</v>
      </c>
      <c r="G53" s="479">
        <v>0</v>
      </c>
      <c r="H53" s="479">
        <v>0</v>
      </c>
      <c r="I53" s="479">
        <v>0</v>
      </c>
    </row>
    <row r="54" spans="2:9">
      <c r="B54" s="478"/>
      <c r="C54" s="479"/>
      <c r="D54" s="478" t="s">
        <v>280</v>
      </c>
      <c r="E54" s="479">
        <v>122496</v>
      </c>
      <c r="F54" s="479">
        <v>0</v>
      </c>
      <c r="G54" s="479">
        <v>0</v>
      </c>
      <c r="H54" s="479">
        <v>0</v>
      </c>
      <c r="I54" s="479">
        <v>0</v>
      </c>
    </row>
    <row r="55" spans="2:9">
      <c r="B55" s="478"/>
      <c r="C55" s="479"/>
      <c r="D55" s="478" t="s">
        <v>281</v>
      </c>
      <c r="E55" s="479">
        <v>146109</v>
      </c>
      <c r="F55" s="479">
        <v>445</v>
      </c>
      <c r="G55" s="479">
        <v>445</v>
      </c>
      <c r="H55" s="479">
        <v>0</v>
      </c>
      <c r="I55" s="479">
        <v>0</v>
      </c>
    </row>
    <row r="56" spans="2:9">
      <c r="B56" s="478"/>
      <c r="C56" s="479"/>
      <c r="D56" s="478" t="s">
        <v>282</v>
      </c>
      <c r="E56" s="479">
        <v>325133</v>
      </c>
      <c r="F56" s="479">
        <v>621</v>
      </c>
      <c r="G56" s="479">
        <v>621</v>
      </c>
      <c r="H56" s="479">
        <v>0</v>
      </c>
      <c r="I56" s="479">
        <v>0</v>
      </c>
    </row>
    <row r="57" spans="2:9">
      <c r="B57" s="478"/>
      <c r="C57" s="479"/>
      <c r="D57" s="478" t="s">
        <v>283</v>
      </c>
      <c r="E57" s="479">
        <v>204514</v>
      </c>
      <c r="F57" s="479">
        <v>1402</v>
      </c>
      <c r="G57" s="479">
        <v>397</v>
      </c>
      <c r="H57" s="479">
        <v>1005</v>
      </c>
      <c r="I57" s="479">
        <v>0</v>
      </c>
    </row>
    <row r="58" spans="2:9">
      <c r="B58" s="478"/>
      <c r="C58" s="479"/>
      <c r="D58" s="478" t="s">
        <v>284</v>
      </c>
      <c r="E58" s="479">
        <v>177245</v>
      </c>
      <c r="F58" s="479">
        <v>445</v>
      </c>
      <c r="G58" s="479">
        <v>445</v>
      </c>
      <c r="H58" s="479">
        <v>0</v>
      </c>
      <c r="I58" s="479">
        <v>0</v>
      </c>
    </row>
    <row r="59" spans="2:9">
      <c r="B59" s="478"/>
      <c r="C59" s="479"/>
      <c r="D59" s="478" t="s">
        <v>285</v>
      </c>
      <c r="E59" s="479">
        <v>68024</v>
      </c>
      <c r="F59" s="479">
        <v>0</v>
      </c>
      <c r="G59" s="479">
        <v>0</v>
      </c>
      <c r="H59" s="479">
        <v>0</v>
      </c>
      <c r="I59" s="479">
        <v>0</v>
      </c>
    </row>
    <row r="60" spans="2:9">
      <c r="B60" s="478"/>
      <c r="C60" s="479"/>
      <c r="D60" s="478" t="s">
        <v>286</v>
      </c>
      <c r="E60" s="479">
        <v>116760</v>
      </c>
      <c r="F60" s="479">
        <v>0</v>
      </c>
      <c r="G60" s="479">
        <v>0</v>
      </c>
      <c r="H60" s="479">
        <v>0</v>
      </c>
      <c r="I60" s="479">
        <v>0</v>
      </c>
    </row>
    <row r="61" spans="2:9">
      <c r="B61" s="478"/>
      <c r="C61" s="479"/>
      <c r="D61" s="478" t="s">
        <v>287</v>
      </c>
      <c r="E61" s="479">
        <v>58248</v>
      </c>
      <c r="F61" s="479">
        <v>0</v>
      </c>
      <c r="G61" s="479">
        <v>0</v>
      </c>
      <c r="H61" s="479">
        <v>0</v>
      </c>
      <c r="I61" s="479">
        <v>0</v>
      </c>
    </row>
    <row r="62" spans="2:9">
      <c r="B62" s="478"/>
      <c r="C62" s="479"/>
      <c r="D62" s="478" t="s">
        <v>288</v>
      </c>
      <c r="E62" s="479">
        <v>36232</v>
      </c>
      <c r="F62" s="479">
        <v>0</v>
      </c>
      <c r="G62" s="479">
        <v>0</v>
      </c>
      <c r="H62" s="479">
        <v>0</v>
      </c>
      <c r="I62" s="479">
        <v>0</v>
      </c>
    </row>
    <row r="63" spans="2:9">
      <c r="B63" s="478"/>
      <c r="C63" s="479"/>
      <c r="D63" s="478" t="s">
        <v>289</v>
      </c>
      <c r="E63" s="479">
        <v>35328</v>
      </c>
      <c r="F63" s="479">
        <v>0</v>
      </c>
      <c r="G63" s="479">
        <v>0</v>
      </c>
      <c r="H63" s="479">
        <v>0</v>
      </c>
      <c r="I63" s="479">
        <v>0</v>
      </c>
    </row>
    <row r="64" spans="2:9">
      <c r="B64" s="478"/>
      <c r="C64" s="479"/>
      <c r="D64" s="478" t="s">
        <v>290</v>
      </c>
      <c r="E64" s="479">
        <v>47272</v>
      </c>
      <c r="F64" s="479">
        <v>0</v>
      </c>
      <c r="G64" s="479">
        <v>0</v>
      </c>
      <c r="H64" s="479">
        <v>0</v>
      </c>
      <c r="I64" s="479">
        <v>0</v>
      </c>
    </row>
    <row r="65" spans="2:9">
      <c r="B65" s="478"/>
      <c r="C65" s="479"/>
      <c r="D65" s="478" t="s">
        <v>291</v>
      </c>
      <c r="E65" s="479">
        <v>326480</v>
      </c>
      <c r="F65" s="479">
        <v>0</v>
      </c>
      <c r="G65" s="479">
        <v>0</v>
      </c>
      <c r="H65" s="479">
        <v>0</v>
      </c>
      <c r="I65" s="479">
        <v>0</v>
      </c>
    </row>
    <row r="66" spans="2:9">
      <c r="B66" s="478"/>
      <c r="C66" s="479"/>
      <c r="D66" s="478" t="s">
        <v>292</v>
      </c>
      <c r="E66" s="479">
        <v>130856</v>
      </c>
      <c r="F66" s="479">
        <v>0</v>
      </c>
      <c r="G66" s="479">
        <v>0</v>
      </c>
      <c r="H66" s="479">
        <v>0</v>
      </c>
      <c r="I66" s="479">
        <v>0</v>
      </c>
    </row>
    <row r="67" spans="2:9">
      <c r="B67" s="478"/>
      <c r="C67" s="479"/>
      <c r="D67" s="478" t="s">
        <v>293</v>
      </c>
      <c r="E67" s="479">
        <v>59160</v>
      </c>
      <c r="F67" s="479">
        <v>0</v>
      </c>
      <c r="G67" s="479">
        <v>0</v>
      </c>
      <c r="H67" s="479">
        <v>0</v>
      </c>
      <c r="I67" s="479">
        <v>0</v>
      </c>
    </row>
    <row r="68" spans="2:9">
      <c r="B68" s="478"/>
      <c r="C68" s="479"/>
      <c r="D68" s="478" t="s">
        <v>294</v>
      </c>
      <c r="E68" s="479">
        <v>99072</v>
      </c>
      <c r="F68" s="479">
        <v>0</v>
      </c>
      <c r="G68" s="479">
        <v>0</v>
      </c>
      <c r="H68" s="479">
        <v>0</v>
      </c>
      <c r="I68" s="479">
        <v>0</v>
      </c>
    </row>
    <row r="69" spans="2:9">
      <c r="B69" s="478"/>
      <c r="C69" s="479"/>
      <c r="D69" s="478" t="s">
        <v>295</v>
      </c>
      <c r="E69" s="479">
        <v>90168</v>
      </c>
      <c r="F69" s="479">
        <v>0</v>
      </c>
      <c r="G69" s="479">
        <v>0</v>
      </c>
      <c r="H69" s="479">
        <v>0</v>
      </c>
      <c r="I69" s="479">
        <v>0</v>
      </c>
    </row>
    <row r="70" spans="2:9">
      <c r="B70" s="478"/>
      <c r="C70" s="479"/>
      <c r="D70" s="478" t="s">
        <v>296</v>
      </c>
      <c r="E70" s="479">
        <v>154404</v>
      </c>
      <c r="F70" s="479">
        <v>356</v>
      </c>
      <c r="G70" s="479">
        <v>356</v>
      </c>
      <c r="H70" s="479">
        <v>0</v>
      </c>
      <c r="I70" s="479">
        <v>0</v>
      </c>
    </row>
    <row r="71" spans="2:9">
      <c r="B71" s="478"/>
      <c r="C71" s="479"/>
      <c r="D71" s="478" t="s">
        <v>297</v>
      </c>
      <c r="E71" s="479">
        <v>78702</v>
      </c>
      <c r="F71" s="479">
        <v>334</v>
      </c>
      <c r="G71" s="479">
        <v>334</v>
      </c>
      <c r="H71" s="479">
        <v>0</v>
      </c>
      <c r="I71" s="479">
        <v>0</v>
      </c>
    </row>
    <row r="72" spans="2:9">
      <c r="B72" s="478"/>
      <c r="C72" s="479"/>
      <c r="D72" s="478" t="s">
        <v>298</v>
      </c>
      <c r="E72" s="479">
        <v>45197</v>
      </c>
      <c r="F72" s="479">
        <v>445</v>
      </c>
      <c r="G72" s="479">
        <v>445</v>
      </c>
      <c r="H72" s="479">
        <v>0</v>
      </c>
      <c r="I72" s="479">
        <v>0</v>
      </c>
    </row>
    <row r="73" spans="2:9">
      <c r="B73" s="478"/>
      <c r="C73" s="479"/>
      <c r="D73" s="478" t="s">
        <v>299</v>
      </c>
      <c r="E73" s="479">
        <v>423536</v>
      </c>
      <c r="F73" s="479">
        <v>0</v>
      </c>
      <c r="G73" s="479">
        <v>0</v>
      </c>
      <c r="H73" s="479">
        <v>0</v>
      </c>
      <c r="I73" s="479">
        <v>0</v>
      </c>
    </row>
    <row r="74" spans="2:9">
      <c r="B74" s="478"/>
      <c r="C74" s="479"/>
      <c r="D74" s="478" t="s">
        <v>300</v>
      </c>
      <c r="E74" s="479">
        <v>76896</v>
      </c>
      <c r="F74" s="479">
        <v>0</v>
      </c>
      <c r="G74" s="479">
        <v>0</v>
      </c>
      <c r="H74" s="479">
        <v>0</v>
      </c>
      <c r="I74" s="479">
        <v>0</v>
      </c>
    </row>
    <row r="75" spans="2:9">
      <c r="B75" s="478"/>
      <c r="C75" s="479"/>
      <c r="D75" s="478" t="s">
        <v>301</v>
      </c>
      <c r="E75" s="479">
        <v>515196</v>
      </c>
      <c r="F75" s="479">
        <v>1468</v>
      </c>
      <c r="G75" s="479">
        <v>1468</v>
      </c>
      <c r="H75" s="479">
        <v>0</v>
      </c>
      <c r="I75" s="479">
        <v>0</v>
      </c>
    </row>
    <row r="76" spans="2:9">
      <c r="B76" s="478"/>
      <c r="C76" s="479"/>
      <c r="D76" s="478" t="s">
        <v>302</v>
      </c>
      <c r="E76" s="479">
        <v>177791</v>
      </c>
      <c r="F76" s="479">
        <v>823</v>
      </c>
      <c r="G76" s="479">
        <v>823</v>
      </c>
      <c r="H76" s="479">
        <v>0</v>
      </c>
      <c r="I76" s="479">
        <v>0</v>
      </c>
    </row>
    <row r="77" spans="2:9">
      <c r="B77" s="478"/>
      <c r="C77" s="479"/>
      <c r="D77" s="478" t="s">
        <v>303</v>
      </c>
      <c r="E77" s="479">
        <v>54421</v>
      </c>
      <c r="F77" s="479">
        <v>445</v>
      </c>
      <c r="G77" s="479">
        <v>445</v>
      </c>
      <c r="H77" s="479">
        <v>0</v>
      </c>
      <c r="I77" s="479">
        <v>0</v>
      </c>
    </row>
    <row r="78" spans="2:9">
      <c r="B78" s="478"/>
      <c r="C78" s="479"/>
      <c r="D78" s="478" t="s">
        <v>304</v>
      </c>
      <c r="E78" s="479">
        <v>288112</v>
      </c>
      <c r="F78" s="479">
        <v>0</v>
      </c>
      <c r="G78" s="479">
        <v>0</v>
      </c>
      <c r="H78" s="479">
        <v>0</v>
      </c>
      <c r="I78" s="479">
        <v>0</v>
      </c>
    </row>
    <row r="79" spans="2:9">
      <c r="B79" s="478"/>
      <c r="C79" s="479"/>
      <c r="D79" s="478" t="s">
        <v>305</v>
      </c>
      <c r="E79" s="479">
        <v>141213</v>
      </c>
      <c r="F79" s="479">
        <v>29</v>
      </c>
      <c r="G79" s="479">
        <v>29</v>
      </c>
      <c r="H79" s="479">
        <v>0</v>
      </c>
      <c r="I79" s="479">
        <v>0</v>
      </c>
    </row>
    <row r="80" spans="2:9">
      <c r="B80" s="478"/>
      <c r="C80" s="479"/>
      <c r="D80" s="478" t="s">
        <v>306</v>
      </c>
      <c r="E80" s="479">
        <v>29552</v>
      </c>
      <c r="F80" s="479">
        <v>0</v>
      </c>
      <c r="G80" s="479">
        <v>0</v>
      </c>
      <c r="H80" s="479">
        <v>0</v>
      </c>
      <c r="I80" s="479">
        <v>0</v>
      </c>
    </row>
    <row r="81" spans="2:9">
      <c r="B81" s="478"/>
      <c r="C81" s="479"/>
      <c r="D81" s="478" t="s">
        <v>307</v>
      </c>
      <c r="E81" s="479">
        <v>163496</v>
      </c>
      <c r="F81" s="479">
        <v>0</v>
      </c>
      <c r="G81" s="479">
        <v>0</v>
      </c>
      <c r="H81" s="479">
        <v>0</v>
      </c>
      <c r="I81" s="479">
        <v>0</v>
      </c>
    </row>
    <row r="82" spans="2:9">
      <c r="B82" s="478"/>
      <c r="C82" s="479"/>
      <c r="D82" s="478" t="s">
        <v>308</v>
      </c>
      <c r="E82" s="479">
        <v>419592</v>
      </c>
      <c r="F82" s="479">
        <v>0</v>
      </c>
      <c r="G82" s="479">
        <v>0</v>
      </c>
      <c r="H82" s="479">
        <v>0</v>
      </c>
      <c r="I82" s="479">
        <v>0</v>
      </c>
    </row>
    <row r="83" spans="2:9">
      <c r="B83" s="478"/>
      <c r="C83" s="479"/>
      <c r="D83" s="478" t="s">
        <v>309</v>
      </c>
      <c r="E83" s="479">
        <v>57672</v>
      </c>
      <c r="F83" s="479">
        <v>0</v>
      </c>
      <c r="G83" s="479">
        <v>0</v>
      </c>
      <c r="H83" s="479">
        <v>0</v>
      </c>
      <c r="I83" s="479">
        <v>0</v>
      </c>
    </row>
    <row r="84" spans="2:9">
      <c r="B84" s="478"/>
      <c r="C84" s="479"/>
      <c r="D84" s="478" t="s">
        <v>310</v>
      </c>
      <c r="E84" s="479">
        <v>376922</v>
      </c>
      <c r="F84" s="479">
        <v>458</v>
      </c>
      <c r="G84" s="479">
        <v>458</v>
      </c>
      <c r="H84" s="479">
        <v>0</v>
      </c>
      <c r="I84" s="479">
        <v>0</v>
      </c>
    </row>
    <row r="85" spans="2:9">
      <c r="B85" s="478"/>
      <c r="C85" s="479"/>
      <c r="D85" s="478" t="s">
        <v>311</v>
      </c>
      <c r="E85" s="479">
        <v>35488</v>
      </c>
      <c r="F85" s="479">
        <v>0</v>
      </c>
      <c r="G85" s="479">
        <v>0</v>
      </c>
      <c r="H85" s="479">
        <v>0</v>
      </c>
      <c r="I85" s="479">
        <v>0</v>
      </c>
    </row>
    <row r="86" spans="2:9">
      <c r="B86" s="478"/>
      <c r="C86" s="479"/>
      <c r="D86" s="478" t="s">
        <v>312</v>
      </c>
      <c r="E86" s="479">
        <v>24400</v>
      </c>
      <c r="F86" s="479">
        <v>0</v>
      </c>
      <c r="G86" s="479">
        <v>0</v>
      </c>
      <c r="H86" s="479">
        <v>0</v>
      </c>
      <c r="I86" s="479">
        <v>0</v>
      </c>
    </row>
    <row r="87" spans="2:9">
      <c r="B87" s="478"/>
      <c r="C87" s="479"/>
      <c r="D87" s="478" t="s">
        <v>313</v>
      </c>
      <c r="E87" s="479">
        <v>22920</v>
      </c>
      <c r="F87" s="479">
        <v>0</v>
      </c>
      <c r="G87" s="479">
        <v>0</v>
      </c>
      <c r="H87" s="479">
        <v>0</v>
      </c>
      <c r="I87" s="479">
        <v>0</v>
      </c>
    </row>
    <row r="88" spans="2:9">
      <c r="B88" s="478"/>
      <c r="C88" s="479"/>
      <c r="D88" s="478" t="s">
        <v>314</v>
      </c>
      <c r="E88" s="479">
        <v>38840</v>
      </c>
      <c r="F88" s="479">
        <v>0</v>
      </c>
      <c r="G88" s="479">
        <v>0</v>
      </c>
      <c r="H88" s="479">
        <v>0</v>
      </c>
      <c r="I88" s="479">
        <v>0</v>
      </c>
    </row>
    <row r="89" spans="2:9">
      <c r="B89" s="478"/>
      <c r="C89" s="479"/>
      <c r="D89" s="478" t="s">
        <v>315</v>
      </c>
      <c r="E89" s="479">
        <v>40373</v>
      </c>
      <c r="F89" s="479">
        <v>445</v>
      </c>
      <c r="G89" s="479">
        <v>445</v>
      </c>
      <c r="H89" s="479">
        <v>0</v>
      </c>
      <c r="I89" s="479">
        <v>0</v>
      </c>
    </row>
    <row r="90" spans="2:9">
      <c r="B90" s="478"/>
      <c r="C90" s="479"/>
      <c r="D90" s="478" t="s">
        <v>316</v>
      </c>
      <c r="E90" s="479">
        <v>574839</v>
      </c>
      <c r="F90" s="479">
        <v>623</v>
      </c>
      <c r="G90" s="479">
        <v>623</v>
      </c>
      <c r="H90" s="479">
        <v>0</v>
      </c>
      <c r="I90" s="479">
        <v>0</v>
      </c>
    </row>
    <row r="91" spans="2:9">
      <c r="B91" s="478"/>
      <c r="C91" s="479"/>
      <c r="D91" s="478" t="s">
        <v>317</v>
      </c>
      <c r="E91" s="479">
        <v>298312</v>
      </c>
      <c r="F91" s="479">
        <v>0</v>
      </c>
      <c r="G91" s="479">
        <v>0</v>
      </c>
      <c r="H91" s="479">
        <v>0</v>
      </c>
      <c r="I91" s="479">
        <v>0</v>
      </c>
    </row>
    <row r="92" spans="2:9">
      <c r="B92" s="478"/>
      <c r="C92" s="479"/>
      <c r="D92" s="478" t="s">
        <v>318</v>
      </c>
      <c r="E92" s="479">
        <v>261616</v>
      </c>
      <c r="F92" s="479">
        <v>0</v>
      </c>
      <c r="G92" s="479">
        <v>0</v>
      </c>
      <c r="H92" s="479">
        <v>0</v>
      </c>
      <c r="I92" s="479">
        <v>0</v>
      </c>
    </row>
    <row r="93" spans="2:9">
      <c r="B93" s="478"/>
      <c r="C93" s="479"/>
      <c r="D93" s="478" t="s">
        <v>319</v>
      </c>
      <c r="E93" s="479">
        <v>62505</v>
      </c>
      <c r="F93" s="479">
        <v>33</v>
      </c>
      <c r="G93" s="479">
        <v>33</v>
      </c>
      <c r="H93" s="479">
        <v>0</v>
      </c>
      <c r="I93" s="479">
        <v>0</v>
      </c>
    </row>
    <row r="94" spans="2:9">
      <c r="B94" s="478"/>
      <c r="C94" s="479"/>
      <c r="D94" s="478" t="s">
        <v>320</v>
      </c>
      <c r="E94" s="479">
        <v>43056</v>
      </c>
      <c r="F94" s="479">
        <v>0</v>
      </c>
      <c r="G94" s="479">
        <v>0</v>
      </c>
      <c r="H94" s="479">
        <v>0</v>
      </c>
      <c r="I94" s="479">
        <v>0</v>
      </c>
    </row>
    <row r="95" spans="2:9">
      <c r="B95" s="478"/>
      <c r="C95" s="479"/>
      <c r="D95" s="478" t="s">
        <v>321</v>
      </c>
      <c r="E95" s="479">
        <v>65064</v>
      </c>
      <c r="F95" s="479">
        <v>0</v>
      </c>
      <c r="G95" s="479">
        <v>0</v>
      </c>
      <c r="H95" s="479">
        <v>0</v>
      </c>
      <c r="I95" s="479">
        <v>0</v>
      </c>
    </row>
    <row r="96" spans="2:9">
      <c r="B96" s="478"/>
      <c r="C96" s="479"/>
      <c r="D96" s="478" t="s">
        <v>322</v>
      </c>
      <c r="E96" s="479">
        <v>139684</v>
      </c>
      <c r="F96" s="479">
        <v>36</v>
      </c>
      <c r="G96" s="479">
        <v>36</v>
      </c>
      <c r="H96" s="479">
        <v>0</v>
      </c>
      <c r="I96" s="479">
        <v>0</v>
      </c>
    </row>
    <row r="97" spans="2:9">
      <c r="B97" s="478"/>
      <c r="C97" s="479"/>
      <c r="D97" s="478" t="s">
        <v>323</v>
      </c>
      <c r="E97" s="479">
        <v>79576</v>
      </c>
      <c r="F97" s="479">
        <v>0</v>
      </c>
      <c r="G97" s="479">
        <v>0</v>
      </c>
      <c r="H97" s="479">
        <v>0</v>
      </c>
      <c r="I97" s="479">
        <v>0</v>
      </c>
    </row>
    <row r="98" spans="2:9">
      <c r="B98" s="478"/>
      <c r="C98" s="479"/>
      <c r="D98" s="478" t="s">
        <v>324</v>
      </c>
      <c r="E98" s="479">
        <v>180173</v>
      </c>
      <c r="F98" s="479">
        <v>445</v>
      </c>
      <c r="G98" s="479">
        <v>445</v>
      </c>
      <c r="H98" s="479">
        <v>0</v>
      </c>
      <c r="I98" s="479">
        <v>0</v>
      </c>
    </row>
    <row r="99" spans="2:9">
      <c r="B99" s="478"/>
      <c r="C99" s="479"/>
      <c r="D99" s="478" t="s">
        <v>325</v>
      </c>
      <c r="E99" s="479">
        <v>38893</v>
      </c>
      <c r="F99" s="479">
        <v>445</v>
      </c>
      <c r="G99" s="479">
        <v>445</v>
      </c>
      <c r="H99" s="479">
        <v>0</v>
      </c>
      <c r="I99" s="479">
        <v>0</v>
      </c>
    </row>
    <row r="100" spans="2:9">
      <c r="B100" s="478"/>
      <c r="C100" s="479"/>
      <c r="D100" s="478" t="s">
        <v>326</v>
      </c>
      <c r="E100" s="479">
        <v>258376</v>
      </c>
      <c r="F100" s="479">
        <v>40</v>
      </c>
      <c r="G100" s="479">
        <v>40</v>
      </c>
      <c r="H100" s="479">
        <v>0</v>
      </c>
      <c r="I100" s="479">
        <v>0</v>
      </c>
    </row>
    <row r="101" spans="2:9">
      <c r="B101" s="478"/>
      <c r="C101" s="479"/>
      <c r="D101" s="478" t="s">
        <v>327</v>
      </c>
      <c r="E101" s="479">
        <v>47192</v>
      </c>
      <c r="F101" s="479">
        <v>0</v>
      </c>
      <c r="G101" s="479">
        <v>0</v>
      </c>
      <c r="H101" s="479">
        <v>0</v>
      </c>
      <c r="I101" s="479">
        <v>0</v>
      </c>
    </row>
    <row r="102" spans="2:9">
      <c r="B102" s="478"/>
      <c r="C102" s="479"/>
      <c r="D102" s="478" t="s">
        <v>328</v>
      </c>
      <c r="E102" s="479">
        <v>42144</v>
      </c>
      <c r="F102" s="479">
        <v>0</v>
      </c>
      <c r="G102" s="479">
        <v>0</v>
      </c>
      <c r="H102" s="479">
        <v>0</v>
      </c>
      <c r="I102" s="479">
        <v>0</v>
      </c>
    </row>
    <row r="103" spans="2:9">
      <c r="B103" s="478"/>
      <c r="C103" s="479"/>
      <c r="D103" s="478" t="s">
        <v>329</v>
      </c>
      <c r="E103" s="479">
        <v>117976</v>
      </c>
      <c r="F103" s="479">
        <v>0</v>
      </c>
      <c r="G103" s="479">
        <v>0</v>
      </c>
      <c r="H103" s="479">
        <v>0</v>
      </c>
      <c r="I103" s="479">
        <v>0</v>
      </c>
    </row>
    <row r="104" spans="2:9">
      <c r="B104" s="478"/>
      <c r="C104" s="479"/>
      <c r="D104" s="478" t="s">
        <v>330</v>
      </c>
      <c r="E104" s="479">
        <v>20264</v>
      </c>
      <c r="F104" s="479">
        <v>0</v>
      </c>
      <c r="G104" s="479">
        <v>0</v>
      </c>
      <c r="H104" s="479">
        <v>0</v>
      </c>
      <c r="I104" s="479">
        <v>0</v>
      </c>
    </row>
    <row r="105" spans="2:9">
      <c r="B105" s="478"/>
      <c r="C105" s="479"/>
      <c r="D105" s="478" t="s">
        <v>331</v>
      </c>
      <c r="E105" s="479">
        <v>30072</v>
      </c>
      <c r="F105" s="479">
        <v>0</v>
      </c>
      <c r="G105" s="479">
        <v>0</v>
      </c>
      <c r="H105" s="479">
        <v>0</v>
      </c>
      <c r="I105" s="479">
        <v>0</v>
      </c>
    </row>
    <row r="106" spans="2:9">
      <c r="B106" s="478"/>
      <c r="C106" s="479"/>
      <c r="D106" s="478" t="s">
        <v>332</v>
      </c>
      <c r="E106" s="479">
        <v>91440</v>
      </c>
      <c r="F106" s="479">
        <v>0</v>
      </c>
      <c r="G106" s="479">
        <v>0</v>
      </c>
      <c r="H106" s="479">
        <v>0</v>
      </c>
      <c r="I106" s="479">
        <v>0</v>
      </c>
    </row>
    <row r="107" spans="2:9">
      <c r="B107" s="478"/>
      <c r="C107" s="479"/>
      <c r="D107" s="478" t="s">
        <v>333</v>
      </c>
      <c r="E107" s="479">
        <v>134280</v>
      </c>
      <c r="F107" s="479">
        <v>0</v>
      </c>
      <c r="G107" s="479">
        <v>0</v>
      </c>
      <c r="H107" s="479">
        <v>0</v>
      </c>
      <c r="I107" s="479">
        <v>0</v>
      </c>
    </row>
    <row r="108" spans="2:9">
      <c r="B108" s="478"/>
      <c r="C108" s="479"/>
      <c r="D108" s="478" t="s">
        <v>334</v>
      </c>
      <c r="E108" s="479">
        <v>76736</v>
      </c>
      <c r="F108" s="479">
        <v>0</v>
      </c>
      <c r="G108" s="479">
        <v>0</v>
      </c>
      <c r="H108" s="479">
        <v>0</v>
      </c>
      <c r="I108" s="479">
        <v>0</v>
      </c>
    </row>
    <row r="109" spans="2:9">
      <c r="B109" s="478"/>
      <c r="C109" s="479"/>
      <c r="D109" s="478" t="s">
        <v>335</v>
      </c>
      <c r="E109" s="479">
        <v>60624</v>
      </c>
      <c r="F109" s="479">
        <v>0</v>
      </c>
      <c r="G109" s="479">
        <v>0</v>
      </c>
      <c r="H109" s="479">
        <v>0</v>
      </c>
      <c r="I109" s="479">
        <v>0</v>
      </c>
    </row>
    <row r="110" spans="2:9">
      <c r="B110" s="478"/>
      <c r="C110" s="479"/>
      <c r="D110" s="478" t="s">
        <v>336</v>
      </c>
      <c r="E110" s="479">
        <v>363480</v>
      </c>
      <c r="F110" s="479">
        <v>0</v>
      </c>
      <c r="G110" s="479">
        <v>0</v>
      </c>
      <c r="H110" s="479">
        <v>0</v>
      </c>
      <c r="I110" s="479">
        <v>0</v>
      </c>
    </row>
    <row r="111" spans="2:9">
      <c r="B111" s="478"/>
      <c r="C111" s="479"/>
      <c r="D111" s="478" t="s">
        <v>337</v>
      </c>
      <c r="E111" s="479">
        <v>325258</v>
      </c>
      <c r="F111" s="479">
        <v>890</v>
      </c>
      <c r="G111" s="479">
        <v>890</v>
      </c>
      <c r="H111" s="479">
        <v>0</v>
      </c>
      <c r="I111" s="479">
        <v>0</v>
      </c>
    </row>
    <row r="112" spans="2:9">
      <c r="B112" s="478"/>
      <c r="C112" s="479"/>
      <c r="D112" s="478" t="s">
        <v>338</v>
      </c>
      <c r="E112" s="479">
        <v>74968</v>
      </c>
      <c r="F112" s="479">
        <v>0</v>
      </c>
      <c r="G112" s="479">
        <v>0</v>
      </c>
      <c r="H112" s="479">
        <v>0</v>
      </c>
      <c r="I112" s="479">
        <v>0</v>
      </c>
    </row>
    <row r="113" spans="2:9">
      <c r="B113" s="478"/>
      <c r="C113" s="479"/>
      <c r="D113" s="478" t="s">
        <v>339</v>
      </c>
      <c r="E113" s="479">
        <v>28704</v>
      </c>
      <c r="F113" s="479">
        <v>0</v>
      </c>
      <c r="G113" s="479">
        <v>0</v>
      </c>
      <c r="H113" s="479">
        <v>0</v>
      </c>
      <c r="I113" s="479">
        <v>0</v>
      </c>
    </row>
    <row r="114" spans="2:9">
      <c r="B114" s="478"/>
      <c r="C114" s="479"/>
      <c r="D114" s="478" t="s">
        <v>340</v>
      </c>
      <c r="E114" s="479">
        <v>365160</v>
      </c>
      <c r="F114" s="479">
        <v>0</v>
      </c>
      <c r="G114" s="479">
        <v>0</v>
      </c>
      <c r="H114" s="479">
        <v>0</v>
      </c>
      <c r="I114" s="479">
        <v>0</v>
      </c>
    </row>
    <row r="115" spans="2:9">
      <c r="B115" s="478"/>
      <c r="C115" s="479"/>
      <c r="D115" s="478" t="s">
        <v>341</v>
      </c>
      <c r="E115" s="479">
        <v>73128</v>
      </c>
      <c r="F115" s="479">
        <v>0</v>
      </c>
      <c r="G115" s="479">
        <v>0</v>
      </c>
      <c r="H115" s="479">
        <v>0</v>
      </c>
      <c r="I115" s="479">
        <v>0</v>
      </c>
    </row>
    <row r="116" spans="2:9">
      <c r="B116" s="478"/>
      <c r="C116" s="479"/>
      <c r="D116" s="478" t="s">
        <v>342</v>
      </c>
      <c r="E116" s="479">
        <v>58117</v>
      </c>
      <c r="F116" s="479">
        <v>445</v>
      </c>
      <c r="G116" s="479">
        <v>445</v>
      </c>
      <c r="H116" s="479">
        <v>0</v>
      </c>
      <c r="I116" s="479">
        <v>0</v>
      </c>
    </row>
    <row r="117" spans="2:9">
      <c r="B117" s="478"/>
      <c r="C117" s="479"/>
      <c r="D117" s="478" t="s">
        <v>343</v>
      </c>
      <c r="E117" s="479">
        <v>230109</v>
      </c>
      <c r="F117" s="479">
        <v>445</v>
      </c>
      <c r="G117" s="479">
        <v>445</v>
      </c>
      <c r="H117" s="479">
        <v>0</v>
      </c>
      <c r="I117" s="479">
        <v>0</v>
      </c>
    </row>
    <row r="118" spans="2:9">
      <c r="B118" s="478"/>
      <c r="C118" s="479"/>
      <c r="D118" s="478" t="s">
        <v>344</v>
      </c>
      <c r="E118" s="479">
        <v>217440</v>
      </c>
      <c r="F118" s="479">
        <v>0</v>
      </c>
      <c r="G118" s="479">
        <v>0</v>
      </c>
      <c r="H118" s="479">
        <v>0</v>
      </c>
      <c r="I118" s="479">
        <v>0</v>
      </c>
    </row>
    <row r="119" spans="2:9">
      <c r="B119" s="478"/>
      <c r="C119" s="479"/>
      <c r="D119" s="478" t="s">
        <v>345</v>
      </c>
      <c r="E119" s="479">
        <v>33768</v>
      </c>
      <c r="F119" s="479">
        <v>0</v>
      </c>
      <c r="G119" s="479">
        <v>0</v>
      </c>
      <c r="H119" s="479">
        <v>0</v>
      </c>
      <c r="I119" s="479">
        <v>0</v>
      </c>
    </row>
    <row r="120" spans="2:9">
      <c r="B120" s="478"/>
      <c r="C120" s="479"/>
      <c r="D120" s="478" t="s">
        <v>346</v>
      </c>
      <c r="E120" s="479">
        <v>492588</v>
      </c>
      <c r="F120" s="479">
        <v>756</v>
      </c>
      <c r="G120" s="479">
        <v>756</v>
      </c>
      <c r="H120" s="479">
        <v>0</v>
      </c>
      <c r="I120" s="479">
        <v>0</v>
      </c>
    </row>
    <row r="121" spans="2:9">
      <c r="B121" s="478"/>
      <c r="C121" s="479"/>
      <c r="D121" s="478" t="s">
        <v>347</v>
      </c>
      <c r="E121" s="479">
        <v>48056</v>
      </c>
      <c r="F121" s="479">
        <v>0</v>
      </c>
      <c r="G121" s="479">
        <v>0</v>
      </c>
      <c r="H121" s="479">
        <v>0</v>
      </c>
      <c r="I121" s="479">
        <v>0</v>
      </c>
    </row>
    <row r="122" spans="2:9">
      <c r="B122" s="478"/>
      <c r="C122" s="479"/>
      <c r="D122" s="478" t="s">
        <v>348</v>
      </c>
      <c r="E122" s="479">
        <v>470197</v>
      </c>
      <c r="F122" s="479">
        <v>445</v>
      </c>
      <c r="G122" s="479">
        <v>445</v>
      </c>
      <c r="H122" s="479">
        <v>0</v>
      </c>
      <c r="I122" s="479">
        <v>0</v>
      </c>
    </row>
    <row r="123" spans="2:9">
      <c r="B123" s="478"/>
      <c r="C123" s="479"/>
      <c r="D123" s="478" t="s">
        <v>349</v>
      </c>
      <c r="E123" s="479">
        <v>23664</v>
      </c>
      <c r="F123" s="479">
        <v>0</v>
      </c>
      <c r="G123" s="479">
        <v>0</v>
      </c>
      <c r="H123" s="479">
        <v>0</v>
      </c>
      <c r="I123" s="479">
        <v>0</v>
      </c>
    </row>
    <row r="124" spans="2:9">
      <c r="B124" s="478"/>
      <c r="C124" s="479"/>
      <c r="D124" s="478" t="s">
        <v>350</v>
      </c>
      <c r="E124" s="479">
        <v>124168</v>
      </c>
      <c r="F124" s="479">
        <v>400</v>
      </c>
      <c r="G124" s="479">
        <v>400</v>
      </c>
      <c r="H124" s="479">
        <v>0</v>
      </c>
      <c r="I124" s="479">
        <v>0</v>
      </c>
    </row>
    <row r="125" spans="2:9">
      <c r="B125" s="478"/>
      <c r="C125" s="479"/>
      <c r="D125" s="478" t="s">
        <v>351</v>
      </c>
      <c r="E125" s="479">
        <v>39217</v>
      </c>
      <c r="F125" s="479">
        <v>1513</v>
      </c>
      <c r="G125" s="479">
        <v>1513</v>
      </c>
      <c r="H125" s="479">
        <v>0</v>
      </c>
      <c r="I125" s="479">
        <v>0</v>
      </c>
    </row>
    <row r="126" spans="2:9">
      <c r="B126" s="478"/>
      <c r="C126" s="479"/>
      <c r="D126" s="478" t="s">
        <v>352</v>
      </c>
      <c r="E126" s="479">
        <v>16888</v>
      </c>
      <c r="F126" s="479">
        <v>0</v>
      </c>
      <c r="G126" s="479">
        <v>0</v>
      </c>
      <c r="H126" s="479">
        <v>0</v>
      </c>
      <c r="I126" s="479">
        <v>0</v>
      </c>
    </row>
    <row r="127" spans="2:9">
      <c r="B127" s="478"/>
      <c r="C127" s="479"/>
      <c r="D127" s="478" t="s">
        <v>353</v>
      </c>
      <c r="E127" s="479">
        <v>61632</v>
      </c>
      <c r="F127" s="479">
        <v>0</v>
      </c>
      <c r="G127" s="479">
        <v>0</v>
      </c>
      <c r="H127" s="479">
        <v>0</v>
      </c>
      <c r="I127" s="479">
        <v>0</v>
      </c>
    </row>
    <row r="128" spans="2:9">
      <c r="B128" s="478"/>
      <c r="C128" s="479"/>
      <c r="D128" s="478" t="s">
        <v>354</v>
      </c>
      <c r="E128" s="479">
        <v>127920</v>
      </c>
      <c r="F128" s="479">
        <v>0</v>
      </c>
      <c r="G128" s="479">
        <v>0</v>
      </c>
      <c r="H128" s="479">
        <v>0</v>
      </c>
      <c r="I128" s="479">
        <v>0</v>
      </c>
    </row>
    <row r="129" spans="2:9">
      <c r="B129" s="478"/>
      <c r="C129" s="479"/>
      <c r="D129" s="478" t="s">
        <v>355</v>
      </c>
      <c r="E129" s="479">
        <v>170552</v>
      </c>
      <c r="F129" s="479">
        <v>0</v>
      </c>
      <c r="G129" s="479">
        <v>0</v>
      </c>
      <c r="H129" s="479">
        <v>0</v>
      </c>
      <c r="I129" s="479">
        <v>0</v>
      </c>
    </row>
    <row r="130" spans="2:9">
      <c r="B130" s="478"/>
      <c r="C130" s="479"/>
      <c r="D130" s="478" t="s">
        <v>356</v>
      </c>
      <c r="E130" s="479">
        <v>48120</v>
      </c>
      <c r="F130" s="479">
        <v>0</v>
      </c>
      <c r="G130" s="479">
        <v>0</v>
      </c>
      <c r="H130" s="479">
        <v>0</v>
      </c>
      <c r="I130" s="479">
        <v>0</v>
      </c>
    </row>
    <row r="131" spans="2:9">
      <c r="B131" s="478"/>
      <c r="C131" s="479"/>
      <c r="D131" s="478" t="s">
        <v>357</v>
      </c>
      <c r="E131" s="479">
        <v>51371</v>
      </c>
      <c r="F131" s="479">
        <v>387</v>
      </c>
      <c r="G131" s="479">
        <v>387</v>
      </c>
      <c r="H131" s="479">
        <v>0</v>
      </c>
      <c r="I131" s="479">
        <v>0</v>
      </c>
    </row>
    <row r="132" spans="2:9">
      <c r="B132" s="478"/>
      <c r="C132" s="479"/>
      <c r="D132" s="478" t="s">
        <v>358</v>
      </c>
      <c r="E132" s="479">
        <v>68760</v>
      </c>
      <c r="F132" s="479">
        <v>0</v>
      </c>
      <c r="G132" s="479">
        <v>0</v>
      </c>
      <c r="H132" s="479">
        <v>0</v>
      </c>
      <c r="I132" s="479">
        <v>0</v>
      </c>
    </row>
    <row r="133" spans="2:9">
      <c r="B133" s="460"/>
      <c r="C133" s="483"/>
      <c r="D133" s="478" t="s">
        <v>359</v>
      </c>
      <c r="E133" s="479">
        <v>17744</v>
      </c>
      <c r="F133" s="479">
        <v>0</v>
      </c>
      <c r="G133" s="479">
        <v>0</v>
      </c>
      <c r="H133" s="479">
        <v>0</v>
      </c>
      <c r="I133" s="479">
        <v>0</v>
      </c>
    </row>
    <row r="134" spans="2:9">
      <c r="B134" s="239"/>
      <c r="C134" s="239"/>
      <c r="D134" s="486" t="s">
        <v>240</v>
      </c>
      <c r="E134" s="480">
        <f>SUM(E15:E133)</f>
        <v>26880734</v>
      </c>
      <c r="F134" s="480">
        <f>SUM(F15:F133)</f>
        <v>27590</v>
      </c>
      <c r="G134" s="480">
        <f>SUM(G15:G133)</f>
        <v>26585</v>
      </c>
      <c r="H134" s="480">
        <f>SUM(H15:H133)</f>
        <v>1005</v>
      </c>
      <c r="I134" s="480">
        <f>SUM(I15:I133)</f>
        <v>0</v>
      </c>
    </row>
    <row r="135" spans="2:9">
      <c r="D135" s="488"/>
      <c r="E135" s="488"/>
      <c r="F135" s="488"/>
      <c r="G135" s="488"/>
      <c r="H135" s="488"/>
      <c r="I135" s="488"/>
    </row>
    <row r="136" spans="2:9">
      <c r="D136" s="1518" t="s">
        <v>368</v>
      </c>
      <c r="E136" s="1518"/>
      <c r="F136" s="1518"/>
      <c r="G136" s="1518"/>
      <c r="H136" s="1518"/>
      <c r="I136" s="1518"/>
    </row>
    <row r="137" spans="2:9">
      <c r="D137" s="461" t="s">
        <v>239</v>
      </c>
      <c r="E137" s="1519" t="s">
        <v>85</v>
      </c>
      <c r="F137" s="1519"/>
      <c r="G137" s="1519"/>
      <c r="H137" s="1519"/>
      <c r="I137" s="1519"/>
    </row>
    <row r="138" spans="2:9">
      <c r="D138" s="458" t="s">
        <v>361</v>
      </c>
      <c r="E138" s="1535">
        <v>14050312</v>
      </c>
      <c r="F138" s="1535"/>
      <c r="G138" s="1535"/>
      <c r="H138" s="1535"/>
      <c r="I138" s="1535"/>
    </row>
    <row r="139" spans="2:9">
      <c r="D139" s="1521"/>
      <c r="E139" s="1521"/>
      <c r="F139" s="159"/>
      <c r="G139" s="159"/>
      <c r="H139" s="159"/>
      <c r="I139" s="159"/>
    </row>
    <row r="140" spans="2:9">
      <c r="D140" s="460" t="s">
        <v>362</v>
      </c>
      <c r="E140" s="1522">
        <f>E134+E138</f>
        <v>40931046</v>
      </c>
      <c r="F140" s="1522"/>
      <c r="G140" s="1522"/>
      <c r="H140" s="1522"/>
      <c r="I140" s="1522"/>
    </row>
    <row r="141" spans="2:9" ht="55.5" customHeight="1">
      <c r="B141" s="1517" t="s">
        <v>363</v>
      </c>
      <c r="C141" s="1517"/>
      <c r="D141" s="239"/>
      <c r="E141" s="239"/>
      <c r="G141" s="239"/>
      <c r="H141" s="239"/>
      <c r="I141" s="239"/>
    </row>
  </sheetData>
  <mergeCells count="23">
    <mergeCell ref="E12:E13"/>
    <mergeCell ref="F12:I12"/>
    <mergeCell ref="B12:B13"/>
    <mergeCell ref="C12:C13"/>
    <mergeCell ref="D12:D13"/>
    <mergeCell ref="D11:I11"/>
    <mergeCell ref="A1:C1"/>
    <mergeCell ref="A2:C2"/>
    <mergeCell ref="B3:C3"/>
    <mergeCell ref="D3:I3"/>
    <mergeCell ref="B6:C6"/>
    <mergeCell ref="D6:E6"/>
    <mergeCell ref="B7:C7"/>
    <mergeCell ref="B8:C8"/>
    <mergeCell ref="D8:I8"/>
    <mergeCell ref="B9:C9"/>
    <mergeCell ref="D9:I9"/>
    <mergeCell ref="B141:C141"/>
    <mergeCell ref="D136:I136"/>
    <mergeCell ref="E137:I137"/>
    <mergeCell ref="E138:I138"/>
    <mergeCell ref="D139:E139"/>
    <mergeCell ref="E140:I140"/>
  </mergeCells>
  <hyperlinks>
    <hyperlink ref="B30" r:id="rId1" display="Dace.Sinkovska@fm.gov.lv"/>
    <hyperlink ref="B28" r:id="rId2" display="Zane.Adijane@fm.gov.lv;"/>
  </hyperlinks>
  <pageMargins left="0.31496062992125984" right="0.27559055118110237" top="0.51" bottom="0.74803149606299213" header="0.31496062992125984" footer="0.31496062992125984"/>
  <pageSetup paperSize="9" scale="75" orientation="landscape" r:id="rId3"/>
  <headerFooter>
    <oddFooter>&amp;L&amp;F&amp;C&amp;P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82"/>
  <sheetViews>
    <sheetView zoomScale="80" zoomScaleNormal="80" workbookViewId="0">
      <selection activeCell="F9" sqref="F9"/>
    </sheetView>
  </sheetViews>
  <sheetFormatPr defaultColWidth="12.7109375" defaultRowHeight="12.75"/>
  <cols>
    <col min="1" max="1" width="8" style="150" customWidth="1"/>
    <col min="2" max="2" width="52.28515625" style="239" customWidth="1"/>
    <col min="3" max="3" width="23.85546875" style="239" customWidth="1"/>
    <col min="4" max="4" width="55.28515625" style="239" customWidth="1"/>
    <col min="5" max="5" width="24.85546875" style="239" customWidth="1"/>
    <col min="6" max="6" width="16.5703125" style="239" customWidth="1"/>
    <col min="7" max="246" width="12.7109375" style="239"/>
    <col min="247" max="247" width="9" style="239" customWidth="1"/>
    <col min="248" max="248" width="34.5703125" style="239" customWidth="1"/>
    <col min="249" max="249" width="33.140625" style="239" customWidth="1"/>
    <col min="250" max="250" width="50" style="239" customWidth="1"/>
    <col min="251" max="251" width="25.5703125" style="239" customWidth="1"/>
    <col min="252" max="252" width="19.5703125" style="239" customWidth="1"/>
    <col min="253" max="502" width="12.7109375" style="239"/>
    <col min="503" max="503" width="9" style="239" customWidth="1"/>
    <col min="504" max="504" width="34.5703125" style="239" customWidth="1"/>
    <col min="505" max="505" width="33.140625" style="239" customWidth="1"/>
    <col min="506" max="506" width="50" style="239" customWidth="1"/>
    <col min="507" max="507" width="25.5703125" style="239" customWidth="1"/>
    <col min="508" max="508" width="19.5703125" style="239" customWidth="1"/>
    <col min="509" max="758" width="12.7109375" style="239"/>
    <col min="759" max="759" width="9" style="239" customWidth="1"/>
    <col min="760" max="760" width="34.5703125" style="239" customWidth="1"/>
    <col min="761" max="761" width="33.140625" style="239" customWidth="1"/>
    <col min="762" max="762" width="50" style="239" customWidth="1"/>
    <col min="763" max="763" width="25.5703125" style="239" customWidth="1"/>
    <col min="764" max="764" width="19.5703125" style="239" customWidth="1"/>
    <col min="765" max="1014" width="12.7109375" style="239"/>
    <col min="1015" max="1015" width="9" style="239" customWidth="1"/>
    <col min="1016" max="1016" width="34.5703125" style="239" customWidth="1"/>
    <col min="1017" max="1017" width="33.140625" style="239" customWidth="1"/>
    <col min="1018" max="1018" width="50" style="239" customWidth="1"/>
    <col min="1019" max="1019" width="25.5703125" style="239" customWidth="1"/>
    <col min="1020" max="1020" width="19.5703125" style="239" customWidth="1"/>
    <col min="1021" max="1270" width="12.7109375" style="239"/>
    <col min="1271" max="1271" width="9" style="239" customWidth="1"/>
    <col min="1272" max="1272" width="34.5703125" style="239" customWidth="1"/>
    <col min="1273" max="1273" width="33.140625" style="239" customWidth="1"/>
    <col min="1274" max="1274" width="50" style="239" customWidth="1"/>
    <col min="1275" max="1275" width="25.5703125" style="239" customWidth="1"/>
    <col min="1276" max="1276" width="19.5703125" style="239" customWidth="1"/>
    <col min="1277" max="1526" width="12.7109375" style="239"/>
    <col min="1527" max="1527" width="9" style="239" customWidth="1"/>
    <col min="1528" max="1528" width="34.5703125" style="239" customWidth="1"/>
    <col min="1529" max="1529" width="33.140625" style="239" customWidth="1"/>
    <col min="1530" max="1530" width="50" style="239" customWidth="1"/>
    <col min="1531" max="1531" width="25.5703125" style="239" customWidth="1"/>
    <col min="1532" max="1532" width="19.5703125" style="239" customWidth="1"/>
    <col min="1533" max="1782" width="12.7109375" style="239"/>
    <col min="1783" max="1783" width="9" style="239" customWidth="1"/>
    <col min="1784" max="1784" width="34.5703125" style="239" customWidth="1"/>
    <col min="1785" max="1785" width="33.140625" style="239" customWidth="1"/>
    <col min="1786" max="1786" width="50" style="239" customWidth="1"/>
    <col min="1787" max="1787" width="25.5703125" style="239" customWidth="1"/>
    <col min="1788" max="1788" width="19.5703125" style="239" customWidth="1"/>
    <col min="1789" max="2038" width="12.7109375" style="239"/>
    <col min="2039" max="2039" width="9" style="239" customWidth="1"/>
    <col min="2040" max="2040" width="34.5703125" style="239" customWidth="1"/>
    <col min="2041" max="2041" width="33.140625" style="239" customWidth="1"/>
    <col min="2042" max="2042" width="50" style="239" customWidth="1"/>
    <col min="2043" max="2043" width="25.5703125" style="239" customWidth="1"/>
    <col min="2044" max="2044" width="19.5703125" style="239" customWidth="1"/>
    <col min="2045" max="2294" width="12.7109375" style="239"/>
    <col min="2295" max="2295" width="9" style="239" customWidth="1"/>
    <col min="2296" max="2296" width="34.5703125" style="239" customWidth="1"/>
    <col min="2297" max="2297" width="33.140625" style="239" customWidth="1"/>
    <col min="2298" max="2298" width="50" style="239" customWidth="1"/>
    <col min="2299" max="2299" width="25.5703125" style="239" customWidth="1"/>
    <col min="2300" max="2300" width="19.5703125" style="239" customWidth="1"/>
    <col min="2301" max="2550" width="12.7109375" style="239"/>
    <col min="2551" max="2551" width="9" style="239" customWidth="1"/>
    <col min="2552" max="2552" width="34.5703125" style="239" customWidth="1"/>
    <col min="2553" max="2553" width="33.140625" style="239" customWidth="1"/>
    <col min="2554" max="2554" width="50" style="239" customWidth="1"/>
    <col min="2555" max="2555" width="25.5703125" style="239" customWidth="1"/>
    <col min="2556" max="2556" width="19.5703125" style="239" customWidth="1"/>
    <col min="2557" max="2806" width="12.7109375" style="239"/>
    <col min="2807" max="2807" width="9" style="239" customWidth="1"/>
    <col min="2808" max="2808" width="34.5703125" style="239" customWidth="1"/>
    <col min="2809" max="2809" width="33.140625" style="239" customWidth="1"/>
    <col min="2810" max="2810" width="50" style="239" customWidth="1"/>
    <col min="2811" max="2811" width="25.5703125" style="239" customWidth="1"/>
    <col min="2812" max="2812" width="19.5703125" style="239" customWidth="1"/>
    <col min="2813" max="3062" width="12.7109375" style="239"/>
    <col min="3063" max="3063" width="9" style="239" customWidth="1"/>
    <col min="3064" max="3064" width="34.5703125" style="239" customWidth="1"/>
    <col min="3065" max="3065" width="33.140625" style="239" customWidth="1"/>
    <col min="3066" max="3066" width="50" style="239" customWidth="1"/>
    <col min="3067" max="3067" width="25.5703125" style="239" customWidth="1"/>
    <col min="3068" max="3068" width="19.5703125" style="239" customWidth="1"/>
    <col min="3069" max="3318" width="12.7109375" style="239"/>
    <col min="3319" max="3319" width="9" style="239" customWidth="1"/>
    <col min="3320" max="3320" width="34.5703125" style="239" customWidth="1"/>
    <col min="3321" max="3321" width="33.140625" style="239" customWidth="1"/>
    <col min="3322" max="3322" width="50" style="239" customWidth="1"/>
    <col min="3323" max="3323" width="25.5703125" style="239" customWidth="1"/>
    <col min="3324" max="3324" width="19.5703125" style="239" customWidth="1"/>
    <col min="3325" max="3574" width="12.7109375" style="239"/>
    <col min="3575" max="3575" width="9" style="239" customWidth="1"/>
    <col min="3576" max="3576" width="34.5703125" style="239" customWidth="1"/>
    <col min="3577" max="3577" width="33.140625" style="239" customWidth="1"/>
    <col min="3578" max="3578" width="50" style="239" customWidth="1"/>
    <col min="3579" max="3579" width="25.5703125" style="239" customWidth="1"/>
    <col min="3580" max="3580" width="19.5703125" style="239" customWidth="1"/>
    <col min="3581" max="3830" width="12.7109375" style="239"/>
    <col min="3831" max="3831" width="9" style="239" customWidth="1"/>
    <col min="3832" max="3832" width="34.5703125" style="239" customWidth="1"/>
    <col min="3833" max="3833" width="33.140625" style="239" customWidth="1"/>
    <col min="3834" max="3834" width="50" style="239" customWidth="1"/>
    <col min="3835" max="3835" width="25.5703125" style="239" customWidth="1"/>
    <col min="3836" max="3836" width="19.5703125" style="239" customWidth="1"/>
    <col min="3837" max="4086" width="12.7109375" style="239"/>
    <col min="4087" max="4087" width="9" style="239" customWidth="1"/>
    <col min="4088" max="4088" width="34.5703125" style="239" customWidth="1"/>
    <col min="4089" max="4089" width="33.140625" style="239" customWidth="1"/>
    <col min="4090" max="4090" width="50" style="239" customWidth="1"/>
    <col min="4091" max="4091" width="25.5703125" style="239" customWidth="1"/>
    <col min="4092" max="4092" width="19.5703125" style="239" customWidth="1"/>
    <col min="4093" max="4342" width="12.7109375" style="239"/>
    <col min="4343" max="4343" width="9" style="239" customWidth="1"/>
    <col min="4344" max="4344" width="34.5703125" style="239" customWidth="1"/>
    <col min="4345" max="4345" width="33.140625" style="239" customWidth="1"/>
    <col min="4346" max="4346" width="50" style="239" customWidth="1"/>
    <col min="4347" max="4347" width="25.5703125" style="239" customWidth="1"/>
    <col min="4348" max="4348" width="19.5703125" style="239" customWidth="1"/>
    <col min="4349" max="4598" width="12.7109375" style="239"/>
    <col min="4599" max="4599" width="9" style="239" customWidth="1"/>
    <col min="4600" max="4600" width="34.5703125" style="239" customWidth="1"/>
    <col min="4601" max="4601" width="33.140625" style="239" customWidth="1"/>
    <col min="4602" max="4602" width="50" style="239" customWidth="1"/>
    <col min="4603" max="4603" width="25.5703125" style="239" customWidth="1"/>
    <col min="4604" max="4604" width="19.5703125" style="239" customWidth="1"/>
    <col min="4605" max="4854" width="12.7109375" style="239"/>
    <col min="4855" max="4855" width="9" style="239" customWidth="1"/>
    <col min="4856" max="4856" width="34.5703125" style="239" customWidth="1"/>
    <col min="4857" max="4857" width="33.140625" style="239" customWidth="1"/>
    <col min="4858" max="4858" width="50" style="239" customWidth="1"/>
    <col min="4859" max="4859" width="25.5703125" style="239" customWidth="1"/>
    <col min="4860" max="4860" width="19.5703125" style="239" customWidth="1"/>
    <col min="4861" max="5110" width="12.7109375" style="239"/>
    <col min="5111" max="5111" width="9" style="239" customWidth="1"/>
    <col min="5112" max="5112" width="34.5703125" style="239" customWidth="1"/>
    <col min="5113" max="5113" width="33.140625" style="239" customWidth="1"/>
    <col min="5114" max="5114" width="50" style="239" customWidth="1"/>
    <col min="5115" max="5115" width="25.5703125" style="239" customWidth="1"/>
    <col min="5116" max="5116" width="19.5703125" style="239" customWidth="1"/>
    <col min="5117" max="5366" width="12.7109375" style="239"/>
    <col min="5367" max="5367" width="9" style="239" customWidth="1"/>
    <col min="5368" max="5368" width="34.5703125" style="239" customWidth="1"/>
    <col min="5369" max="5369" width="33.140625" style="239" customWidth="1"/>
    <col min="5370" max="5370" width="50" style="239" customWidth="1"/>
    <col min="5371" max="5371" width="25.5703125" style="239" customWidth="1"/>
    <col min="5372" max="5372" width="19.5703125" style="239" customWidth="1"/>
    <col min="5373" max="5622" width="12.7109375" style="239"/>
    <col min="5623" max="5623" width="9" style="239" customWidth="1"/>
    <col min="5624" max="5624" width="34.5703125" style="239" customWidth="1"/>
    <col min="5625" max="5625" width="33.140625" style="239" customWidth="1"/>
    <col min="5626" max="5626" width="50" style="239" customWidth="1"/>
    <col min="5627" max="5627" width="25.5703125" style="239" customWidth="1"/>
    <col min="5628" max="5628" width="19.5703125" style="239" customWidth="1"/>
    <col min="5629" max="5878" width="12.7109375" style="239"/>
    <col min="5879" max="5879" width="9" style="239" customWidth="1"/>
    <col min="5880" max="5880" width="34.5703125" style="239" customWidth="1"/>
    <col min="5881" max="5881" width="33.140625" style="239" customWidth="1"/>
    <col min="5882" max="5882" width="50" style="239" customWidth="1"/>
    <col min="5883" max="5883" width="25.5703125" style="239" customWidth="1"/>
    <col min="5884" max="5884" width="19.5703125" style="239" customWidth="1"/>
    <col min="5885" max="6134" width="12.7109375" style="239"/>
    <col min="6135" max="6135" width="9" style="239" customWidth="1"/>
    <col min="6136" max="6136" width="34.5703125" style="239" customWidth="1"/>
    <col min="6137" max="6137" width="33.140625" style="239" customWidth="1"/>
    <col min="6138" max="6138" width="50" style="239" customWidth="1"/>
    <col min="6139" max="6139" width="25.5703125" style="239" customWidth="1"/>
    <col min="6140" max="6140" width="19.5703125" style="239" customWidth="1"/>
    <col min="6141" max="6390" width="12.7109375" style="239"/>
    <col min="6391" max="6391" width="9" style="239" customWidth="1"/>
    <col min="6392" max="6392" width="34.5703125" style="239" customWidth="1"/>
    <col min="6393" max="6393" width="33.140625" style="239" customWidth="1"/>
    <col min="6394" max="6394" width="50" style="239" customWidth="1"/>
    <col min="6395" max="6395" width="25.5703125" style="239" customWidth="1"/>
    <col min="6396" max="6396" width="19.5703125" style="239" customWidth="1"/>
    <col min="6397" max="6646" width="12.7109375" style="239"/>
    <col min="6647" max="6647" width="9" style="239" customWidth="1"/>
    <col min="6648" max="6648" width="34.5703125" style="239" customWidth="1"/>
    <col min="6649" max="6649" width="33.140625" style="239" customWidth="1"/>
    <col min="6650" max="6650" width="50" style="239" customWidth="1"/>
    <col min="6651" max="6651" width="25.5703125" style="239" customWidth="1"/>
    <col min="6652" max="6652" width="19.5703125" style="239" customWidth="1"/>
    <col min="6653" max="6902" width="12.7109375" style="239"/>
    <col min="6903" max="6903" width="9" style="239" customWidth="1"/>
    <col min="6904" max="6904" width="34.5703125" style="239" customWidth="1"/>
    <col min="6905" max="6905" width="33.140625" style="239" customWidth="1"/>
    <col min="6906" max="6906" width="50" style="239" customWidth="1"/>
    <col min="6907" max="6907" width="25.5703125" style="239" customWidth="1"/>
    <col min="6908" max="6908" width="19.5703125" style="239" customWidth="1"/>
    <col min="6909" max="7158" width="12.7109375" style="239"/>
    <col min="7159" max="7159" width="9" style="239" customWidth="1"/>
    <col min="7160" max="7160" width="34.5703125" style="239" customWidth="1"/>
    <col min="7161" max="7161" width="33.140625" style="239" customWidth="1"/>
    <col min="7162" max="7162" width="50" style="239" customWidth="1"/>
    <col min="7163" max="7163" width="25.5703125" style="239" customWidth="1"/>
    <col min="7164" max="7164" width="19.5703125" style="239" customWidth="1"/>
    <col min="7165" max="7414" width="12.7109375" style="239"/>
    <col min="7415" max="7415" width="9" style="239" customWidth="1"/>
    <col min="7416" max="7416" width="34.5703125" style="239" customWidth="1"/>
    <col min="7417" max="7417" width="33.140625" style="239" customWidth="1"/>
    <col min="7418" max="7418" width="50" style="239" customWidth="1"/>
    <col min="7419" max="7419" width="25.5703125" style="239" customWidth="1"/>
    <col min="7420" max="7420" width="19.5703125" style="239" customWidth="1"/>
    <col min="7421" max="7670" width="12.7109375" style="239"/>
    <col min="7671" max="7671" width="9" style="239" customWidth="1"/>
    <col min="7672" max="7672" width="34.5703125" style="239" customWidth="1"/>
    <col min="7673" max="7673" width="33.140625" style="239" customWidth="1"/>
    <col min="7674" max="7674" width="50" style="239" customWidth="1"/>
    <col min="7675" max="7675" width="25.5703125" style="239" customWidth="1"/>
    <col min="7676" max="7676" width="19.5703125" style="239" customWidth="1"/>
    <col min="7677" max="7926" width="12.7109375" style="239"/>
    <col min="7927" max="7927" width="9" style="239" customWidth="1"/>
    <col min="7928" max="7928" width="34.5703125" style="239" customWidth="1"/>
    <col min="7929" max="7929" width="33.140625" style="239" customWidth="1"/>
    <col min="7930" max="7930" width="50" style="239" customWidth="1"/>
    <col min="7931" max="7931" width="25.5703125" style="239" customWidth="1"/>
    <col min="7932" max="7932" width="19.5703125" style="239" customWidth="1"/>
    <col min="7933" max="8182" width="12.7109375" style="239"/>
    <col min="8183" max="8183" width="9" style="239" customWidth="1"/>
    <col min="8184" max="8184" width="34.5703125" style="239" customWidth="1"/>
    <col min="8185" max="8185" width="33.140625" style="239" customWidth="1"/>
    <col min="8186" max="8186" width="50" style="239" customWidth="1"/>
    <col min="8187" max="8187" width="25.5703125" style="239" customWidth="1"/>
    <col min="8188" max="8188" width="19.5703125" style="239" customWidth="1"/>
    <col min="8189" max="8438" width="12.7109375" style="239"/>
    <col min="8439" max="8439" width="9" style="239" customWidth="1"/>
    <col min="8440" max="8440" width="34.5703125" style="239" customWidth="1"/>
    <col min="8441" max="8441" width="33.140625" style="239" customWidth="1"/>
    <col min="8442" max="8442" width="50" style="239" customWidth="1"/>
    <col min="8443" max="8443" width="25.5703125" style="239" customWidth="1"/>
    <col min="8444" max="8444" width="19.5703125" style="239" customWidth="1"/>
    <col min="8445" max="8694" width="12.7109375" style="239"/>
    <col min="8695" max="8695" width="9" style="239" customWidth="1"/>
    <col min="8696" max="8696" width="34.5703125" style="239" customWidth="1"/>
    <col min="8697" max="8697" width="33.140625" style="239" customWidth="1"/>
    <col min="8698" max="8698" width="50" style="239" customWidth="1"/>
    <col min="8699" max="8699" width="25.5703125" style="239" customWidth="1"/>
    <col min="8700" max="8700" width="19.5703125" style="239" customWidth="1"/>
    <col min="8701" max="8950" width="12.7109375" style="239"/>
    <col min="8951" max="8951" width="9" style="239" customWidth="1"/>
    <col min="8952" max="8952" width="34.5703125" style="239" customWidth="1"/>
    <col min="8953" max="8953" width="33.140625" style="239" customWidth="1"/>
    <col min="8954" max="8954" width="50" style="239" customWidth="1"/>
    <col min="8955" max="8955" width="25.5703125" style="239" customWidth="1"/>
    <col min="8956" max="8956" width="19.5703125" style="239" customWidth="1"/>
    <col min="8957" max="9206" width="12.7109375" style="239"/>
    <col min="9207" max="9207" width="9" style="239" customWidth="1"/>
    <col min="9208" max="9208" width="34.5703125" style="239" customWidth="1"/>
    <col min="9209" max="9209" width="33.140625" style="239" customWidth="1"/>
    <col min="9210" max="9210" width="50" style="239" customWidth="1"/>
    <col min="9211" max="9211" width="25.5703125" style="239" customWidth="1"/>
    <col min="9212" max="9212" width="19.5703125" style="239" customWidth="1"/>
    <col min="9213" max="9462" width="12.7109375" style="239"/>
    <col min="9463" max="9463" width="9" style="239" customWidth="1"/>
    <col min="9464" max="9464" width="34.5703125" style="239" customWidth="1"/>
    <col min="9465" max="9465" width="33.140625" style="239" customWidth="1"/>
    <col min="9466" max="9466" width="50" style="239" customWidth="1"/>
    <col min="9467" max="9467" width="25.5703125" style="239" customWidth="1"/>
    <col min="9468" max="9468" width="19.5703125" style="239" customWidth="1"/>
    <col min="9469" max="9718" width="12.7109375" style="239"/>
    <col min="9719" max="9719" width="9" style="239" customWidth="1"/>
    <col min="9720" max="9720" width="34.5703125" style="239" customWidth="1"/>
    <col min="9721" max="9721" width="33.140625" style="239" customWidth="1"/>
    <col min="9722" max="9722" width="50" style="239" customWidth="1"/>
    <col min="9723" max="9723" width="25.5703125" style="239" customWidth="1"/>
    <col min="9724" max="9724" width="19.5703125" style="239" customWidth="1"/>
    <col min="9725" max="9974" width="12.7109375" style="239"/>
    <col min="9975" max="9975" width="9" style="239" customWidth="1"/>
    <col min="9976" max="9976" width="34.5703125" style="239" customWidth="1"/>
    <col min="9977" max="9977" width="33.140625" style="239" customWidth="1"/>
    <col min="9978" max="9978" width="50" style="239" customWidth="1"/>
    <col min="9979" max="9979" width="25.5703125" style="239" customWidth="1"/>
    <col min="9980" max="9980" width="19.5703125" style="239" customWidth="1"/>
    <col min="9981" max="10230" width="12.7109375" style="239"/>
    <col min="10231" max="10231" width="9" style="239" customWidth="1"/>
    <col min="10232" max="10232" width="34.5703125" style="239" customWidth="1"/>
    <col min="10233" max="10233" width="33.140625" style="239" customWidth="1"/>
    <col min="10234" max="10234" width="50" style="239" customWidth="1"/>
    <col min="10235" max="10235" width="25.5703125" style="239" customWidth="1"/>
    <col min="10236" max="10236" width="19.5703125" style="239" customWidth="1"/>
    <col min="10237" max="10486" width="12.7109375" style="239"/>
    <col min="10487" max="10487" width="9" style="239" customWidth="1"/>
    <col min="10488" max="10488" width="34.5703125" style="239" customWidth="1"/>
    <col min="10489" max="10489" width="33.140625" style="239" customWidth="1"/>
    <col min="10490" max="10490" width="50" style="239" customWidth="1"/>
    <col min="10491" max="10491" width="25.5703125" style="239" customWidth="1"/>
    <col min="10492" max="10492" width="19.5703125" style="239" customWidth="1"/>
    <col min="10493" max="10742" width="12.7109375" style="239"/>
    <col min="10743" max="10743" width="9" style="239" customWidth="1"/>
    <col min="10744" max="10744" width="34.5703125" style="239" customWidth="1"/>
    <col min="10745" max="10745" width="33.140625" style="239" customWidth="1"/>
    <col min="10746" max="10746" width="50" style="239" customWidth="1"/>
    <col min="10747" max="10747" width="25.5703125" style="239" customWidth="1"/>
    <col min="10748" max="10748" width="19.5703125" style="239" customWidth="1"/>
    <col min="10749" max="10998" width="12.7109375" style="239"/>
    <col min="10999" max="10999" width="9" style="239" customWidth="1"/>
    <col min="11000" max="11000" width="34.5703125" style="239" customWidth="1"/>
    <col min="11001" max="11001" width="33.140625" style="239" customWidth="1"/>
    <col min="11002" max="11002" width="50" style="239" customWidth="1"/>
    <col min="11003" max="11003" width="25.5703125" style="239" customWidth="1"/>
    <col min="11004" max="11004" width="19.5703125" style="239" customWidth="1"/>
    <col min="11005" max="11254" width="12.7109375" style="239"/>
    <col min="11255" max="11255" width="9" style="239" customWidth="1"/>
    <col min="11256" max="11256" width="34.5703125" style="239" customWidth="1"/>
    <col min="11257" max="11257" width="33.140625" style="239" customWidth="1"/>
    <col min="11258" max="11258" width="50" style="239" customWidth="1"/>
    <col min="11259" max="11259" width="25.5703125" style="239" customWidth="1"/>
    <col min="11260" max="11260" width="19.5703125" style="239" customWidth="1"/>
    <col min="11261" max="11510" width="12.7109375" style="239"/>
    <col min="11511" max="11511" width="9" style="239" customWidth="1"/>
    <col min="11512" max="11512" width="34.5703125" style="239" customWidth="1"/>
    <col min="11513" max="11513" width="33.140625" style="239" customWidth="1"/>
    <col min="11514" max="11514" width="50" style="239" customWidth="1"/>
    <col min="11515" max="11515" width="25.5703125" style="239" customWidth="1"/>
    <col min="11516" max="11516" width="19.5703125" style="239" customWidth="1"/>
    <col min="11517" max="11766" width="12.7109375" style="239"/>
    <col min="11767" max="11767" width="9" style="239" customWidth="1"/>
    <col min="11768" max="11768" width="34.5703125" style="239" customWidth="1"/>
    <col min="11769" max="11769" width="33.140625" style="239" customWidth="1"/>
    <col min="11770" max="11770" width="50" style="239" customWidth="1"/>
    <col min="11771" max="11771" width="25.5703125" style="239" customWidth="1"/>
    <col min="11772" max="11772" width="19.5703125" style="239" customWidth="1"/>
    <col min="11773" max="12022" width="12.7109375" style="239"/>
    <col min="12023" max="12023" width="9" style="239" customWidth="1"/>
    <col min="12024" max="12024" width="34.5703125" style="239" customWidth="1"/>
    <col min="12025" max="12025" width="33.140625" style="239" customWidth="1"/>
    <col min="12026" max="12026" width="50" style="239" customWidth="1"/>
    <col min="12027" max="12027" width="25.5703125" style="239" customWidth="1"/>
    <col min="12028" max="12028" width="19.5703125" style="239" customWidth="1"/>
    <col min="12029" max="12278" width="12.7109375" style="239"/>
    <col min="12279" max="12279" width="9" style="239" customWidth="1"/>
    <col min="12280" max="12280" width="34.5703125" style="239" customWidth="1"/>
    <col min="12281" max="12281" width="33.140625" style="239" customWidth="1"/>
    <col min="12282" max="12282" width="50" style="239" customWidth="1"/>
    <col min="12283" max="12283" width="25.5703125" style="239" customWidth="1"/>
    <col min="12284" max="12284" width="19.5703125" style="239" customWidth="1"/>
    <col min="12285" max="12534" width="12.7109375" style="239"/>
    <col min="12535" max="12535" width="9" style="239" customWidth="1"/>
    <col min="12536" max="12536" width="34.5703125" style="239" customWidth="1"/>
    <col min="12537" max="12537" width="33.140625" style="239" customWidth="1"/>
    <col min="12538" max="12538" width="50" style="239" customWidth="1"/>
    <col min="12539" max="12539" width="25.5703125" style="239" customWidth="1"/>
    <col min="12540" max="12540" width="19.5703125" style="239" customWidth="1"/>
    <col min="12541" max="12790" width="12.7109375" style="239"/>
    <col min="12791" max="12791" width="9" style="239" customWidth="1"/>
    <col min="12792" max="12792" width="34.5703125" style="239" customWidth="1"/>
    <col min="12793" max="12793" width="33.140625" style="239" customWidth="1"/>
    <col min="12794" max="12794" width="50" style="239" customWidth="1"/>
    <col min="12795" max="12795" width="25.5703125" style="239" customWidth="1"/>
    <col min="12796" max="12796" width="19.5703125" style="239" customWidth="1"/>
    <col min="12797" max="13046" width="12.7109375" style="239"/>
    <col min="13047" max="13047" width="9" style="239" customWidth="1"/>
    <col min="13048" max="13048" width="34.5703125" style="239" customWidth="1"/>
    <col min="13049" max="13049" width="33.140625" style="239" customWidth="1"/>
    <col min="13050" max="13050" width="50" style="239" customWidth="1"/>
    <col min="13051" max="13051" width="25.5703125" style="239" customWidth="1"/>
    <col min="13052" max="13052" width="19.5703125" style="239" customWidth="1"/>
    <col min="13053" max="13302" width="12.7109375" style="239"/>
    <col min="13303" max="13303" width="9" style="239" customWidth="1"/>
    <col min="13304" max="13304" width="34.5703125" style="239" customWidth="1"/>
    <col min="13305" max="13305" width="33.140625" style="239" customWidth="1"/>
    <col min="13306" max="13306" width="50" style="239" customWidth="1"/>
    <col min="13307" max="13307" width="25.5703125" style="239" customWidth="1"/>
    <col min="13308" max="13308" width="19.5703125" style="239" customWidth="1"/>
    <col min="13309" max="13558" width="12.7109375" style="239"/>
    <col min="13559" max="13559" width="9" style="239" customWidth="1"/>
    <col min="13560" max="13560" width="34.5703125" style="239" customWidth="1"/>
    <col min="13561" max="13561" width="33.140625" style="239" customWidth="1"/>
    <col min="13562" max="13562" width="50" style="239" customWidth="1"/>
    <col min="13563" max="13563" width="25.5703125" style="239" customWidth="1"/>
    <col min="13564" max="13564" width="19.5703125" style="239" customWidth="1"/>
    <col min="13565" max="13814" width="12.7109375" style="239"/>
    <col min="13815" max="13815" width="9" style="239" customWidth="1"/>
    <col min="13816" max="13816" width="34.5703125" style="239" customWidth="1"/>
    <col min="13817" max="13817" width="33.140625" style="239" customWidth="1"/>
    <col min="13818" max="13818" width="50" style="239" customWidth="1"/>
    <col min="13819" max="13819" width="25.5703125" style="239" customWidth="1"/>
    <col min="13820" max="13820" width="19.5703125" style="239" customWidth="1"/>
    <col min="13821" max="14070" width="12.7109375" style="239"/>
    <col min="14071" max="14071" width="9" style="239" customWidth="1"/>
    <col min="14072" max="14072" width="34.5703125" style="239" customWidth="1"/>
    <col min="14073" max="14073" width="33.140625" style="239" customWidth="1"/>
    <col min="14074" max="14074" width="50" style="239" customWidth="1"/>
    <col min="14075" max="14075" width="25.5703125" style="239" customWidth="1"/>
    <col min="14076" max="14076" width="19.5703125" style="239" customWidth="1"/>
    <col min="14077" max="14326" width="12.7109375" style="239"/>
    <col min="14327" max="14327" width="9" style="239" customWidth="1"/>
    <col min="14328" max="14328" width="34.5703125" style="239" customWidth="1"/>
    <col min="14329" max="14329" width="33.140625" style="239" customWidth="1"/>
    <col min="14330" max="14330" width="50" style="239" customWidth="1"/>
    <col min="14331" max="14331" width="25.5703125" style="239" customWidth="1"/>
    <col min="14332" max="14332" width="19.5703125" style="239" customWidth="1"/>
    <col min="14333" max="14582" width="12.7109375" style="239"/>
    <col min="14583" max="14583" width="9" style="239" customWidth="1"/>
    <col min="14584" max="14584" width="34.5703125" style="239" customWidth="1"/>
    <col min="14585" max="14585" width="33.140625" style="239" customWidth="1"/>
    <col min="14586" max="14586" width="50" style="239" customWidth="1"/>
    <col min="14587" max="14587" width="25.5703125" style="239" customWidth="1"/>
    <col min="14588" max="14588" width="19.5703125" style="239" customWidth="1"/>
    <col min="14589" max="14838" width="12.7109375" style="239"/>
    <col min="14839" max="14839" width="9" style="239" customWidth="1"/>
    <col min="14840" max="14840" width="34.5703125" style="239" customWidth="1"/>
    <col min="14841" max="14841" width="33.140625" style="239" customWidth="1"/>
    <col min="14842" max="14842" width="50" style="239" customWidth="1"/>
    <col min="14843" max="14843" width="25.5703125" style="239" customWidth="1"/>
    <col min="14844" max="14844" width="19.5703125" style="239" customWidth="1"/>
    <col min="14845" max="15094" width="12.7109375" style="239"/>
    <col min="15095" max="15095" width="9" style="239" customWidth="1"/>
    <col min="15096" max="15096" width="34.5703125" style="239" customWidth="1"/>
    <col min="15097" max="15097" width="33.140625" style="239" customWidth="1"/>
    <col min="15098" max="15098" width="50" style="239" customWidth="1"/>
    <col min="15099" max="15099" width="25.5703125" style="239" customWidth="1"/>
    <col min="15100" max="15100" width="19.5703125" style="239" customWidth="1"/>
    <col min="15101" max="15350" width="12.7109375" style="239"/>
    <col min="15351" max="15351" width="9" style="239" customWidth="1"/>
    <col min="15352" max="15352" width="34.5703125" style="239" customWidth="1"/>
    <col min="15353" max="15353" width="33.140625" style="239" customWidth="1"/>
    <col min="15354" max="15354" width="50" style="239" customWidth="1"/>
    <col min="15355" max="15355" width="25.5703125" style="239" customWidth="1"/>
    <col min="15356" max="15356" width="19.5703125" style="239" customWidth="1"/>
    <col min="15357" max="15606" width="12.7109375" style="239"/>
    <col min="15607" max="15607" width="9" style="239" customWidth="1"/>
    <col min="15608" max="15608" width="34.5703125" style="239" customWidth="1"/>
    <col min="15609" max="15609" width="33.140625" style="239" customWidth="1"/>
    <col min="15610" max="15610" width="50" style="239" customWidth="1"/>
    <col min="15611" max="15611" width="25.5703125" style="239" customWidth="1"/>
    <col min="15612" max="15612" width="19.5703125" style="239" customWidth="1"/>
    <col min="15613" max="15862" width="12.7109375" style="239"/>
    <col min="15863" max="15863" width="9" style="239" customWidth="1"/>
    <col min="15864" max="15864" width="34.5703125" style="239" customWidth="1"/>
    <col min="15865" max="15865" width="33.140625" style="239" customWidth="1"/>
    <col min="15866" max="15866" width="50" style="239" customWidth="1"/>
    <col min="15867" max="15867" width="25.5703125" style="239" customWidth="1"/>
    <col min="15868" max="15868" width="19.5703125" style="239" customWidth="1"/>
    <col min="15869" max="16118" width="12.7109375" style="239"/>
    <col min="16119" max="16119" width="9" style="239" customWidth="1"/>
    <col min="16120" max="16120" width="34.5703125" style="239" customWidth="1"/>
    <col min="16121" max="16121" width="33.140625" style="239" customWidth="1"/>
    <col min="16122" max="16122" width="50" style="239" customWidth="1"/>
    <col min="16123" max="16123" width="25.5703125" style="239" customWidth="1"/>
    <col min="16124" max="16124" width="19.5703125" style="239" customWidth="1"/>
    <col min="16125" max="16384" width="12.7109375" style="239"/>
  </cols>
  <sheetData>
    <row r="1" spans="1:6" s="143" customFormat="1" ht="13.5">
      <c r="A1" s="464"/>
    </row>
    <row r="2" spans="1:6" s="143" customFormat="1" ht="14.25" thickBot="1">
      <c r="A2" s="464"/>
    </row>
    <row r="3" spans="1:6" s="146" customFormat="1" ht="26.25" thickBot="1">
      <c r="A3" s="145"/>
      <c r="B3" s="1530" t="s">
        <v>80</v>
      </c>
      <c r="C3" s="1544"/>
      <c r="D3" s="1532" t="s">
        <v>33</v>
      </c>
      <c r="E3" s="1545"/>
      <c r="F3" s="197" t="s">
        <v>49</v>
      </c>
    </row>
    <row r="4" spans="1:6" s="146" customFormat="1" ht="13.5">
      <c r="A4" s="145"/>
      <c r="B4" s="464"/>
      <c r="C4" s="464"/>
    </row>
    <row r="5" spans="1:6" s="146" customFormat="1" ht="13.5">
      <c r="A5" s="145"/>
      <c r="B5" s="463"/>
      <c r="C5" s="464"/>
    </row>
    <row r="6" spans="1:6" s="146" customFormat="1">
      <c r="A6" s="145"/>
      <c r="B6" s="1528" t="s">
        <v>31</v>
      </c>
      <c r="C6" s="1528"/>
      <c r="D6" s="1523" t="s">
        <v>369</v>
      </c>
      <c r="E6" s="1523"/>
    </row>
    <row r="7" spans="1:6" s="146" customFormat="1">
      <c r="A7" s="145"/>
      <c r="B7" s="1523"/>
      <c r="C7" s="1523"/>
    </row>
    <row r="8" spans="1:6">
      <c r="B8" s="1524" t="s">
        <v>370</v>
      </c>
      <c r="C8" s="1524"/>
      <c r="E8" s="495" t="s">
        <v>370</v>
      </c>
    </row>
    <row r="9" spans="1:6" ht="57.75" customHeight="1">
      <c r="A9" s="151">
        <f>'9piel'!A9+1</f>
        <v>50</v>
      </c>
      <c r="B9" s="1549" t="s">
        <v>371</v>
      </c>
      <c r="C9" s="1549"/>
      <c r="D9" s="1526" t="s">
        <v>371</v>
      </c>
      <c r="E9" s="1526"/>
      <c r="F9" s="104" t="s">
        <v>50</v>
      </c>
    </row>
    <row r="10" spans="1:6" ht="15.75">
      <c r="B10" s="459"/>
      <c r="C10" s="459"/>
      <c r="D10" s="459"/>
      <c r="E10" s="459"/>
    </row>
    <row r="11" spans="1:6" ht="15.75">
      <c r="B11" s="161"/>
      <c r="C11" s="161"/>
      <c r="D11" s="1543" t="s">
        <v>372</v>
      </c>
      <c r="E11" s="1543"/>
    </row>
    <row r="12" spans="1:6">
      <c r="B12" s="1527" t="s">
        <v>84</v>
      </c>
      <c r="C12" s="1519" t="s">
        <v>85</v>
      </c>
      <c r="D12" s="1527" t="s">
        <v>239</v>
      </c>
      <c r="E12" s="1519" t="s">
        <v>85</v>
      </c>
    </row>
    <row r="13" spans="1:6" ht="17.25" customHeight="1">
      <c r="B13" s="1527"/>
      <c r="C13" s="1519"/>
      <c r="D13" s="1527"/>
      <c r="E13" s="1519"/>
    </row>
    <row r="14" spans="1:6" ht="15.75">
      <c r="B14" s="157"/>
      <c r="C14" s="158"/>
      <c r="D14" s="157"/>
      <c r="E14" s="158"/>
    </row>
    <row r="15" spans="1:6" ht="15.75">
      <c r="B15" s="493" t="s">
        <v>240</v>
      </c>
      <c r="C15" s="494">
        <v>975309</v>
      </c>
      <c r="D15" s="478" t="s">
        <v>241</v>
      </c>
      <c r="E15" s="479">
        <v>51957</v>
      </c>
    </row>
    <row r="16" spans="1:6" ht="15.75">
      <c r="B16" s="460"/>
      <c r="C16" s="480"/>
      <c r="D16" s="478" t="s">
        <v>242</v>
      </c>
      <c r="E16" s="479">
        <v>6624</v>
      </c>
    </row>
    <row r="17" spans="2:5" ht="15.75">
      <c r="B17" s="481"/>
      <c r="C17" s="482"/>
      <c r="D17" s="478" t="s">
        <v>244</v>
      </c>
      <c r="E17" s="479">
        <v>7622</v>
      </c>
    </row>
    <row r="18" spans="2:5" ht="15.75">
      <c r="D18" s="478" t="s">
        <v>373</v>
      </c>
      <c r="E18" s="479">
        <v>3811</v>
      </c>
    </row>
    <row r="19" spans="2:5" ht="15.75">
      <c r="B19" s="478"/>
      <c r="C19" s="479"/>
      <c r="D19" s="478" t="s">
        <v>245</v>
      </c>
      <c r="E19" s="479">
        <v>6218</v>
      </c>
    </row>
    <row r="20" spans="2:5" ht="15.75">
      <c r="B20" s="478"/>
      <c r="C20" s="479"/>
      <c r="D20" s="478" t="s">
        <v>246</v>
      </c>
      <c r="E20" s="479">
        <v>6421</v>
      </c>
    </row>
    <row r="21" spans="2:5" ht="15.75">
      <c r="B21" s="478"/>
      <c r="C21" s="479"/>
      <c r="D21" s="478" t="s">
        <v>247</v>
      </c>
      <c r="E21" s="479">
        <v>5219</v>
      </c>
    </row>
    <row r="22" spans="2:5" ht="15.75">
      <c r="B22" s="478"/>
      <c r="C22" s="479"/>
      <c r="D22" s="478" t="s">
        <v>248</v>
      </c>
      <c r="E22" s="479">
        <v>6216</v>
      </c>
    </row>
    <row r="23" spans="2:5" ht="15.75">
      <c r="B23" s="478"/>
      <c r="C23" s="479"/>
      <c r="D23" s="478" t="s">
        <v>374</v>
      </c>
      <c r="E23" s="479">
        <v>8227</v>
      </c>
    </row>
    <row r="24" spans="2:5" ht="15.75">
      <c r="B24" s="478"/>
      <c r="C24" s="479"/>
      <c r="D24" s="478" t="s">
        <v>251</v>
      </c>
      <c r="E24" s="479">
        <v>602</v>
      </c>
    </row>
    <row r="25" spans="2:5" ht="15.75">
      <c r="B25" s="478"/>
      <c r="C25" s="479"/>
      <c r="D25" s="478" t="s">
        <v>252</v>
      </c>
      <c r="E25" s="479">
        <v>4413</v>
      </c>
    </row>
    <row r="26" spans="2:5" ht="15.75">
      <c r="B26" s="478"/>
      <c r="C26" s="479"/>
      <c r="D26" s="478" t="s">
        <v>253</v>
      </c>
      <c r="E26" s="479">
        <v>3210</v>
      </c>
    </row>
    <row r="27" spans="2:5" ht="15.75">
      <c r="B27" s="478"/>
      <c r="C27" s="479"/>
      <c r="D27" s="478" t="s">
        <v>254</v>
      </c>
      <c r="E27" s="479">
        <v>401</v>
      </c>
    </row>
    <row r="28" spans="2:5" ht="15.75">
      <c r="B28" s="478"/>
      <c r="C28" s="479"/>
      <c r="D28" s="478" t="s">
        <v>255</v>
      </c>
      <c r="E28" s="479">
        <v>1805</v>
      </c>
    </row>
    <row r="29" spans="2:5" ht="15.75">
      <c r="B29" s="478"/>
      <c r="C29" s="479"/>
      <c r="D29" s="478" t="s">
        <v>256</v>
      </c>
      <c r="E29" s="479">
        <v>1205</v>
      </c>
    </row>
    <row r="30" spans="2:5" ht="15.75">
      <c r="B30" s="478"/>
      <c r="C30" s="479"/>
      <c r="D30" s="478" t="s">
        <v>257</v>
      </c>
      <c r="E30" s="479">
        <v>8023</v>
      </c>
    </row>
    <row r="31" spans="2:5" ht="15.75">
      <c r="B31" s="478"/>
      <c r="C31" s="479"/>
      <c r="D31" s="478" t="s">
        <v>258</v>
      </c>
      <c r="E31" s="479">
        <v>2006</v>
      </c>
    </row>
    <row r="32" spans="2:5" ht="15.75">
      <c r="B32" s="478"/>
      <c r="C32" s="479"/>
      <c r="D32" s="478" t="s">
        <v>259</v>
      </c>
      <c r="E32" s="479">
        <v>1805</v>
      </c>
    </row>
    <row r="33" spans="2:5" ht="15.75">
      <c r="B33" s="478"/>
      <c r="C33" s="479"/>
      <c r="D33" s="478" t="s">
        <v>260</v>
      </c>
      <c r="E33" s="479">
        <v>2408</v>
      </c>
    </row>
    <row r="34" spans="2:5" ht="15.75">
      <c r="B34" s="478"/>
      <c r="C34" s="479"/>
      <c r="D34" s="478" t="s">
        <v>250</v>
      </c>
      <c r="E34" s="479">
        <v>4211</v>
      </c>
    </row>
    <row r="35" spans="2:5" ht="15.75">
      <c r="B35" s="478"/>
      <c r="C35" s="479"/>
      <c r="D35" s="478" t="s">
        <v>375</v>
      </c>
      <c r="E35" s="479">
        <v>2406</v>
      </c>
    </row>
    <row r="36" spans="2:5" ht="15.75">
      <c r="B36" s="478"/>
      <c r="C36" s="479"/>
      <c r="D36" s="478" t="s">
        <v>262</v>
      </c>
      <c r="E36" s="479">
        <v>2406</v>
      </c>
    </row>
    <row r="37" spans="2:5" ht="15.75">
      <c r="B37" s="478"/>
      <c r="C37" s="479"/>
      <c r="D37" s="478" t="s">
        <v>263</v>
      </c>
      <c r="E37" s="479">
        <v>803</v>
      </c>
    </row>
    <row r="38" spans="2:5" ht="15.75">
      <c r="B38" s="478"/>
      <c r="C38" s="479"/>
      <c r="D38" s="478" t="s">
        <v>264</v>
      </c>
      <c r="E38" s="479">
        <v>7021</v>
      </c>
    </row>
    <row r="39" spans="2:5" ht="15.75">
      <c r="B39" s="478"/>
      <c r="C39" s="479"/>
      <c r="D39" s="478" t="s">
        <v>265</v>
      </c>
      <c r="E39" s="479">
        <v>9227</v>
      </c>
    </row>
    <row r="40" spans="2:5" ht="15.75">
      <c r="B40" s="478"/>
      <c r="C40" s="479"/>
      <c r="D40" s="478" t="s">
        <v>266</v>
      </c>
      <c r="E40" s="479">
        <v>1805</v>
      </c>
    </row>
    <row r="41" spans="2:5" ht="15.75">
      <c r="B41" s="478"/>
      <c r="C41" s="479"/>
      <c r="D41" s="478" t="s">
        <v>267</v>
      </c>
      <c r="E41" s="479">
        <v>3411</v>
      </c>
    </row>
    <row r="42" spans="2:5" ht="15.75">
      <c r="B42" s="478"/>
      <c r="C42" s="479"/>
      <c r="D42" s="478" t="s">
        <v>268</v>
      </c>
      <c r="E42" s="479">
        <v>2809</v>
      </c>
    </row>
    <row r="43" spans="2:5" ht="15.75">
      <c r="B43" s="478"/>
      <c r="C43" s="479"/>
      <c r="D43" s="478" t="s">
        <v>269</v>
      </c>
      <c r="E43" s="479">
        <v>2407</v>
      </c>
    </row>
    <row r="44" spans="2:5" ht="15.75">
      <c r="B44" s="478"/>
      <c r="C44" s="479"/>
      <c r="D44" s="478" t="s">
        <v>271</v>
      </c>
      <c r="E44" s="479">
        <v>1003</v>
      </c>
    </row>
    <row r="45" spans="2:5" ht="15.75">
      <c r="B45" s="478"/>
      <c r="C45" s="479"/>
      <c r="D45" s="478" t="s">
        <v>270</v>
      </c>
      <c r="E45" s="479">
        <v>5616</v>
      </c>
    </row>
    <row r="46" spans="2:5" ht="15.75">
      <c r="B46" s="478"/>
      <c r="C46" s="479"/>
      <c r="D46" s="478" t="s">
        <v>272</v>
      </c>
      <c r="E46" s="479">
        <v>804</v>
      </c>
    </row>
    <row r="47" spans="2:5" ht="15.75">
      <c r="B47" s="478"/>
      <c r="C47" s="479"/>
      <c r="D47" s="478" t="s">
        <v>273</v>
      </c>
      <c r="E47" s="479">
        <v>3010</v>
      </c>
    </row>
    <row r="48" spans="2:5" ht="15.75">
      <c r="B48" s="478"/>
      <c r="C48" s="479"/>
      <c r="D48" s="478" t="s">
        <v>274</v>
      </c>
      <c r="E48" s="479">
        <v>6422</v>
      </c>
    </row>
    <row r="49" spans="2:5" ht="15.75">
      <c r="B49" s="478"/>
      <c r="C49" s="479"/>
      <c r="D49" s="478" t="s">
        <v>275</v>
      </c>
      <c r="E49" s="479">
        <v>6619</v>
      </c>
    </row>
    <row r="50" spans="2:5" ht="15.75">
      <c r="B50" s="478"/>
      <c r="C50" s="479"/>
      <c r="D50" s="478" t="s">
        <v>276</v>
      </c>
      <c r="E50" s="479">
        <v>2206</v>
      </c>
    </row>
    <row r="51" spans="2:5" ht="15.75">
      <c r="B51" s="478"/>
      <c r="C51" s="479"/>
      <c r="D51" s="478" t="s">
        <v>277</v>
      </c>
      <c r="E51" s="479">
        <v>2207</v>
      </c>
    </row>
    <row r="52" spans="2:5" ht="15.75">
      <c r="B52" s="478"/>
      <c r="C52" s="479"/>
      <c r="D52" s="478" t="s">
        <v>278</v>
      </c>
      <c r="E52" s="479">
        <v>1806</v>
      </c>
    </row>
    <row r="53" spans="2:5" ht="15.75">
      <c r="B53" s="478"/>
      <c r="C53" s="479"/>
      <c r="D53" s="478" t="s">
        <v>279</v>
      </c>
      <c r="E53" s="479">
        <v>2407</v>
      </c>
    </row>
    <row r="54" spans="2:5" ht="15.75">
      <c r="B54" s="478"/>
      <c r="C54" s="479"/>
      <c r="D54" s="478" t="s">
        <v>280</v>
      </c>
      <c r="E54" s="479">
        <v>2807</v>
      </c>
    </row>
    <row r="55" spans="2:5" ht="15.75">
      <c r="B55" s="478"/>
      <c r="C55" s="479"/>
      <c r="D55" s="478" t="s">
        <v>281</v>
      </c>
      <c r="E55" s="479">
        <v>2006</v>
      </c>
    </row>
    <row r="56" spans="2:5" ht="15.75">
      <c r="B56" s="478"/>
      <c r="C56" s="479"/>
      <c r="D56" s="478" t="s">
        <v>282</v>
      </c>
      <c r="E56" s="479">
        <v>11434</v>
      </c>
    </row>
    <row r="57" spans="2:5" ht="15.75">
      <c r="B57" s="478"/>
      <c r="C57" s="479"/>
      <c r="D57" s="478" t="s">
        <v>283</v>
      </c>
      <c r="E57" s="479">
        <v>2608</v>
      </c>
    </row>
    <row r="58" spans="2:5" ht="15.75">
      <c r="B58" s="478"/>
      <c r="C58" s="479"/>
      <c r="D58" s="478" t="s">
        <v>284</v>
      </c>
      <c r="E58" s="479">
        <v>3410</v>
      </c>
    </row>
    <row r="59" spans="2:5" ht="15.75">
      <c r="B59" s="478"/>
      <c r="C59" s="479"/>
      <c r="D59" s="478" t="s">
        <v>285</v>
      </c>
      <c r="E59" s="479">
        <v>2206</v>
      </c>
    </row>
    <row r="60" spans="2:5" ht="15.75">
      <c r="B60" s="478"/>
      <c r="C60" s="479"/>
      <c r="D60" s="478" t="s">
        <v>286</v>
      </c>
      <c r="E60" s="479">
        <v>3410</v>
      </c>
    </row>
    <row r="61" spans="2:5" ht="15.75">
      <c r="B61" s="478"/>
      <c r="C61" s="479"/>
      <c r="D61" s="478" t="s">
        <v>287</v>
      </c>
      <c r="E61" s="479">
        <v>2407</v>
      </c>
    </row>
    <row r="62" spans="2:5" ht="15.75">
      <c r="B62" s="478"/>
      <c r="C62" s="479"/>
      <c r="D62" s="478" t="s">
        <v>288</v>
      </c>
      <c r="E62" s="479">
        <v>1605</v>
      </c>
    </row>
    <row r="63" spans="2:5" ht="15.75">
      <c r="B63" s="478"/>
      <c r="C63" s="479"/>
      <c r="D63" s="478" t="s">
        <v>289</v>
      </c>
      <c r="E63" s="479">
        <v>1404</v>
      </c>
    </row>
    <row r="64" spans="2:5" ht="15.75">
      <c r="B64" s="478"/>
      <c r="C64" s="479"/>
      <c r="D64" s="478" t="s">
        <v>291</v>
      </c>
      <c r="E64" s="479">
        <v>11234</v>
      </c>
    </row>
    <row r="65" spans="2:5" ht="15.75">
      <c r="B65" s="478"/>
      <c r="C65" s="479"/>
      <c r="D65" s="478" t="s">
        <v>290</v>
      </c>
      <c r="E65" s="479">
        <v>3611</v>
      </c>
    </row>
    <row r="66" spans="2:5" ht="15.75">
      <c r="B66" s="478"/>
      <c r="C66" s="479"/>
      <c r="D66" s="478" t="s">
        <v>292</v>
      </c>
      <c r="E66" s="479">
        <v>3209</v>
      </c>
    </row>
    <row r="67" spans="2:5" ht="15.75">
      <c r="B67" s="478"/>
      <c r="C67" s="479"/>
      <c r="D67" s="478" t="s">
        <v>293</v>
      </c>
      <c r="E67" s="479">
        <v>5418</v>
      </c>
    </row>
    <row r="68" spans="2:5" ht="15.75">
      <c r="B68" s="478"/>
      <c r="C68" s="479"/>
      <c r="D68" s="478" t="s">
        <v>294</v>
      </c>
      <c r="E68" s="479">
        <v>2407</v>
      </c>
    </row>
    <row r="69" spans="2:5" ht="15.75">
      <c r="B69" s="478"/>
      <c r="C69" s="479"/>
      <c r="D69" s="478" t="s">
        <v>295</v>
      </c>
      <c r="E69" s="479">
        <v>3009</v>
      </c>
    </row>
    <row r="70" spans="2:5" ht="15.75">
      <c r="B70" s="478"/>
      <c r="C70" s="479"/>
      <c r="D70" s="478" t="s">
        <v>296</v>
      </c>
      <c r="E70" s="479">
        <v>4414</v>
      </c>
    </row>
    <row r="71" spans="2:5" ht="15.75">
      <c r="B71" s="478"/>
      <c r="C71" s="479"/>
      <c r="D71" s="478" t="s">
        <v>297</v>
      </c>
      <c r="E71" s="479">
        <v>2608</v>
      </c>
    </row>
    <row r="72" spans="2:5" ht="15.75">
      <c r="B72" s="478"/>
      <c r="C72" s="479"/>
      <c r="D72" s="478" t="s">
        <v>298</v>
      </c>
      <c r="E72" s="479">
        <v>1806</v>
      </c>
    </row>
    <row r="73" spans="2:5" ht="15.75">
      <c r="B73" s="478"/>
      <c r="C73" s="479"/>
      <c r="D73" s="478" t="s">
        <v>299</v>
      </c>
      <c r="E73" s="479">
        <v>8025</v>
      </c>
    </row>
    <row r="74" spans="2:5" ht="15.75">
      <c r="B74" s="478"/>
      <c r="C74" s="479"/>
      <c r="D74" s="478" t="s">
        <v>300</v>
      </c>
      <c r="E74" s="479">
        <v>2608</v>
      </c>
    </row>
    <row r="75" spans="2:5" ht="15.75">
      <c r="B75" s="478"/>
      <c r="C75" s="479"/>
      <c r="D75" s="478" t="s">
        <v>301</v>
      </c>
      <c r="E75" s="479">
        <v>6619</v>
      </c>
    </row>
    <row r="76" spans="2:5" ht="15.75">
      <c r="B76" s="478"/>
      <c r="C76" s="479"/>
      <c r="D76" s="478" t="s">
        <v>302</v>
      </c>
      <c r="E76" s="479">
        <v>5818</v>
      </c>
    </row>
    <row r="77" spans="2:5" ht="15.75">
      <c r="B77" s="478"/>
      <c r="C77" s="479"/>
      <c r="D77" s="478" t="s">
        <v>304</v>
      </c>
      <c r="E77" s="479">
        <v>10630</v>
      </c>
    </row>
    <row r="78" spans="2:5" ht="15.75">
      <c r="B78" s="478"/>
      <c r="C78" s="479"/>
      <c r="D78" s="478" t="s">
        <v>303</v>
      </c>
      <c r="E78" s="479">
        <v>1003</v>
      </c>
    </row>
    <row r="79" spans="2:5" ht="15.75">
      <c r="B79" s="478"/>
      <c r="C79" s="479"/>
      <c r="D79" s="478" t="s">
        <v>305</v>
      </c>
      <c r="E79" s="479">
        <v>4414</v>
      </c>
    </row>
    <row r="80" spans="2:5" ht="15.75">
      <c r="B80" s="478"/>
      <c r="C80" s="479"/>
      <c r="D80" s="478" t="s">
        <v>306</v>
      </c>
      <c r="E80" s="479">
        <v>2808</v>
      </c>
    </row>
    <row r="81" spans="2:5" ht="15.75">
      <c r="B81" s="478"/>
      <c r="C81" s="479"/>
      <c r="D81" s="478" t="s">
        <v>307</v>
      </c>
      <c r="E81" s="479">
        <v>2809</v>
      </c>
    </row>
    <row r="82" spans="2:5" ht="15.75">
      <c r="B82" s="478"/>
      <c r="C82" s="479"/>
      <c r="D82" s="478" t="s">
        <v>308</v>
      </c>
      <c r="E82" s="479">
        <v>13839</v>
      </c>
    </row>
    <row r="83" spans="2:5" ht="15.75">
      <c r="B83" s="478"/>
      <c r="C83" s="479"/>
      <c r="D83" s="478" t="s">
        <v>311</v>
      </c>
      <c r="E83" s="479">
        <v>3210</v>
      </c>
    </row>
    <row r="84" spans="2:5" ht="15.75">
      <c r="B84" s="478"/>
      <c r="C84" s="479"/>
      <c r="D84" s="478" t="s">
        <v>309</v>
      </c>
      <c r="E84" s="479">
        <v>2408</v>
      </c>
    </row>
    <row r="85" spans="2:5" ht="15.75">
      <c r="B85" s="478"/>
      <c r="C85" s="479"/>
      <c r="D85" s="478" t="s">
        <v>310</v>
      </c>
      <c r="E85" s="479">
        <v>4011</v>
      </c>
    </row>
    <row r="86" spans="2:5" ht="15.75">
      <c r="B86" s="478"/>
      <c r="C86" s="479"/>
      <c r="D86" s="478" t="s">
        <v>376</v>
      </c>
      <c r="E86" s="479">
        <v>802</v>
      </c>
    </row>
    <row r="87" spans="2:5" ht="15.75">
      <c r="B87" s="478"/>
      <c r="C87" s="479"/>
      <c r="D87" s="478" t="s">
        <v>313</v>
      </c>
      <c r="E87" s="479">
        <v>602</v>
      </c>
    </row>
    <row r="88" spans="2:5" ht="15.75">
      <c r="B88" s="478"/>
      <c r="C88" s="479"/>
      <c r="D88" s="478" t="s">
        <v>314</v>
      </c>
      <c r="E88" s="479">
        <v>401</v>
      </c>
    </row>
    <row r="89" spans="2:5" ht="15.75">
      <c r="B89" s="478"/>
      <c r="C89" s="479"/>
      <c r="D89" s="478" t="s">
        <v>315</v>
      </c>
      <c r="E89" s="479">
        <v>1806</v>
      </c>
    </row>
    <row r="90" spans="2:5" ht="15.75">
      <c r="B90" s="478"/>
      <c r="C90" s="479"/>
      <c r="D90" s="478" t="s">
        <v>316</v>
      </c>
      <c r="E90" s="479">
        <v>14040</v>
      </c>
    </row>
    <row r="91" spans="2:5" ht="15.75">
      <c r="B91" s="478"/>
      <c r="C91" s="479"/>
      <c r="D91" s="478" t="s">
        <v>317</v>
      </c>
      <c r="E91" s="479">
        <v>2608</v>
      </c>
    </row>
    <row r="92" spans="2:5" ht="15.75">
      <c r="B92" s="478"/>
      <c r="C92" s="479"/>
      <c r="D92" s="478" t="s">
        <v>318</v>
      </c>
      <c r="E92" s="479">
        <v>1405</v>
      </c>
    </row>
    <row r="93" spans="2:5" ht="15.75">
      <c r="B93" s="478"/>
      <c r="C93" s="479"/>
      <c r="D93" s="478" t="s">
        <v>319</v>
      </c>
      <c r="E93" s="479">
        <v>1604</v>
      </c>
    </row>
    <row r="94" spans="2:5" ht="15.75">
      <c r="B94" s="478"/>
      <c r="C94" s="479"/>
      <c r="D94" s="478" t="s">
        <v>320</v>
      </c>
      <c r="E94" s="479">
        <v>1203</v>
      </c>
    </row>
    <row r="95" spans="2:5" ht="15.75">
      <c r="B95" s="478"/>
      <c r="C95" s="479"/>
      <c r="D95" s="478" t="s">
        <v>321</v>
      </c>
      <c r="E95" s="479">
        <v>1806</v>
      </c>
    </row>
    <row r="96" spans="2:5" ht="15.75">
      <c r="B96" s="478"/>
      <c r="C96" s="479"/>
      <c r="D96" s="478" t="s">
        <v>322</v>
      </c>
      <c r="E96" s="479">
        <v>3613</v>
      </c>
    </row>
    <row r="97" spans="2:5" ht="15.75">
      <c r="B97" s="478"/>
      <c r="C97" s="479"/>
      <c r="D97" s="478" t="s">
        <v>323</v>
      </c>
      <c r="E97" s="479">
        <v>1003</v>
      </c>
    </row>
    <row r="98" spans="2:5" ht="15.75">
      <c r="B98" s="478"/>
      <c r="C98" s="479"/>
      <c r="D98" s="478" t="s">
        <v>324</v>
      </c>
      <c r="E98" s="479">
        <v>2607</v>
      </c>
    </row>
    <row r="99" spans="2:5" ht="15.75">
      <c r="B99" s="478"/>
      <c r="C99" s="479"/>
      <c r="D99" s="478" t="s">
        <v>325</v>
      </c>
      <c r="E99" s="479">
        <v>1003</v>
      </c>
    </row>
    <row r="100" spans="2:5" ht="15.75">
      <c r="B100" s="478"/>
      <c r="C100" s="479"/>
      <c r="D100" s="478" t="s">
        <v>326</v>
      </c>
      <c r="E100" s="479">
        <v>12041</v>
      </c>
    </row>
    <row r="101" spans="2:5" ht="15.75">
      <c r="B101" s="478"/>
      <c r="C101" s="479"/>
      <c r="D101" s="478" t="s">
        <v>327</v>
      </c>
      <c r="E101" s="479">
        <v>3812</v>
      </c>
    </row>
    <row r="102" spans="2:5" ht="15.75">
      <c r="B102" s="478"/>
      <c r="C102" s="479"/>
      <c r="D102" s="478" t="s">
        <v>328</v>
      </c>
      <c r="E102" s="479">
        <v>602</v>
      </c>
    </row>
    <row r="103" spans="2:5" ht="15.75">
      <c r="B103" s="478"/>
      <c r="C103" s="479"/>
      <c r="D103" s="478" t="s">
        <v>329</v>
      </c>
      <c r="E103" s="479">
        <v>1404</v>
      </c>
    </row>
    <row r="104" spans="2:5" ht="15.75">
      <c r="B104" s="478"/>
      <c r="C104" s="479"/>
      <c r="D104" s="478" t="s">
        <v>330</v>
      </c>
      <c r="E104" s="479">
        <v>803</v>
      </c>
    </row>
    <row r="105" spans="2:5" ht="15.75">
      <c r="B105" s="478"/>
      <c r="C105" s="479"/>
      <c r="D105" s="478" t="s">
        <v>331</v>
      </c>
      <c r="E105" s="479">
        <v>1805</v>
      </c>
    </row>
    <row r="106" spans="2:5" ht="15.75">
      <c r="B106" s="478"/>
      <c r="C106" s="479"/>
      <c r="D106" s="478" t="s">
        <v>333</v>
      </c>
      <c r="E106" s="479">
        <v>1404</v>
      </c>
    </row>
    <row r="107" spans="2:5" ht="15.75">
      <c r="B107" s="478"/>
      <c r="C107" s="479"/>
      <c r="D107" s="478" t="s">
        <v>332</v>
      </c>
      <c r="E107" s="479">
        <v>1805</v>
      </c>
    </row>
    <row r="108" spans="2:5" ht="15.75">
      <c r="B108" s="478"/>
      <c r="C108" s="479"/>
      <c r="D108" s="478" t="s">
        <v>334</v>
      </c>
      <c r="E108" s="479">
        <v>4413</v>
      </c>
    </row>
    <row r="109" spans="2:5" ht="15.75">
      <c r="B109" s="478"/>
      <c r="C109" s="479"/>
      <c r="D109" s="478" t="s">
        <v>335</v>
      </c>
      <c r="E109" s="479">
        <v>2006</v>
      </c>
    </row>
    <row r="110" spans="2:5" ht="15.75">
      <c r="B110" s="478"/>
      <c r="C110" s="479"/>
      <c r="D110" s="478" t="s">
        <v>336</v>
      </c>
      <c r="E110" s="479">
        <v>3610</v>
      </c>
    </row>
    <row r="111" spans="2:5" ht="15.75">
      <c r="B111" s="478"/>
      <c r="C111" s="479"/>
      <c r="D111" s="478" t="s">
        <v>337</v>
      </c>
      <c r="E111" s="479">
        <v>9030</v>
      </c>
    </row>
    <row r="112" spans="2:5" ht="15.75">
      <c r="B112" s="478"/>
      <c r="C112" s="479"/>
      <c r="D112" s="478" t="s">
        <v>338</v>
      </c>
      <c r="E112" s="479">
        <v>3811</v>
      </c>
    </row>
    <row r="113" spans="2:5" ht="15.75">
      <c r="B113" s="478"/>
      <c r="C113" s="479"/>
      <c r="D113" s="478" t="s">
        <v>339</v>
      </c>
      <c r="E113" s="479">
        <v>802</v>
      </c>
    </row>
    <row r="114" spans="2:5" ht="15.75">
      <c r="B114" s="478"/>
      <c r="C114" s="479"/>
      <c r="D114" s="478" t="s">
        <v>340</v>
      </c>
      <c r="E114" s="479">
        <v>5215</v>
      </c>
    </row>
    <row r="115" spans="2:5" ht="15.75">
      <c r="B115" s="478"/>
      <c r="C115" s="479"/>
      <c r="D115" s="478" t="s">
        <v>341</v>
      </c>
      <c r="E115" s="479">
        <v>2207</v>
      </c>
    </row>
    <row r="116" spans="2:5" ht="15.75">
      <c r="B116" s="478"/>
      <c r="C116" s="479"/>
      <c r="D116" s="478" t="s">
        <v>342</v>
      </c>
      <c r="E116" s="479">
        <v>1605</v>
      </c>
    </row>
    <row r="117" spans="2:5" ht="15.75">
      <c r="B117" s="478"/>
      <c r="C117" s="479"/>
      <c r="D117" s="478" t="s">
        <v>343</v>
      </c>
      <c r="E117" s="479">
        <v>5616</v>
      </c>
    </row>
    <row r="118" spans="2:5" ht="15.75">
      <c r="B118" s="478"/>
      <c r="C118" s="479"/>
      <c r="D118" s="478" t="s">
        <v>344</v>
      </c>
      <c r="E118" s="479">
        <v>3008</v>
      </c>
    </row>
    <row r="119" spans="2:5" ht="15.75">
      <c r="B119" s="478"/>
      <c r="C119" s="479"/>
      <c r="D119" s="478" t="s">
        <v>345</v>
      </c>
      <c r="E119" s="479">
        <v>2408</v>
      </c>
    </row>
    <row r="120" spans="2:5" ht="15.75">
      <c r="B120" s="478"/>
      <c r="C120" s="479"/>
      <c r="D120" s="478" t="s">
        <v>346</v>
      </c>
      <c r="E120" s="479">
        <v>10633</v>
      </c>
    </row>
    <row r="121" spans="2:5" ht="15.75">
      <c r="B121" s="478"/>
      <c r="C121" s="479"/>
      <c r="D121" s="478" t="s">
        <v>347</v>
      </c>
      <c r="E121" s="479">
        <v>2006</v>
      </c>
    </row>
    <row r="122" spans="2:5" ht="15.75">
      <c r="B122" s="478"/>
      <c r="C122" s="479"/>
      <c r="D122" s="478" t="s">
        <v>348</v>
      </c>
      <c r="E122" s="479">
        <v>9226</v>
      </c>
    </row>
    <row r="123" spans="2:5" ht="15.75">
      <c r="B123" s="478"/>
      <c r="C123" s="479"/>
      <c r="D123" s="478" t="s">
        <v>350</v>
      </c>
      <c r="E123" s="479">
        <v>4214</v>
      </c>
    </row>
    <row r="124" spans="2:5" ht="15.75">
      <c r="B124" s="478"/>
      <c r="C124" s="479"/>
      <c r="D124" s="478" t="s">
        <v>351</v>
      </c>
      <c r="E124" s="479">
        <v>2006</v>
      </c>
    </row>
    <row r="125" spans="2:5" ht="15.75">
      <c r="B125" s="478"/>
      <c r="C125" s="479"/>
      <c r="D125" s="478" t="s">
        <v>352</v>
      </c>
      <c r="E125" s="479">
        <v>402</v>
      </c>
    </row>
    <row r="126" spans="2:5" ht="15.75">
      <c r="B126" s="478"/>
      <c r="C126" s="479"/>
      <c r="D126" s="478" t="s">
        <v>353</v>
      </c>
      <c r="E126" s="479">
        <v>3209</v>
      </c>
    </row>
    <row r="127" spans="2:5" ht="15.75">
      <c r="B127" s="478"/>
      <c r="C127" s="479"/>
      <c r="D127" s="478" t="s">
        <v>354</v>
      </c>
      <c r="E127" s="479">
        <v>5215</v>
      </c>
    </row>
    <row r="128" spans="2:5" ht="15.75">
      <c r="B128" s="478"/>
      <c r="C128" s="479"/>
      <c r="D128" s="478" t="s">
        <v>355</v>
      </c>
      <c r="E128" s="479">
        <v>4415</v>
      </c>
    </row>
    <row r="129" spans="2:5" ht="15.75">
      <c r="B129" s="478"/>
      <c r="C129" s="479"/>
      <c r="D129" s="478" t="s">
        <v>356</v>
      </c>
      <c r="E129" s="479">
        <v>1203</v>
      </c>
    </row>
    <row r="130" spans="2:5" ht="15.75">
      <c r="B130" s="478"/>
      <c r="C130" s="479"/>
      <c r="D130" s="478" t="s">
        <v>357</v>
      </c>
      <c r="E130" s="479">
        <v>4419</v>
      </c>
    </row>
    <row r="131" spans="2:5" ht="15.75">
      <c r="B131" s="478"/>
      <c r="C131" s="479"/>
      <c r="D131" s="478" t="s">
        <v>358</v>
      </c>
      <c r="E131" s="479">
        <v>2408</v>
      </c>
    </row>
    <row r="132" spans="2:5" ht="15.75">
      <c r="B132" s="478"/>
      <c r="C132" s="479"/>
      <c r="D132" s="478" t="s">
        <v>359</v>
      </c>
      <c r="E132" s="479">
        <v>802</v>
      </c>
    </row>
    <row r="133" spans="2:5" ht="15.75">
      <c r="D133" s="486" t="s">
        <v>240</v>
      </c>
      <c r="E133" s="480">
        <f>SUM(E15:E132)</f>
        <v>488082</v>
      </c>
    </row>
    <row r="134" spans="2:5" ht="15.75">
      <c r="B134" s="156"/>
      <c r="C134" s="156"/>
      <c r="D134" s="488"/>
      <c r="E134" s="488"/>
    </row>
    <row r="135" spans="2:5" ht="33" customHeight="1">
      <c r="B135" s="156"/>
      <c r="C135" s="156"/>
      <c r="D135" s="1548" t="s">
        <v>377</v>
      </c>
      <c r="E135" s="1548"/>
    </row>
    <row r="136" spans="2:5" ht="35.25" customHeight="1">
      <c r="B136" s="156"/>
      <c r="C136" s="156"/>
      <c r="D136" s="461" t="s">
        <v>239</v>
      </c>
      <c r="E136" s="462" t="s">
        <v>85</v>
      </c>
    </row>
    <row r="137" spans="2:5" ht="15.75">
      <c r="B137" s="156"/>
      <c r="C137" s="156"/>
      <c r="D137" s="458"/>
      <c r="E137" s="496"/>
    </row>
    <row r="138" spans="2:5" ht="15.75">
      <c r="B138" s="156"/>
      <c r="C138" s="156"/>
      <c r="D138" s="478" t="s">
        <v>241</v>
      </c>
      <c r="E138" s="479">
        <v>51902</v>
      </c>
    </row>
    <row r="139" spans="2:5" ht="15.75">
      <c r="B139" s="156"/>
      <c r="C139" s="156"/>
      <c r="D139" s="497" t="s">
        <v>242</v>
      </c>
      <c r="E139" s="498">
        <v>6609</v>
      </c>
    </row>
    <row r="140" spans="2:5" ht="15.75">
      <c r="B140" s="156"/>
      <c r="C140" s="156"/>
      <c r="D140" s="488" t="s">
        <v>244</v>
      </c>
      <c r="E140" s="488">
        <v>7616</v>
      </c>
    </row>
    <row r="141" spans="2:5" ht="15.75">
      <c r="B141" s="156"/>
      <c r="C141" s="156"/>
      <c r="D141" s="488" t="s">
        <v>245</v>
      </c>
      <c r="E141" s="488">
        <v>6213</v>
      </c>
    </row>
    <row r="142" spans="2:5" ht="15.75">
      <c r="B142" s="156"/>
      <c r="C142" s="156"/>
      <c r="D142" s="488" t="s">
        <v>246</v>
      </c>
      <c r="E142" s="488">
        <v>6411</v>
      </c>
    </row>
    <row r="143" spans="2:5" ht="15.75">
      <c r="B143" s="156"/>
      <c r="C143" s="156"/>
      <c r="D143" s="488" t="s">
        <v>247</v>
      </c>
      <c r="E143" s="488">
        <v>5207</v>
      </c>
    </row>
    <row r="144" spans="2:5" ht="15.75">
      <c r="B144" s="156"/>
      <c r="C144" s="156"/>
      <c r="D144" s="488" t="s">
        <v>374</v>
      </c>
      <c r="E144" s="488">
        <v>8214</v>
      </c>
    </row>
    <row r="145" spans="2:5" ht="15.75">
      <c r="B145" s="156"/>
      <c r="C145" s="156"/>
      <c r="D145" s="488" t="s">
        <v>252</v>
      </c>
      <c r="E145" s="488">
        <v>14228</v>
      </c>
    </row>
    <row r="146" spans="2:5" ht="15.75">
      <c r="B146" s="156"/>
      <c r="C146" s="156"/>
      <c r="D146" s="488" t="s">
        <v>257</v>
      </c>
      <c r="E146" s="488">
        <v>8017</v>
      </c>
    </row>
    <row r="147" spans="2:5" ht="15.75">
      <c r="B147" s="156"/>
      <c r="C147" s="156"/>
      <c r="D147" s="488" t="s">
        <v>378</v>
      </c>
      <c r="E147" s="488">
        <v>8615</v>
      </c>
    </row>
    <row r="148" spans="2:5" ht="15.75">
      <c r="B148" s="156"/>
      <c r="C148" s="156"/>
      <c r="D148" s="488" t="s">
        <v>250</v>
      </c>
      <c r="E148" s="488">
        <v>6615</v>
      </c>
    </row>
    <row r="149" spans="2:5" ht="15.75">
      <c r="B149" s="156"/>
      <c r="C149" s="156"/>
      <c r="D149" s="488" t="s">
        <v>264</v>
      </c>
      <c r="E149" s="488">
        <v>14022</v>
      </c>
    </row>
    <row r="150" spans="2:5" ht="15.75">
      <c r="B150" s="156"/>
      <c r="C150" s="156"/>
      <c r="D150" s="488" t="s">
        <v>265</v>
      </c>
      <c r="E150" s="488">
        <v>18438</v>
      </c>
    </row>
    <row r="151" spans="2:5" ht="15.75">
      <c r="B151" s="156"/>
      <c r="C151" s="156"/>
      <c r="D151" s="488" t="s">
        <v>270</v>
      </c>
      <c r="E151" s="488">
        <v>17638</v>
      </c>
    </row>
    <row r="152" spans="2:5" ht="15.75">
      <c r="B152" s="156"/>
      <c r="C152" s="156"/>
      <c r="D152" s="488" t="s">
        <v>379</v>
      </c>
      <c r="E152" s="488">
        <v>12223</v>
      </c>
    </row>
    <row r="153" spans="2:5" ht="15.75">
      <c r="B153" s="156"/>
      <c r="C153" s="156"/>
      <c r="D153" s="488" t="s">
        <v>275</v>
      </c>
      <c r="E153" s="488">
        <v>11022</v>
      </c>
    </row>
    <row r="154" spans="2:5" ht="15.75">
      <c r="B154" s="156"/>
      <c r="C154" s="156"/>
      <c r="D154" s="488" t="s">
        <v>282</v>
      </c>
      <c r="E154" s="488">
        <v>11423</v>
      </c>
    </row>
    <row r="155" spans="2:5" ht="15.75">
      <c r="B155" s="156"/>
      <c r="C155" s="156"/>
      <c r="D155" s="488" t="s">
        <v>291</v>
      </c>
      <c r="E155" s="488">
        <v>12624</v>
      </c>
    </row>
    <row r="156" spans="2:5" ht="15.75">
      <c r="B156" s="156"/>
      <c r="C156" s="156"/>
      <c r="D156" s="488" t="s">
        <v>290</v>
      </c>
      <c r="E156" s="488">
        <v>12826</v>
      </c>
    </row>
    <row r="157" spans="2:5" ht="15.75">
      <c r="B157" s="156"/>
      <c r="C157" s="156"/>
      <c r="D157" s="488" t="s">
        <v>296</v>
      </c>
      <c r="E157" s="488">
        <v>7413</v>
      </c>
    </row>
    <row r="158" spans="2:5" ht="15.75">
      <c r="B158" s="156"/>
      <c r="C158" s="156"/>
      <c r="D158" s="488" t="s">
        <v>299</v>
      </c>
      <c r="E158" s="488">
        <v>10819</v>
      </c>
    </row>
    <row r="159" spans="2:5" ht="15.75">
      <c r="B159" s="156"/>
      <c r="C159" s="156"/>
      <c r="D159" s="488" t="s">
        <v>301</v>
      </c>
      <c r="E159" s="488">
        <v>9020</v>
      </c>
    </row>
    <row r="160" spans="2:5" ht="15.75">
      <c r="B160" s="156"/>
      <c r="C160" s="156"/>
      <c r="D160" s="488" t="s">
        <v>304</v>
      </c>
      <c r="E160" s="488">
        <v>15633</v>
      </c>
    </row>
    <row r="161" spans="2:5" ht="15.75">
      <c r="B161" s="156"/>
      <c r="C161" s="156"/>
      <c r="D161" s="488" t="s">
        <v>305</v>
      </c>
      <c r="E161" s="488">
        <v>4408</v>
      </c>
    </row>
    <row r="162" spans="2:5" ht="15.75">
      <c r="B162" s="156"/>
      <c r="C162" s="156"/>
      <c r="D162" s="488" t="s">
        <v>307</v>
      </c>
      <c r="E162" s="488">
        <v>9816</v>
      </c>
    </row>
    <row r="163" spans="2:5" ht="15.75">
      <c r="B163" s="156"/>
      <c r="C163" s="156"/>
      <c r="D163" s="488" t="s">
        <v>308</v>
      </c>
      <c r="E163" s="488">
        <v>20043</v>
      </c>
    </row>
    <row r="164" spans="2:5" ht="15.75">
      <c r="B164" s="156"/>
      <c r="C164" s="156"/>
      <c r="D164" s="488" t="s">
        <v>310</v>
      </c>
      <c r="E164" s="488">
        <v>6415</v>
      </c>
    </row>
    <row r="165" spans="2:5" ht="15.75">
      <c r="B165" s="156"/>
      <c r="C165" s="156"/>
      <c r="D165" s="488" t="s">
        <v>316</v>
      </c>
      <c r="E165" s="488">
        <v>25853</v>
      </c>
    </row>
    <row r="166" spans="2:5" ht="15.75">
      <c r="B166" s="156"/>
      <c r="C166" s="156"/>
      <c r="D166" s="488" t="s">
        <v>317</v>
      </c>
      <c r="E166" s="488">
        <v>2605</v>
      </c>
    </row>
    <row r="167" spans="2:5" ht="15.75">
      <c r="B167" s="156"/>
      <c r="C167" s="156"/>
      <c r="D167" s="488" t="s">
        <v>322</v>
      </c>
      <c r="E167" s="488">
        <v>8413</v>
      </c>
    </row>
    <row r="168" spans="2:5" ht="15.75">
      <c r="B168" s="156"/>
      <c r="C168" s="156"/>
      <c r="D168" s="488" t="s">
        <v>326</v>
      </c>
      <c r="E168" s="488">
        <v>16427</v>
      </c>
    </row>
    <row r="169" spans="2:5" ht="15.75">
      <c r="B169" s="156"/>
      <c r="C169" s="156"/>
      <c r="D169" s="488" t="s">
        <v>380</v>
      </c>
      <c r="E169" s="488">
        <v>8018</v>
      </c>
    </row>
    <row r="170" spans="2:5" ht="15.75">
      <c r="B170" s="156"/>
      <c r="C170" s="156"/>
      <c r="D170" s="488" t="s">
        <v>336</v>
      </c>
      <c r="E170" s="488">
        <v>3608</v>
      </c>
    </row>
    <row r="171" spans="2:5" ht="15.75">
      <c r="B171" s="156"/>
      <c r="C171" s="156"/>
      <c r="D171" s="488" t="s">
        <v>337</v>
      </c>
      <c r="E171" s="488">
        <v>12421</v>
      </c>
    </row>
    <row r="172" spans="2:5" ht="15.75">
      <c r="B172" s="156"/>
      <c r="C172" s="156"/>
      <c r="D172" s="488" t="s">
        <v>338</v>
      </c>
      <c r="E172" s="488">
        <v>5813</v>
      </c>
    </row>
    <row r="173" spans="2:5" ht="15.75">
      <c r="B173" s="156"/>
      <c r="C173" s="156"/>
      <c r="D173" s="488" t="s">
        <v>381</v>
      </c>
      <c r="E173" s="488">
        <v>12826</v>
      </c>
    </row>
    <row r="174" spans="2:5" ht="15.75">
      <c r="B174" s="156"/>
      <c r="C174" s="156"/>
      <c r="D174" s="488" t="s">
        <v>343</v>
      </c>
      <c r="E174" s="488">
        <v>8418</v>
      </c>
    </row>
    <row r="175" spans="2:5" ht="15.75">
      <c r="B175" s="156"/>
      <c r="C175" s="156"/>
      <c r="D175" s="488" t="s">
        <v>346</v>
      </c>
      <c r="E175" s="488">
        <v>14228</v>
      </c>
    </row>
    <row r="176" spans="2:5" ht="15.75">
      <c r="B176" s="156"/>
      <c r="C176" s="156"/>
      <c r="D176" s="488" t="s">
        <v>348</v>
      </c>
      <c r="E176" s="488">
        <v>15633</v>
      </c>
    </row>
    <row r="177" spans="2:5" ht="15.75">
      <c r="B177" s="156"/>
      <c r="C177" s="156"/>
      <c r="D177" s="488" t="s">
        <v>350</v>
      </c>
      <c r="E177" s="488">
        <v>4207</v>
      </c>
    </row>
    <row r="178" spans="2:5" ht="15.75">
      <c r="B178" s="156"/>
      <c r="C178" s="156"/>
      <c r="D178" s="488" t="s">
        <v>382</v>
      </c>
      <c r="E178" s="488">
        <v>21244</v>
      </c>
    </row>
    <row r="179" spans="2:5" ht="15.75">
      <c r="B179" s="156"/>
      <c r="C179" s="156"/>
      <c r="D179" s="488" t="s">
        <v>355</v>
      </c>
      <c r="E179" s="488">
        <v>4407</v>
      </c>
    </row>
    <row r="180" spans="2:5" ht="15.75">
      <c r="B180" s="156"/>
      <c r="C180" s="156"/>
      <c r="D180" s="499" t="s">
        <v>240</v>
      </c>
      <c r="E180" s="499">
        <f>SUM(E138:E179)</f>
        <v>487551</v>
      </c>
    </row>
    <row r="181" spans="2:5" ht="15.75">
      <c r="D181" s="499" t="s">
        <v>362</v>
      </c>
      <c r="E181" s="499">
        <f>E180+E133</f>
        <v>975633</v>
      </c>
    </row>
    <row r="182" spans="2:5" ht="40.5" customHeight="1">
      <c r="B182" s="1517" t="s">
        <v>383</v>
      </c>
      <c r="C182" s="1517"/>
    </row>
  </sheetData>
  <mergeCells count="15">
    <mergeCell ref="B9:C9"/>
    <mergeCell ref="D9:E9"/>
    <mergeCell ref="B3:C3"/>
    <mergeCell ref="D3:E3"/>
    <mergeCell ref="B6:C6"/>
    <mergeCell ref="D6:E6"/>
    <mergeCell ref="B7:C7"/>
    <mergeCell ref="B8:C8"/>
    <mergeCell ref="B182:C182"/>
    <mergeCell ref="D11:E11"/>
    <mergeCell ref="B12:B13"/>
    <mergeCell ref="C12:C13"/>
    <mergeCell ref="D12:D13"/>
    <mergeCell ref="E12:E13"/>
    <mergeCell ref="D135:E135"/>
  </mergeCells>
  <pageMargins left="0.31496062992125984" right="0.27559055118110237" top="0.51" bottom="0.74803149606299213" header="0.31496062992125984" footer="0.31496062992125984"/>
  <pageSetup paperSize="9" scale="75" orientation="landscape" r:id="rId1"/>
  <headerFooter>
    <oddFooter>&amp;L&amp;F&amp;C&amp;P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99"/>
  <sheetViews>
    <sheetView topLeftCell="A37" zoomScale="70" zoomScaleNormal="70" workbookViewId="0"/>
  </sheetViews>
  <sheetFormatPr defaultRowHeight="15"/>
  <cols>
    <col min="1" max="1" width="6.28515625" style="15" customWidth="1"/>
    <col min="2" max="2" width="58" style="21" customWidth="1"/>
    <col min="3" max="3" width="14.85546875" style="21" customWidth="1"/>
    <col min="4" max="4" width="15.140625" style="21" customWidth="1"/>
    <col min="5" max="5" width="51.140625" style="21" customWidth="1"/>
    <col min="6" max="7" width="14" style="21" customWidth="1"/>
    <col min="8" max="8" width="15.85546875" style="14" customWidth="1"/>
  </cols>
  <sheetData>
    <row r="1" spans="1:8" ht="15" customHeight="1">
      <c r="A1" s="1"/>
      <c r="B1" s="2"/>
      <c r="C1" s="1433" t="s">
        <v>0</v>
      </c>
      <c r="D1" s="1433" t="s">
        <v>1</v>
      </c>
      <c r="E1" s="3"/>
      <c r="F1" s="1433" t="s">
        <v>0</v>
      </c>
      <c r="G1" s="1433" t="s">
        <v>1</v>
      </c>
      <c r="H1" s="1431" t="s">
        <v>49</v>
      </c>
    </row>
    <row r="2" spans="1:8" ht="15.75" customHeight="1" thickBot="1">
      <c r="A2" s="1"/>
      <c r="B2" s="4"/>
      <c r="C2" s="1434"/>
      <c r="D2" s="1434"/>
      <c r="E2" s="5"/>
      <c r="F2" s="1434"/>
      <c r="G2" s="1434"/>
      <c r="H2" s="1432"/>
    </row>
    <row r="3" spans="1:8">
      <c r="A3" s="6"/>
      <c r="B3" s="7"/>
      <c r="C3" s="8"/>
      <c r="D3" s="9"/>
      <c r="E3" s="7"/>
      <c r="F3" s="10"/>
      <c r="G3" s="9"/>
      <c r="H3" s="11"/>
    </row>
    <row r="4" spans="1:8" ht="40.5">
      <c r="A4" s="6"/>
      <c r="B4" s="206" t="s">
        <v>137</v>
      </c>
      <c r="C4" s="44"/>
      <c r="D4" s="9"/>
      <c r="E4" s="45"/>
      <c r="F4" s="46"/>
      <c r="G4" s="9"/>
      <c r="H4" s="11"/>
    </row>
    <row r="5" spans="1:8">
      <c r="A5" s="6"/>
      <c r="B5" s="47"/>
      <c r="C5" s="44"/>
      <c r="D5" s="9"/>
      <c r="E5" s="48"/>
      <c r="F5" s="49"/>
      <c r="G5" s="9"/>
      <c r="H5" s="11"/>
    </row>
    <row r="6" spans="1:8">
      <c r="A6" s="6"/>
      <c r="B6" s="205" t="s">
        <v>2</v>
      </c>
      <c r="C6" s="8"/>
      <c r="D6" s="9"/>
      <c r="E6" s="7"/>
      <c r="F6" s="10"/>
      <c r="G6" s="9"/>
      <c r="H6" s="11"/>
    </row>
    <row r="7" spans="1:8">
      <c r="A7" s="6"/>
      <c r="B7" s="7"/>
      <c r="C7" s="8"/>
      <c r="D7" s="9"/>
      <c r="E7" s="7"/>
      <c r="F7" s="10"/>
      <c r="G7" s="9"/>
      <c r="H7" s="11"/>
    </row>
    <row r="8" spans="1:8" s="58" customFormat="1">
      <c r="A8" s="6"/>
      <c r="B8" s="54" t="s">
        <v>144</v>
      </c>
      <c r="C8" s="55"/>
      <c r="D8" s="9"/>
      <c r="E8" s="56"/>
      <c r="F8" s="57"/>
      <c r="G8" s="9"/>
      <c r="H8" s="11"/>
    </row>
    <row r="9" spans="1:8" s="58" customFormat="1">
      <c r="A9" s="6"/>
      <c r="B9" s="70" t="s">
        <v>130</v>
      </c>
      <c r="C9" s="67"/>
      <c r="D9" s="9"/>
      <c r="E9" s="70" t="s">
        <v>131</v>
      </c>
      <c r="F9" s="68"/>
      <c r="G9" s="9"/>
      <c r="H9" s="11"/>
    </row>
    <row r="10" spans="1:8" s="58" customFormat="1">
      <c r="A10" s="6"/>
      <c r="B10" s="30" t="s">
        <v>28</v>
      </c>
      <c r="C10" s="51"/>
      <c r="D10" s="102"/>
      <c r="E10" s="30" t="s">
        <v>28</v>
      </c>
      <c r="F10" s="122"/>
      <c r="G10" s="83"/>
      <c r="H10" s="11"/>
    </row>
    <row r="11" spans="1:8" s="58" customFormat="1">
      <c r="A11" s="6"/>
      <c r="B11" s="203" t="s">
        <v>102</v>
      </c>
      <c r="C11" s="204">
        <v>26518005</v>
      </c>
      <c r="D11" s="123">
        <f>D22</f>
        <v>-15430</v>
      </c>
      <c r="E11" s="203" t="s">
        <v>102</v>
      </c>
      <c r="F11" s="204">
        <v>26518005</v>
      </c>
      <c r="G11" s="124">
        <f>D11</f>
        <v>-15430</v>
      </c>
      <c r="H11" s="11"/>
    </row>
    <row r="12" spans="1:8" s="58" customFormat="1">
      <c r="A12" s="6"/>
      <c r="B12" s="203" t="s">
        <v>103</v>
      </c>
      <c r="C12" s="204">
        <v>18611771</v>
      </c>
      <c r="D12" s="123">
        <f>D66</f>
        <v>-15430</v>
      </c>
      <c r="E12" s="203" t="s">
        <v>103</v>
      </c>
      <c r="F12" s="204">
        <v>18611771</v>
      </c>
      <c r="G12" s="124">
        <f>D12</f>
        <v>-15430</v>
      </c>
      <c r="H12" s="11"/>
    </row>
    <row r="13" spans="1:8" s="58" customFormat="1">
      <c r="A13" s="6"/>
      <c r="B13" s="203" t="s">
        <v>108</v>
      </c>
      <c r="C13" s="204">
        <v>25191771</v>
      </c>
      <c r="D13" s="123">
        <f>D84</f>
        <v>-15430</v>
      </c>
      <c r="E13" s="203" t="s">
        <v>108</v>
      </c>
      <c r="F13" s="204">
        <v>25191771</v>
      </c>
      <c r="G13" s="124">
        <f>D13</f>
        <v>-15430</v>
      </c>
      <c r="H13" s="11"/>
    </row>
    <row r="14" spans="1:8">
      <c r="A14" s="6"/>
      <c r="B14" s="7"/>
      <c r="C14" s="8"/>
      <c r="D14" s="9"/>
      <c r="E14" s="7"/>
      <c r="F14" s="10"/>
      <c r="G14" s="9"/>
      <c r="H14" s="11"/>
    </row>
    <row r="15" spans="1:8" s="58" customFormat="1">
      <c r="A15" s="6"/>
      <c r="B15" s="162" t="s">
        <v>138</v>
      </c>
      <c r="C15" s="162"/>
      <c r="D15" s="13"/>
      <c r="E15" s="162"/>
      <c r="F15" s="162"/>
      <c r="G15"/>
      <c r="H15" s="11"/>
    </row>
    <row r="16" spans="1:8" s="58" customFormat="1" ht="15" customHeight="1" thickBot="1">
      <c r="A16" s="6"/>
      <c r="B16" s="162"/>
      <c r="C16" s="31"/>
      <c r="D16" s="31"/>
      <c r="E16" s="31"/>
      <c r="F16" s="31"/>
      <c r="G16" s="31"/>
      <c r="H16" s="11"/>
    </row>
    <row r="17" spans="1:8" ht="27">
      <c r="A17" s="53">
        <v>1</v>
      </c>
      <c r="B17" s="845" t="s">
        <v>29</v>
      </c>
      <c r="C17" s="279"/>
      <c r="D17" s="791"/>
      <c r="E17" s="331" t="s">
        <v>144</v>
      </c>
      <c r="F17" s="332"/>
      <c r="G17" s="943"/>
      <c r="H17" s="14" t="s">
        <v>50</v>
      </c>
    </row>
    <row r="18" spans="1:8">
      <c r="A18" s="12"/>
      <c r="B18" s="935" t="s">
        <v>4</v>
      </c>
      <c r="C18" s="783"/>
      <c r="D18" s="784"/>
      <c r="E18" s="935" t="s">
        <v>4</v>
      </c>
      <c r="F18" s="783"/>
      <c r="G18" s="784"/>
      <c r="H18" s="18"/>
    </row>
    <row r="19" spans="1:8">
      <c r="A19" s="12"/>
      <c r="B19" s="936" t="s">
        <v>28</v>
      </c>
      <c r="C19" s="795"/>
      <c r="D19" s="796"/>
      <c r="E19" s="936" t="s">
        <v>145</v>
      </c>
      <c r="F19" s="795"/>
      <c r="G19" s="796"/>
    </row>
    <row r="20" spans="1:8">
      <c r="A20" s="12"/>
      <c r="B20" s="937" t="s">
        <v>6</v>
      </c>
      <c r="C20" s="787">
        <f>C21</f>
        <v>26518005</v>
      </c>
      <c r="D20" s="788">
        <f>D21</f>
        <v>-15430</v>
      </c>
      <c r="E20" s="937" t="s">
        <v>6</v>
      </c>
      <c r="F20" s="287">
        <f>F21</f>
        <v>5535264</v>
      </c>
      <c r="G20" s="944">
        <f>G21</f>
        <v>15430</v>
      </c>
    </row>
    <row r="21" spans="1:8">
      <c r="A21" s="12"/>
      <c r="B21" s="349" t="s">
        <v>13</v>
      </c>
      <c r="C21" s="789">
        <f>C22</f>
        <v>26518005</v>
      </c>
      <c r="D21" s="790">
        <f>D22</f>
        <v>-15430</v>
      </c>
      <c r="E21" s="349" t="s">
        <v>13</v>
      </c>
      <c r="F21" s="299">
        <f>F22</f>
        <v>5535264</v>
      </c>
      <c r="G21" s="939">
        <f>G22</f>
        <v>15430</v>
      </c>
    </row>
    <row r="22" spans="1:8" s="14" customFormat="1" ht="25.5">
      <c r="A22" s="12"/>
      <c r="B22" s="938" t="s">
        <v>14</v>
      </c>
      <c r="C22" s="789">
        <v>26518005</v>
      </c>
      <c r="D22" s="790">
        <v>-15430</v>
      </c>
      <c r="E22" s="938" t="s">
        <v>14</v>
      </c>
      <c r="F22" s="299">
        <v>5535264</v>
      </c>
      <c r="G22" s="944">
        <v>15430</v>
      </c>
    </row>
    <row r="23" spans="1:8" s="14" customFormat="1" ht="12.75">
      <c r="A23" s="12"/>
      <c r="B23" s="937" t="s">
        <v>15</v>
      </c>
      <c r="C23" s="787">
        <f t="shared" ref="C23:D25" si="0">C24</f>
        <v>26518005</v>
      </c>
      <c r="D23" s="788">
        <f t="shared" si="0"/>
        <v>-15430</v>
      </c>
      <c r="E23" s="937" t="s">
        <v>15</v>
      </c>
      <c r="F23" s="287">
        <f>F24++F35</f>
        <v>5535264</v>
      </c>
      <c r="G23" s="944">
        <f>G24++G35</f>
        <v>15430</v>
      </c>
    </row>
    <row r="24" spans="1:8" s="14" customFormat="1" ht="12.75">
      <c r="A24" s="12"/>
      <c r="B24" s="349" t="s">
        <v>16</v>
      </c>
      <c r="C24" s="789">
        <f t="shared" si="0"/>
        <v>26518005</v>
      </c>
      <c r="D24" s="790">
        <f t="shared" si="0"/>
        <v>-15430</v>
      </c>
      <c r="E24" s="349" t="s">
        <v>16</v>
      </c>
      <c r="F24" s="299">
        <f>F25+F28+F31</f>
        <v>5504482</v>
      </c>
      <c r="G24" s="939">
        <f>G25+G28+G31</f>
        <v>15430</v>
      </c>
    </row>
    <row r="25" spans="1:8" s="14" customFormat="1" ht="12.75">
      <c r="A25" s="12"/>
      <c r="B25" s="938" t="s">
        <v>104</v>
      </c>
      <c r="C25" s="789">
        <f t="shared" si="0"/>
        <v>26518005</v>
      </c>
      <c r="D25" s="790">
        <f t="shared" si="0"/>
        <v>-15430</v>
      </c>
      <c r="E25" s="938" t="s">
        <v>17</v>
      </c>
      <c r="F25" s="299">
        <f>F26+F27</f>
        <v>5256050</v>
      </c>
      <c r="G25" s="939">
        <f>G26+G27</f>
        <v>5170</v>
      </c>
    </row>
    <row r="26" spans="1:8" s="14" customFormat="1" ht="12.75">
      <c r="A26" s="12"/>
      <c r="B26" s="707" t="s">
        <v>20</v>
      </c>
      <c r="C26" s="789">
        <v>26518005</v>
      </c>
      <c r="D26" s="790">
        <v>-15430</v>
      </c>
      <c r="E26" s="707" t="s">
        <v>18</v>
      </c>
      <c r="F26" s="299">
        <v>2378899</v>
      </c>
      <c r="G26" s="939">
        <v>5170</v>
      </c>
    </row>
    <row r="27" spans="1:8" s="14" customFormat="1" ht="12.75">
      <c r="A27" s="12"/>
      <c r="B27" s="344"/>
      <c r="C27" s="789"/>
      <c r="D27" s="939"/>
      <c r="E27" s="707" t="s">
        <v>19</v>
      </c>
      <c r="F27" s="299">
        <v>2877151</v>
      </c>
      <c r="G27" s="939"/>
    </row>
    <row r="28" spans="1:8" s="14" customFormat="1" ht="12.75">
      <c r="A28" s="12"/>
      <c r="B28" s="344"/>
      <c r="C28" s="789"/>
      <c r="D28" s="939"/>
      <c r="E28" s="349" t="s">
        <v>104</v>
      </c>
      <c r="F28" s="299">
        <f>F29+F30</f>
        <v>228332</v>
      </c>
      <c r="G28" s="939">
        <f>G29+G30</f>
        <v>10260</v>
      </c>
    </row>
    <row r="29" spans="1:8" s="14" customFormat="1" ht="12.75">
      <c r="A29" s="12"/>
      <c r="B29" s="344"/>
      <c r="C29" s="789"/>
      <c r="D29" s="939"/>
      <c r="E29" s="938" t="s">
        <v>20</v>
      </c>
      <c r="F29" s="299">
        <v>24500</v>
      </c>
      <c r="G29" s="939"/>
    </row>
    <row r="30" spans="1:8" s="14" customFormat="1" ht="12.75">
      <c r="A30" s="12"/>
      <c r="B30" s="344"/>
      <c r="C30" s="789"/>
      <c r="D30" s="939"/>
      <c r="E30" s="938" t="s">
        <v>146</v>
      </c>
      <c r="F30" s="299">
        <v>203832</v>
      </c>
      <c r="G30" s="939">
        <v>10260</v>
      </c>
    </row>
    <row r="31" spans="1:8" s="14" customFormat="1" ht="25.5">
      <c r="A31" s="12"/>
      <c r="B31" s="344"/>
      <c r="C31" s="789"/>
      <c r="D31" s="939"/>
      <c r="E31" s="349" t="s">
        <v>35</v>
      </c>
      <c r="F31" s="299">
        <f t="shared" ref="F31:G33" si="1">F32</f>
        <v>20100</v>
      </c>
      <c r="G31" s="939">
        <f t="shared" si="1"/>
        <v>0</v>
      </c>
    </row>
    <row r="32" spans="1:8" s="14" customFormat="1" ht="25.5">
      <c r="A32" s="12"/>
      <c r="B32" s="344"/>
      <c r="C32" s="789"/>
      <c r="D32" s="939"/>
      <c r="E32" s="938" t="s">
        <v>36</v>
      </c>
      <c r="F32" s="299">
        <f t="shared" si="1"/>
        <v>20100</v>
      </c>
      <c r="G32" s="939">
        <f t="shared" si="1"/>
        <v>0</v>
      </c>
    </row>
    <row r="33" spans="1:8" s="14" customFormat="1" ht="44.25" customHeight="1">
      <c r="A33" s="12"/>
      <c r="B33" s="344"/>
      <c r="C33" s="789"/>
      <c r="D33" s="939"/>
      <c r="E33" s="707" t="s">
        <v>37</v>
      </c>
      <c r="F33" s="299">
        <f t="shared" si="1"/>
        <v>20100</v>
      </c>
      <c r="G33" s="939">
        <f t="shared" si="1"/>
        <v>0</v>
      </c>
    </row>
    <row r="34" spans="1:8" s="14" customFormat="1" ht="38.25">
      <c r="A34" s="15"/>
      <c r="B34" s="344"/>
      <c r="C34" s="789"/>
      <c r="D34" s="939"/>
      <c r="E34" s="945" t="s">
        <v>38</v>
      </c>
      <c r="F34" s="299">
        <v>20100</v>
      </c>
      <c r="G34" s="939"/>
    </row>
    <row r="35" spans="1:8" s="14" customFormat="1" ht="12.75">
      <c r="A35" s="15"/>
      <c r="B35" s="344"/>
      <c r="C35" s="789"/>
      <c r="D35" s="939"/>
      <c r="E35" s="349" t="s">
        <v>22</v>
      </c>
      <c r="F35" s="299">
        <f>F36</f>
        <v>30782</v>
      </c>
      <c r="G35" s="939">
        <f>G36</f>
        <v>0</v>
      </c>
    </row>
    <row r="36" spans="1:8" s="14" customFormat="1" ht="13.5" thickBot="1">
      <c r="A36" s="15"/>
      <c r="B36" s="940"/>
      <c r="C36" s="941"/>
      <c r="D36" s="942"/>
      <c r="E36" s="946" t="s">
        <v>23</v>
      </c>
      <c r="F36" s="947">
        <v>30782</v>
      </c>
      <c r="G36" s="942"/>
    </row>
    <row r="37" spans="1:8" s="14" customFormat="1" ht="31.5" customHeight="1" thickBot="1">
      <c r="B37" s="1428" t="s">
        <v>398</v>
      </c>
      <c r="C37" s="1429"/>
      <c r="D37" s="1429"/>
      <c r="E37" s="1429"/>
      <c r="F37" s="1429"/>
      <c r="G37" s="1430"/>
    </row>
    <row r="38" spans="1:8" s="14" customFormat="1" ht="12.75">
      <c r="A38" s="15"/>
      <c r="B38" s="472"/>
      <c r="C38" s="472"/>
      <c r="D38" s="472"/>
      <c r="E38" s="472"/>
      <c r="F38" s="472"/>
      <c r="G38" s="472"/>
    </row>
    <row r="39" spans="1:8" s="14" customFormat="1" ht="13.5" customHeight="1">
      <c r="B39" s="162" t="s">
        <v>139</v>
      </c>
      <c r="C39" s="162"/>
      <c r="D39" s="13"/>
      <c r="E39" s="162"/>
      <c r="F39" s="162"/>
      <c r="G39"/>
    </row>
    <row r="40" spans="1:8" s="14" customFormat="1" ht="16.5" thickBot="1">
      <c r="B40" s="162"/>
      <c r="C40" s="31"/>
      <c r="D40" s="31"/>
      <c r="E40" s="31"/>
      <c r="F40" s="31"/>
      <c r="G40" s="31"/>
    </row>
    <row r="41" spans="1:8" s="14" customFormat="1" ht="27">
      <c r="A41" s="15">
        <f>A17</f>
        <v>1</v>
      </c>
      <c r="B41" s="845" t="s">
        <v>29</v>
      </c>
      <c r="C41" s="279"/>
      <c r="D41" s="791"/>
      <c r="E41" s="331" t="s">
        <v>144</v>
      </c>
      <c r="F41" s="332"/>
      <c r="G41" s="943"/>
      <c r="H41" s="14" t="s">
        <v>50</v>
      </c>
    </row>
    <row r="42" spans="1:8" s="14" customFormat="1" ht="12.75">
      <c r="A42" s="15"/>
      <c r="B42" s="935" t="s">
        <v>52</v>
      </c>
      <c r="C42" s="783"/>
      <c r="D42" s="784"/>
      <c r="E42" s="935" t="s">
        <v>52</v>
      </c>
      <c r="F42" s="783"/>
      <c r="G42" s="784"/>
    </row>
    <row r="43" spans="1:8" s="14" customFormat="1" ht="13.5">
      <c r="A43" s="15"/>
      <c r="B43" s="948" t="s">
        <v>53</v>
      </c>
      <c r="C43" s="785"/>
      <c r="D43" s="786"/>
      <c r="E43" s="948" t="s">
        <v>53</v>
      </c>
      <c r="F43" s="785"/>
      <c r="G43" s="786"/>
    </row>
    <row r="44" spans="1:8" s="14" customFormat="1" ht="13.5">
      <c r="A44" s="15"/>
      <c r="B44" s="948" t="s">
        <v>58</v>
      </c>
      <c r="C44" s="785"/>
      <c r="D44" s="786"/>
      <c r="E44" s="948" t="s">
        <v>58</v>
      </c>
      <c r="F44" s="785"/>
      <c r="G44" s="786"/>
    </row>
    <row r="45" spans="1:8" s="14" customFormat="1" ht="12.75">
      <c r="A45" s="15"/>
      <c r="B45" s="937" t="s">
        <v>6</v>
      </c>
      <c r="C45" s="787">
        <f>C46</f>
        <v>58798203</v>
      </c>
      <c r="D45" s="788">
        <f>D46</f>
        <v>-15430</v>
      </c>
      <c r="E45" s="937" t="s">
        <v>6</v>
      </c>
      <c r="F45" s="287">
        <f>F46</f>
        <v>5535264</v>
      </c>
      <c r="G45" s="944">
        <f>G46</f>
        <v>15430</v>
      </c>
    </row>
    <row r="46" spans="1:8" s="14" customFormat="1" ht="12.75">
      <c r="A46" s="15"/>
      <c r="B46" s="349" t="s">
        <v>13</v>
      </c>
      <c r="C46" s="789">
        <f>C47</f>
        <v>58798203</v>
      </c>
      <c r="D46" s="790">
        <f>D47</f>
        <v>-15430</v>
      </c>
      <c r="E46" s="349" t="s">
        <v>13</v>
      </c>
      <c r="F46" s="299">
        <f>F47</f>
        <v>5535264</v>
      </c>
      <c r="G46" s="939">
        <f>G47</f>
        <v>15430</v>
      </c>
    </row>
    <row r="47" spans="1:8" s="14" customFormat="1" ht="25.5">
      <c r="A47" s="15"/>
      <c r="B47" s="938" t="s">
        <v>14</v>
      </c>
      <c r="C47" s="789">
        <v>58798203</v>
      </c>
      <c r="D47" s="790">
        <v>-15430</v>
      </c>
      <c r="E47" s="938" t="s">
        <v>14</v>
      </c>
      <c r="F47" s="299">
        <v>5535264</v>
      </c>
      <c r="G47" s="944">
        <v>15430</v>
      </c>
    </row>
    <row r="48" spans="1:8" s="14" customFormat="1" ht="12.75">
      <c r="A48" s="15"/>
      <c r="B48" s="937" t="s">
        <v>15</v>
      </c>
      <c r="C48" s="787">
        <f t="shared" ref="C48:D50" si="2">C49</f>
        <v>58798203</v>
      </c>
      <c r="D48" s="788">
        <f t="shared" si="2"/>
        <v>-15430</v>
      </c>
      <c r="E48" s="937" t="s">
        <v>15</v>
      </c>
      <c r="F48" s="287">
        <f>F49++F60</f>
        <v>5535264</v>
      </c>
      <c r="G48" s="944">
        <f>G49++G60</f>
        <v>15430</v>
      </c>
    </row>
    <row r="49" spans="1:7" s="14" customFormat="1" ht="12.75">
      <c r="A49" s="15"/>
      <c r="B49" s="349" t="s">
        <v>16</v>
      </c>
      <c r="C49" s="789">
        <f t="shared" si="2"/>
        <v>58798203</v>
      </c>
      <c r="D49" s="790">
        <f t="shared" si="2"/>
        <v>-15430</v>
      </c>
      <c r="E49" s="349" t="s">
        <v>16</v>
      </c>
      <c r="F49" s="299">
        <f>F50+F53+F56</f>
        <v>5504482</v>
      </c>
      <c r="G49" s="939">
        <f>G50+G53+G56</f>
        <v>15430</v>
      </c>
    </row>
    <row r="50" spans="1:7" s="14" customFormat="1" ht="12.75">
      <c r="A50" s="15"/>
      <c r="B50" s="938" t="s">
        <v>104</v>
      </c>
      <c r="C50" s="789">
        <f t="shared" si="2"/>
        <v>58798203</v>
      </c>
      <c r="D50" s="790">
        <f t="shared" si="2"/>
        <v>-15430</v>
      </c>
      <c r="E50" s="938" t="s">
        <v>17</v>
      </c>
      <c r="F50" s="299">
        <f>F51+F52</f>
        <v>5256050</v>
      </c>
      <c r="G50" s="939">
        <f>G51+G52</f>
        <v>5170</v>
      </c>
    </row>
    <row r="51" spans="1:7" s="14" customFormat="1" ht="12.75">
      <c r="A51" s="15"/>
      <c r="B51" s="707" t="s">
        <v>20</v>
      </c>
      <c r="C51" s="789">
        <v>58798203</v>
      </c>
      <c r="D51" s="790">
        <v>-15430</v>
      </c>
      <c r="E51" s="707" t="s">
        <v>18</v>
      </c>
      <c r="F51" s="299">
        <v>2378899</v>
      </c>
      <c r="G51" s="939">
        <v>5170</v>
      </c>
    </row>
    <row r="52" spans="1:7" s="14" customFormat="1" ht="12.75">
      <c r="A52" s="15"/>
      <c r="B52" s="344"/>
      <c r="C52" s="789"/>
      <c r="D52" s="939"/>
      <c r="E52" s="707" t="s">
        <v>19</v>
      </c>
      <c r="F52" s="299">
        <v>2877151</v>
      </c>
      <c r="G52" s="939"/>
    </row>
    <row r="53" spans="1:7" s="14" customFormat="1" ht="12.75">
      <c r="A53" s="15"/>
      <c r="B53" s="344"/>
      <c r="C53" s="789"/>
      <c r="D53" s="939"/>
      <c r="E53" s="349" t="s">
        <v>104</v>
      </c>
      <c r="F53" s="299">
        <f>F54+F55</f>
        <v>228332</v>
      </c>
      <c r="G53" s="939">
        <f>G54+G55</f>
        <v>10260</v>
      </c>
    </row>
    <row r="54" spans="1:7" s="14" customFormat="1" ht="12.75">
      <c r="A54" s="15"/>
      <c r="B54" s="344"/>
      <c r="C54" s="789"/>
      <c r="D54" s="939"/>
      <c r="E54" s="938" t="s">
        <v>20</v>
      </c>
      <c r="F54" s="299">
        <v>24500</v>
      </c>
      <c r="G54" s="939"/>
    </row>
    <row r="55" spans="1:7" s="14" customFormat="1" ht="12.75">
      <c r="A55" s="15"/>
      <c r="B55" s="344"/>
      <c r="C55" s="789"/>
      <c r="D55" s="939"/>
      <c r="E55" s="938" t="s">
        <v>146</v>
      </c>
      <c r="F55" s="299">
        <v>203832</v>
      </c>
      <c r="G55" s="939">
        <v>10260</v>
      </c>
    </row>
    <row r="56" spans="1:7" s="14" customFormat="1" ht="25.5">
      <c r="A56" s="15"/>
      <c r="B56" s="344"/>
      <c r="C56" s="789"/>
      <c r="D56" s="939"/>
      <c r="E56" s="349" t="s">
        <v>35</v>
      </c>
      <c r="F56" s="299">
        <f t="shared" ref="F56:G58" si="3">F57</f>
        <v>20100</v>
      </c>
      <c r="G56" s="939">
        <f t="shared" si="3"/>
        <v>0</v>
      </c>
    </row>
    <row r="57" spans="1:7" s="14" customFormat="1" ht="25.5">
      <c r="A57" s="15"/>
      <c r="B57" s="344"/>
      <c r="C57" s="789"/>
      <c r="D57" s="939"/>
      <c r="E57" s="938" t="s">
        <v>36</v>
      </c>
      <c r="F57" s="299">
        <f t="shared" si="3"/>
        <v>20100</v>
      </c>
      <c r="G57" s="939">
        <f t="shared" si="3"/>
        <v>0</v>
      </c>
    </row>
    <row r="58" spans="1:7" s="14" customFormat="1" ht="25.5">
      <c r="A58" s="15"/>
      <c r="B58" s="344"/>
      <c r="C58" s="789"/>
      <c r="D58" s="939"/>
      <c r="E58" s="707" t="s">
        <v>37</v>
      </c>
      <c r="F58" s="299">
        <f t="shared" si="3"/>
        <v>20100</v>
      </c>
      <c r="G58" s="939">
        <f t="shared" si="3"/>
        <v>0</v>
      </c>
    </row>
    <row r="59" spans="1:7" s="14" customFormat="1" ht="38.25">
      <c r="A59" s="15"/>
      <c r="B59" s="344"/>
      <c r="C59" s="789"/>
      <c r="D59" s="939"/>
      <c r="E59" s="945" t="s">
        <v>38</v>
      </c>
      <c r="F59" s="299">
        <v>20100</v>
      </c>
      <c r="G59" s="939"/>
    </row>
    <row r="60" spans="1:7" s="14" customFormat="1" ht="12.75">
      <c r="A60" s="15"/>
      <c r="B60" s="344"/>
      <c r="C60" s="789"/>
      <c r="D60" s="939"/>
      <c r="E60" s="349" t="s">
        <v>22</v>
      </c>
      <c r="F60" s="299">
        <f>F61</f>
        <v>30782</v>
      </c>
      <c r="G60" s="939">
        <f>G61</f>
        <v>0</v>
      </c>
    </row>
    <row r="61" spans="1:7" s="14" customFormat="1" ht="12.75">
      <c r="A61" s="15"/>
      <c r="B61" s="344"/>
      <c r="C61" s="789"/>
      <c r="D61" s="939"/>
      <c r="E61" s="938" t="s">
        <v>23</v>
      </c>
      <c r="F61" s="299">
        <v>30782</v>
      </c>
      <c r="G61" s="939"/>
    </row>
    <row r="62" spans="1:7" s="14" customFormat="1" ht="13.5">
      <c r="A62" s="15"/>
      <c r="B62" s="948" t="s">
        <v>98</v>
      </c>
      <c r="C62" s="785"/>
      <c r="D62" s="786"/>
      <c r="E62" s="948" t="s">
        <v>98</v>
      </c>
      <c r="F62" s="785"/>
      <c r="G62" s="786"/>
    </row>
    <row r="63" spans="1:7" s="14" customFormat="1" ht="12.75">
      <c r="A63" s="15"/>
      <c r="B63" s="937" t="s">
        <v>6</v>
      </c>
      <c r="C63" s="787">
        <f>C64</f>
        <v>29094348</v>
      </c>
      <c r="D63" s="788">
        <f>D64</f>
        <v>-15430</v>
      </c>
      <c r="E63" s="937" t="s">
        <v>6</v>
      </c>
      <c r="F63" s="287">
        <f>F64</f>
        <v>5535264</v>
      </c>
      <c r="G63" s="944">
        <f>G64</f>
        <v>15430</v>
      </c>
    </row>
    <row r="64" spans="1:7" s="14" customFormat="1" ht="12.75">
      <c r="A64" s="15"/>
      <c r="B64" s="349" t="s">
        <v>13</v>
      </c>
      <c r="C64" s="789">
        <f>C65</f>
        <v>29094348</v>
      </c>
      <c r="D64" s="790">
        <f>D65</f>
        <v>-15430</v>
      </c>
      <c r="E64" s="349" t="s">
        <v>13</v>
      </c>
      <c r="F64" s="299">
        <f>F65</f>
        <v>5535264</v>
      </c>
      <c r="G64" s="939">
        <f>G65</f>
        <v>15430</v>
      </c>
    </row>
    <row r="65" spans="1:7" s="14" customFormat="1" ht="25.5">
      <c r="A65" s="15"/>
      <c r="B65" s="938" t="s">
        <v>14</v>
      </c>
      <c r="C65" s="789">
        <v>29094348</v>
      </c>
      <c r="D65" s="790">
        <v>-15430</v>
      </c>
      <c r="E65" s="938" t="s">
        <v>14</v>
      </c>
      <c r="F65" s="299">
        <v>5535264</v>
      </c>
      <c r="G65" s="944">
        <v>15430</v>
      </c>
    </row>
    <row r="66" spans="1:7" s="14" customFormat="1" ht="12.75">
      <c r="A66" s="15"/>
      <c r="B66" s="937" t="s">
        <v>15</v>
      </c>
      <c r="C66" s="787">
        <f t="shared" ref="C66:D68" si="4">C67</f>
        <v>29094348</v>
      </c>
      <c r="D66" s="788">
        <f t="shared" si="4"/>
        <v>-15430</v>
      </c>
      <c r="E66" s="937" t="s">
        <v>15</v>
      </c>
      <c r="F66" s="287">
        <f>F67++F78</f>
        <v>5535264</v>
      </c>
      <c r="G66" s="944">
        <f>G67++G78</f>
        <v>15430</v>
      </c>
    </row>
    <row r="67" spans="1:7" s="14" customFormat="1" ht="12.75">
      <c r="A67" s="15"/>
      <c r="B67" s="349" t="s">
        <v>16</v>
      </c>
      <c r="C67" s="789">
        <f t="shared" si="4"/>
        <v>29094348</v>
      </c>
      <c r="D67" s="790">
        <f t="shared" si="4"/>
        <v>-15430</v>
      </c>
      <c r="E67" s="349" t="s">
        <v>16</v>
      </c>
      <c r="F67" s="299">
        <f>F68+F71+F74</f>
        <v>5504482</v>
      </c>
      <c r="G67" s="939">
        <f>G68+G71+G74</f>
        <v>15430</v>
      </c>
    </row>
    <row r="68" spans="1:7" s="14" customFormat="1" ht="12.75">
      <c r="A68" s="15"/>
      <c r="B68" s="938" t="s">
        <v>104</v>
      </c>
      <c r="C68" s="789">
        <f t="shared" si="4"/>
        <v>29094348</v>
      </c>
      <c r="D68" s="790">
        <f t="shared" si="4"/>
        <v>-15430</v>
      </c>
      <c r="E68" s="938" t="s">
        <v>17</v>
      </c>
      <c r="F68" s="299">
        <f>F69+F70</f>
        <v>5256050</v>
      </c>
      <c r="G68" s="939">
        <f>G69+G70</f>
        <v>5170</v>
      </c>
    </row>
    <row r="69" spans="1:7" s="14" customFormat="1" ht="12.75">
      <c r="A69" s="15"/>
      <c r="B69" s="707" t="s">
        <v>20</v>
      </c>
      <c r="C69" s="789">
        <v>29094348</v>
      </c>
      <c r="D69" s="790">
        <v>-15430</v>
      </c>
      <c r="E69" s="707" t="s">
        <v>18</v>
      </c>
      <c r="F69" s="299">
        <v>2378899</v>
      </c>
      <c r="G69" s="939">
        <v>5170</v>
      </c>
    </row>
    <row r="70" spans="1:7" s="14" customFormat="1" ht="12.75">
      <c r="A70" s="15"/>
      <c r="B70" s="344"/>
      <c r="C70" s="789"/>
      <c r="D70" s="939"/>
      <c r="E70" s="707" t="s">
        <v>19</v>
      </c>
      <c r="F70" s="299">
        <v>2877151</v>
      </c>
      <c r="G70" s="939"/>
    </row>
    <row r="71" spans="1:7" s="14" customFormat="1" ht="12.75">
      <c r="A71" s="15"/>
      <c r="B71" s="344"/>
      <c r="C71" s="789"/>
      <c r="D71" s="939"/>
      <c r="E71" s="349" t="s">
        <v>104</v>
      </c>
      <c r="F71" s="299">
        <f>F72+F73</f>
        <v>228332</v>
      </c>
      <c r="G71" s="939">
        <f>G72+G73</f>
        <v>10260</v>
      </c>
    </row>
    <row r="72" spans="1:7" s="14" customFormat="1" ht="12.75">
      <c r="A72" s="15"/>
      <c r="B72" s="344"/>
      <c r="C72" s="789"/>
      <c r="D72" s="939"/>
      <c r="E72" s="938" t="s">
        <v>20</v>
      </c>
      <c r="F72" s="299">
        <v>24500</v>
      </c>
      <c r="G72" s="939"/>
    </row>
    <row r="73" spans="1:7" s="14" customFormat="1" ht="12.75">
      <c r="A73" s="15"/>
      <c r="B73" s="344"/>
      <c r="C73" s="789"/>
      <c r="D73" s="939"/>
      <c r="E73" s="938" t="s">
        <v>146</v>
      </c>
      <c r="F73" s="299">
        <v>203832</v>
      </c>
      <c r="G73" s="939">
        <v>10260</v>
      </c>
    </row>
    <row r="74" spans="1:7" s="14" customFormat="1" ht="25.5">
      <c r="A74" s="15"/>
      <c r="B74" s="344"/>
      <c r="C74" s="789"/>
      <c r="D74" s="939"/>
      <c r="E74" s="349" t="s">
        <v>35</v>
      </c>
      <c r="F74" s="299">
        <f t="shared" ref="F74:G76" si="5">F75</f>
        <v>20100</v>
      </c>
      <c r="G74" s="939">
        <f t="shared" si="5"/>
        <v>0</v>
      </c>
    </row>
    <row r="75" spans="1:7" s="14" customFormat="1" ht="25.5">
      <c r="A75" s="15"/>
      <c r="B75" s="344"/>
      <c r="C75" s="789"/>
      <c r="D75" s="939"/>
      <c r="E75" s="938" t="s">
        <v>36</v>
      </c>
      <c r="F75" s="299">
        <f t="shared" si="5"/>
        <v>20100</v>
      </c>
      <c r="G75" s="939">
        <f t="shared" si="5"/>
        <v>0</v>
      </c>
    </row>
    <row r="76" spans="1:7" s="14" customFormat="1" ht="25.5">
      <c r="A76" s="15"/>
      <c r="B76" s="344"/>
      <c r="C76" s="789"/>
      <c r="D76" s="939"/>
      <c r="E76" s="707" t="s">
        <v>37</v>
      </c>
      <c r="F76" s="299">
        <f t="shared" si="5"/>
        <v>20100</v>
      </c>
      <c r="G76" s="939">
        <f t="shared" si="5"/>
        <v>0</v>
      </c>
    </row>
    <row r="77" spans="1:7" s="14" customFormat="1" ht="38.25">
      <c r="A77" s="15"/>
      <c r="B77" s="344"/>
      <c r="C77" s="789"/>
      <c r="D77" s="939"/>
      <c r="E77" s="945" t="s">
        <v>38</v>
      </c>
      <c r="F77" s="299">
        <v>20100</v>
      </c>
      <c r="G77" s="939"/>
    </row>
    <row r="78" spans="1:7" s="14" customFormat="1" ht="12.75">
      <c r="A78" s="15"/>
      <c r="B78" s="344"/>
      <c r="C78" s="789"/>
      <c r="D78" s="939"/>
      <c r="E78" s="349" t="s">
        <v>22</v>
      </c>
      <c r="F78" s="299">
        <f>F79</f>
        <v>30782</v>
      </c>
      <c r="G78" s="939">
        <f>G79</f>
        <v>0</v>
      </c>
    </row>
    <row r="79" spans="1:7" s="14" customFormat="1" ht="12.75">
      <c r="A79" s="15"/>
      <c r="B79" s="344"/>
      <c r="C79" s="789"/>
      <c r="D79" s="939"/>
      <c r="E79" s="938" t="s">
        <v>23</v>
      </c>
      <c r="F79" s="299">
        <v>30782</v>
      </c>
      <c r="G79" s="939"/>
    </row>
    <row r="80" spans="1:7" s="14" customFormat="1" ht="13.5">
      <c r="A80" s="15"/>
      <c r="B80" s="948" t="s">
        <v>117</v>
      </c>
      <c r="C80" s="785"/>
      <c r="D80" s="786"/>
      <c r="E80" s="948" t="s">
        <v>117</v>
      </c>
      <c r="F80" s="785"/>
      <c r="G80" s="786"/>
    </row>
    <row r="81" spans="1:7" s="14" customFormat="1" ht="12.75">
      <c r="A81" s="15"/>
      <c r="B81" s="937" t="s">
        <v>6</v>
      </c>
      <c r="C81" s="787">
        <f>C82</f>
        <v>48955999</v>
      </c>
      <c r="D81" s="788">
        <f>D82</f>
        <v>-15430</v>
      </c>
      <c r="E81" s="937" t="s">
        <v>6</v>
      </c>
      <c r="F81" s="287">
        <f>F82</f>
        <v>5535264</v>
      </c>
      <c r="G81" s="944">
        <f>G82</f>
        <v>15430</v>
      </c>
    </row>
    <row r="82" spans="1:7" s="14" customFormat="1" ht="12.75">
      <c r="A82" s="15"/>
      <c r="B82" s="349" t="s">
        <v>13</v>
      </c>
      <c r="C82" s="789">
        <f>C83</f>
        <v>48955999</v>
      </c>
      <c r="D82" s="790">
        <f>D83</f>
        <v>-15430</v>
      </c>
      <c r="E82" s="349" t="s">
        <v>13</v>
      </c>
      <c r="F82" s="299">
        <f>F83</f>
        <v>5535264</v>
      </c>
      <c r="G82" s="939">
        <f>G83</f>
        <v>15430</v>
      </c>
    </row>
    <row r="83" spans="1:7" s="14" customFormat="1" ht="25.5">
      <c r="A83" s="15"/>
      <c r="B83" s="938" t="s">
        <v>14</v>
      </c>
      <c r="C83" s="789">
        <v>48955999</v>
      </c>
      <c r="D83" s="790">
        <v>-15430</v>
      </c>
      <c r="E83" s="938" t="s">
        <v>14</v>
      </c>
      <c r="F83" s="299">
        <v>5535264</v>
      </c>
      <c r="G83" s="944">
        <v>15430</v>
      </c>
    </row>
    <row r="84" spans="1:7" s="14" customFormat="1" ht="13.5" customHeight="1">
      <c r="A84" s="15"/>
      <c r="B84" s="937" t="s">
        <v>15</v>
      </c>
      <c r="C84" s="787">
        <f t="shared" ref="C84:D86" si="6">C85</f>
        <v>48955999</v>
      </c>
      <c r="D84" s="788">
        <f t="shared" si="6"/>
        <v>-15430</v>
      </c>
      <c r="E84" s="937" t="s">
        <v>15</v>
      </c>
      <c r="F84" s="287">
        <f>F85++F96</f>
        <v>5535264</v>
      </c>
      <c r="G84" s="944">
        <f>G85++G96</f>
        <v>15430</v>
      </c>
    </row>
    <row r="85" spans="1:7" ht="15.75" customHeight="1">
      <c r="B85" s="349" t="s">
        <v>16</v>
      </c>
      <c r="C85" s="789">
        <f t="shared" si="6"/>
        <v>48955999</v>
      </c>
      <c r="D85" s="790">
        <f t="shared" si="6"/>
        <v>-15430</v>
      </c>
      <c r="E85" s="349" t="s">
        <v>16</v>
      </c>
      <c r="F85" s="299">
        <f>F86+F89+F92</f>
        <v>5504482</v>
      </c>
      <c r="G85" s="939">
        <f>G86+G89+G92</f>
        <v>15430</v>
      </c>
    </row>
    <row r="86" spans="1:7">
      <c r="B86" s="938" t="s">
        <v>104</v>
      </c>
      <c r="C86" s="789">
        <f t="shared" si="6"/>
        <v>48955999</v>
      </c>
      <c r="D86" s="790">
        <f t="shared" si="6"/>
        <v>-15430</v>
      </c>
      <c r="E86" s="938" t="s">
        <v>17</v>
      </c>
      <c r="F86" s="299">
        <f>F87+F88</f>
        <v>5256050</v>
      </c>
      <c r="G86" s="939">
        <f>G87+G88</f>
        <v>5170</v>
      </c>
    </row>
    <row r="87" spans="1:7">
      <c r="B87" s="707" t="s">
        <v>20</v>
      </c>
      <c r="C87" s="789">
        <v>48955999</v>
      </c>
      <c r="D87" s="790">
        <v>-15430</v>
      </c>
      <c r="E87" s="707" t="s">
        <v>18</v>
      </c>
      <c r="F87" s="299">
        <v>2378899</v>
      </c>
      <c r="G87" s="939">
        <v>5170</v>
      </c>
    </row>
    <row r="88" spans="1:7">
      <c r="B88" s="344"/>
      <c r="C88" s="789"/>
      <c r="D88" s="939"/>
      <c r="E88" s="707" t="s">
        <v>19</v>
      </c>
      <c r="F88" s="299">
        <v>2877151</v>
      </c>
      <c r="G88" s="939"/>
    </row>
    <row r="89" spans="1:7">
      <c r="B89" s="344"/>
      <c r="C89" s="789"/>
      <c r="D89" s="939"/>
      <c r="E89" s="349" t="s">
        <v>104</v>
      </c>
      <c r="F89" s="299">
        <f>F90+F91</f>
        <v>228332</v>
      </c>
      <c r="G89" s="939">
        <f>G90+G91</f>
        <v>10260</v>
      </c>
    </row>
    <row r="90" spans="1:7">
      <c r="B90" s="344"/>
      <c r="C90" s="789"/>
      <c r="D90" s="939"/>
      <c r="E90" s="938" t="s">
        <v>20</v>
      </c>
      <c r="F90" s="299">
        <v>24500</v>
      </c>
      <c r="G90" s="939"/>
    </row>
    <row r="91" spans="1:7">
      <c r="B91" s="344"/>
      <c r="C91" s="789"/>
      <c r="D91" s="939"/>
      <c r="E91" s="938" t="s">
        <v>146</v>
      </c>
      <c r="F91" s="299">
        <v>203832</v>
      </c>
      <c r="G91" s="939">
        <v>10260</v>
      </c>
    </row>
    <row r="92" spans="1:7" ht="25.5">
      <c r="B92" s="344"/>
      <c r="C92" s="789"/>
      <c r="D92" s="939"/>
      <c r="E92" s="349" t="s">
        <v>35</v>
      </c>
      <c r="F92" s="299">
        <f t="shared" ref="F92:G94" si="7">F93</f>
        <v>20100</v>
      </c>
      <c r="G92" s="939">
        <f t="shared" si="7"/>
        <v>0</v>
      </c>
    </row>
    <row r="93" spans="1:7" ht="25.5">
      <c r="B93" s="344"/>
      <c r="C93" s="789"/>
      <c r="D93" s="939"/>
      <c r="E93" s="938" t="s">
        <v>36</v>
      </c>
      <c r="F93" s="299">
        <f t="shared" si="7"/>
        <v>20100</v>
      </c>
      <c r="G93" s="939">
        <f t="shared" si="7"/>
        <v>0</v>
      </c>
    </row>
    <row r="94" spans="1:7" ht="25.5">
      <c r="B94" s="344"/>
      <c r="C94" s="789"/>
      <c r="D94" s="939"/>
      <c r="E94" s="707" t="s">
        <v>37</v>
      </c>
      <c r="F94" s="299">
        <f t="shared" si="7"/>
        <v>20100</v>
      </c>
      <c r="G94" s="939">
        <f t="shared" si="7"/>
        <v>0</v>
      </c>
    </row>
    <row r="95" spans="1:7" ht="38.25">
      <c r="B95" s="344"/>
      <c r="C95" s="789"/>
      <c r="D95" s="939"/>
      <c r="E95" s="945" t="s">
        <v>38</v>
      </c>
      <c r="F95" s="299">
        <v>20100</v>
      </c>
      <c r="G95" s="939"/>
    </row>
    <row r="96" spans="1:7">
      <c r="B96" s="344"/>
      <c r="C96" s="789"/>
      <c r="D96" s="939"/>
      <c r="E96" s="349" t="s">
        <v>22</v>
      </c>
      <c r="F96" s="299">
        <f>F97</f>
        <v>30782</v>
      </c>
      <c r="G96" s="939">
        <f>G97</f>
        <v>0</v>
      </c>
    </row>
    <row r="97" spans="2:7" ht="15.75" thickBot="1">
      <c r="B97" s="940"/>
      <c r="C97" s="941"/>
      <c r="D97" s="942"/>
      <c r="E97" s="946" t="s">
        <v>23</v>
      </c>
      <c r="F97" s="947">
        <v>30782</v>
      </c>
      <c r="G97" s="942"/>
    </row>
    <row r="98" spans="2:7" ht="38.25" customHeight="1" thickBot="1">
      <c r="B98" s="1428" t="s">
        <v>398</v>
      </c>
      <c r="C98" s="1429"/>
      <c r="D98" s="1429"/>
      <c r="E98" s="1429"/>
      <c r="F98" s="1429"/>
      <c r="G98" s="1430"/>
    </row>
    <row r="99" spans="2:7">
      <c r="B99" s="248"/>
      <c r="C99" s="246"/>
      <c r="D99" s="245"/>
      <c r="E99" s="247"/>
      <c r="F99" s="247"/>
      <c r="G99" s="247"/>
    </row>
  </sheetData>
  <mergeCells count="7">
    <mergeCell ref="B37:G37"/>
    <mergeCell ref="B98:G98"/>
    <mergeCell ref="H1:H2"/>
    <mergeCell ref="C1:C2"/>
    <mergeCell ref="D1:D2"/>
    <mergeCell ref="F1:F2"/>
    <mergeCell ref="G1:G2"/>
  </mergeCells>
  <pageMargins left="0.22" right="0.18" top="0.51181102362204722" bottom="0.46" header="0.31496062992125984" footer="0.25"/>
  <pageSetup paperSize="9" scale="75" fitToHeight="0" orientation="landscape" r:id="rId1"/>
  <headerFooter>
    <oddFooter>&amp;L&amp;F&amp;C&amp;P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1"/>
  <sheetViews>
    <sheetView zoomScale="70" zoomScaleNormal="70" workbookViewId="0">
      <selection activeCell="C15" sqref="C15"/>
    </sheetView>
  </sheetViews>
  <sheetFormatPr defaultColWidth="8.85546875" defaultRowHeight="15.75"/>
  <cols>
    <col min="1" max="1" width="5.140625" style="748" customWidth="1"/>
    <col min="2" max="2" width="79" style="732" customWidth="1"/>
    <col min="3" max="3" width="79.28515625" style="734" customWidth="1"/>
    <col min="4" max="4" width="17.7109375" style="731" customWidth="1"/>
    <col min="5" max="5" width="26.7109375" style="753" customWidth="1"/>
    <col min="6" max="16384" width="8.85546875" style="753"/>
  </cols>
  <sheetData>
    <row r="1" spans="1:4" ht="16.5" thickBot="1">
      <c r="A1" s="36"/>
      <c r="B1" s="37"/>
      <c r="C1" s="37"/>
    </row>
    <row r="2" spans="1:4">
      <c r="B2" s="38"/>
      <c r="C2" s="39"/>
      <c r="D2" s="1551" t="s">
        <v>49</v>
      </c>
    </row>
    <row r="3" spans="1:4" ht="16.5" thickBot="1">
      <c r="B3" s="40" t="s">
        <v>0</v>
      </c>
      <c r="C3" s="40" t="s">
        <v>33</v>
      </c>
      <c r="D3" s="1552"/>
    </row>
    <row r="4" spans="1:4">
      <c r="C4" s="733"/>
    </row>
    <row r="5" spans="1:4" ht="38.25" customHeight="1">
      <c r="B5" s="1550" t="s">
        <v>458</v>
      </c>
      <c r="C5" s="1550"/>
      <c r="D5" s="771"/>
    </row>
    <row r="6" spans="1:4">
      <c r="A6" s="241"/>
      <c r="B6" s="737"/>
      <c r="C6" s="243"/>
      <c r="D6" s="244"/>
    </row>
    <row r="8" spans="1:4" ht="45.75" customHeight="1">
      <c r="B8" s="207" t="s">
        <v>136</v>
      </c>
    </row>
    <row r="10" spans="1:4" s="773" customFormat="1" ht="16.5" thickBot="1">
      <c r="A10" s="241"/>
      <c r="B10" s="242"/>
      <c r="C10" s="243"/>
      <c r="D10" s="244"/>
    </row>
    <row r="11" spans="1:4" s="773" customFormat="1" ht="177" customHeight="1" thickBot="1">
      <c r="A11" s="741" t="s">
        <v>452</v>
      </c>
      <c r="B11" s="718"/>
      <c r="C11" s="742" t="s">
        <v>450</v>
      </c>
      <c r="D11" s="1255" t="s">
        <v>50</v>
      </c>
    </row>
  </sheetData>
  <mergeCells count="2">
    <mergeCell ref="B5:C5"/>
    <mergeCell ref="D2:D3"/>
  </mergeCells>
  <pageMargins left="0.39370078740157483" right="0.31496062992125984" top="0.4" bottom="0.51" header="0.17" footer="0.19685039370078741"/>
  <pageSetup paperSize="9" scale="75" fitToHeight="0" orientation="landscape" r:id="rId1"/>
  <headerFooter>
    <oddFooter>&amp;L&amp;F&amp;C&amp;P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81"/>
  <sheetViews>
    <sheetView topLeftCell="A145" zoomScale="70" zoomScaleNormal="70" workbookViewId="0">
      <selection activeCell="E177" sqref="E177"/>
    </sheetView>
  </sheetViews>
  <sheetFormatPr defaultRowHeight="15"/>
  <cols>
    <col min="1" max="1" width="6.28515625" style="15" customWidth="1"/>
    <col min="2" max="2" width="58" style="21" customWidth="1"/>
    <col min="3" max="4" width="14.28515625" style="21" customWidth="1"/>
    <col min="5" max="5" width="51.140625" style="21" customWidth="1"/>
    <col min="6" max="7" width="14" style="21" customWidth="1"/>
    <col min="8" max="8" width="16.42578125" style="14" customWidth="1"/>
    <col min="9" max="16384" width="9.140625" style="723"/>
  </cols>
  <sheetData>
    <row r="1" spans="1:8" ht="15" customHeight="1">
      <c r="A1" s="1"/>
      <c r="B1" s="2"/>
      <c r="C1" s="1433" t="s">
        <v>0</v>
      </c>
      <c r="D1" s="1433" t="s">
        <v>1</v>
      </c>
      <c r="E1" s="3"/>
      <c r="F1" s="1433" t="s">
        <v>0</v>
      </c>
      <c r="G1" s="1433" t="s">
        <v>1</v>
      </c>
      <c r="H1" s="1458" t="s">
        <v>49</v>
      </c>
    </row>
    <row r="2" spans="1:8" ht="15.75" customHeight="1" thickBot="1">
      <c r="A2" s="1"/>
      <c r="B2" s="4"/>
      <c r="C2" s="1434"/>
      <c r="D2" s="1434"/>
      <c r="E2" s="5"/>
      <c r="F2" s="1434"/>
      <c r="G2" s="1434"/>
      <c r="H2" s="1432"/>
    </row>
    <row r="3" spans="1:8">
      <c r="A3" s="6"/>
      <c r="B3" s="726"/>
      <c r="C3" s="727"/>
      <c r="D3" s="728"/>
      <c r="E3" s="726"/>
      <c r="F3" s="729"/>
      <c r="G3" s="728"/>
      <c r="H3" s="11"/>
    </row>
    <row r="4" spans="1:8" s="740" customFormat="1" ht="45.75" customHeight="1">
      <c r="A4" s="6"/>
      <c r="B4" s="1554" t="s">
        <v>459</v>
      </c>
      <c r="C4" s="1554"/>
      <c r="D4" s="1554"/>
      <c r="E4" s="1554"/>
      <c r="F4" s="1554"/>
      <c r="G4" s="1554"/>
      <c r="H4" s="11"/>
    </row>
    <row r="5" spans="1:8" s="740" customFormat="1">
      <c r="A5" s="6"/>
      <c r="B5" s="54"/>
      <c r="C5" s="55"/>
      <c r="D5" s="728"/>
      <c r="E5" s="738"/>
      <c r="F5" s="739"/>
      <c r="G5" s="728"/>
      <c r="H5" s="11"/>
    </row>
    <row r="6" spans="1:8" s="740" customFormat="1" ht="15.75" customHeight="1">
      <c r="A6" s="6"/>
      <c r="B6" s="162" t="s">
        <v>138</v>
      </c>
      <c r="C6" s="13"/>
      <c r="D6" s="162"/>
      <c r="E6" s="162"/>
      <c r="F6" s="723"/>
      <c r="G6" s="723"/>
      <c r="H6" s="11"/>
    </row>
    <row r="7" spans="1:8" ht="15.75" thickBot="1">
      <c r="A7" s="6"/>
      <c r="B7" s="13"/>
      <c r="C7" s="13"/>
      <c r="D7" s="162"/>
      <c r="E7" s="723"/>
      <c r="F7" s="723"/>
      <c r="G7" s="723"/>
      <c r="H7" s="11"/>
    </row>
    <row r="8" spans="1:8" s="183" customFormat="1" ht="13.5">
      <c r="A8" s="193" t="s">
        <v>451</v>
      </c>
      <c r="B8" s="842" t="s">
        <v>443</v>
      </c>
      <c r="C8" s="843"/>
      <c r="D8" s="844"/>
      <c r="E8" s="845" t="s">
        <v>43</v>
      </c>
      <c r="F8" s="843"/>
      <c r="G8" s="844"/>
      <c r="H8" s="1255" t="s">
        <v>50</v>
      </c>
    </row>
    <row r="9" spans="1:8" s="183" customFormat="1" ht="12.75">
      <c r="A9" s="749"/>
      <c r="B9" s="583" t="s">
        <v>48</v>
      </c>
      <c r="C9" s="846"/>
      <c r="D9" s="847"/>
      <c r="E9" s="194" t="s">
        <v>4</v>
      </c>
      <c r="F9" s="848"/>
      <c r="G9" s="847"/>
    </row>
    <row r="10" spans="1:8" s="183" customFormat="1" ht="12.75">
      <c r="A10" s="849"/>
      <c r="B10" s="850" t="s">
        <v>58</v>
      </c>
      <c r="C10" s="851"/>
      <c r="D10" s="852"/>
      <c r="E10" s="853" t="s">
        <v>444</v>
      </c>
      <c r="F10" s="572"/>
      <c r="G10" s="854"/>
    </row>
    <row r="11" spans="1:8" s="183" customFormat="1" ht="25.5">
      <c r="A11" s="849"/>
      <c r="B11" s="855" t="s">
        <v>160</v>
      </c>
      <c r="C11" s="925">
        <v>186020000</v>
      </c>
      <c r="D11" s="934">
        <v>1237109</v>
      </c>
      <c r="E11" s="856" t="s">
        <v>6</v>
      </c>
      <c r="F11" s="857">
        <f>F12+F13+F18</f>
        <v>20413811</v>
      </c>
      <c r="G11" s="858">
        <f>G13+G18</f>
        <v>1546386</v>
      </c>
      <c r="H11" s="212"/>
    </row>
    <row r="12" spans="1:8" s="183" customFormat="1" ht="13.5" customHeight="1">
      <c r="B12" s="255" t="s">
        <v>435</v>
      </c>
      <c r="C12" s="925">
        <v>263249250</v>
      </c>
      <c r="D12" s="927">
        <v>309277</v>
      </c>
      <c r="E12" s="856" t="s">
        <v>7</v>
      </c>
      <c r="F12" s="859">
        <v>439443</v>
      </c>
      <c r="G12" s="860"/>
    </row>
    <row r="13" spans="1:8" s="183" customFormat="1" ht="12.75">
      <c r="B13" s="194"/>
      <c r="C13" s="859"/>
      <c r="D13" s="860"/>
      <c r="E13" s="856" t="s">
        <v>8</v>
      </c>
      <c r="F13" s="859">
        <f>F14</f>
        <v>23595</v>
      </c>
      <c r="G13" s="860"/>
    </row>
    <row r="14" spans="1:8" s="183" customFormat="1" ht="12.75">
      <c r="B14" s="195"/>
      <c r="C14" s="857"/>
      <c r="D14" s="858"/>
      <c r="E14" s="856" t="s">
        <v>9</v>
      </c>
      <c r="F14" s="859">
        <f>F15</f>
        <v>23595</v>
      </c>
      <c r="G14" s="860"/>
    </row>
    <row r="15" spans="1:8" s="183" customFormat="1" ht="12.75">
      <c r="B15" s="194"/>
      <c r="C15" s="859"/>
      <c r="D15" s="860"/>
      <c r="E15" s="856" t="s">
        <v>10</v>
      </c>
      <c r="F15" s="859">
        <f>F16</f>
        <v>23595</v>
      </c>
      <c r="G15" s="858"/>
    </row>
    <row r="16" spans="1:8" s="183" customFormat="1" ht="25.5">
      <c r="B16" s="194"/>
      <c r="C16" s="859"/>
      <c r="D16" s="860"/>
      <c r="E16" s="856" t="s">
        <v>11</v>
      </c>
      <c r="F16" s="859">
        <f>F17</f>
        <v>23595</v>
      </c>
      <c r="G16" s="860"/>
    </row>
    <row r="17" spans="1:8" s="183" customFormat="1" ht="25.5">
      <c r="B17" s="194"/>
      <c r="C17" s="859"/>
      <c r="D17" s="860"/>
      <c r="E17" s="856" t="s">
        <v>388</v>
      </c>
      <c r="F17" s="859">
        <v>23595</v>
      </c>
      <c r="G17" s="860"/>
    </row>
    <row r="18" spans="1:8" s="183" customFormat="1" ht="12.75">
      <c r="B18" s="194"/>
      <c r="C18" s="859"/>
      <c r="D18" s="847"/>
      <c r="E18" s="856" t="s">
        <v>13</v>
      </c>
      <c r="F18" s="859">
        <f>F19</f>
        <v>19950773</v>
      </c>
      <c r="G18" s="860">
        <f>G19</f>
        <v>1546386</v>
      </c>
    </row>
    <row r="19" spans="1:8" s="183" customFormat="1" ht="12.75">
      <c r="B19" s="194"/>
      <c r="C19" s="859"/>
      <c r="D19" s="847"/>
      <c r="E19" s="856" t="s">
        <v>14</v>
      </c>
      <c r="F19" s="859">
        <v>19950773</v>
      </c>
      <c r="G19" s="860">
        <v>1546386</v>
      </c>
    </row>
    <row r="20" spans="1:8" s="183" customFormat="1" ht="12.75">
      <c r="B20" s="194"/>
      <c r="C20" s="859"/>
      <c r="D20" s="847"/>
      <c r="E20" s="861" t="s">
        <v>15</v>
      </c>
      <c r="F20" s="857">
        <f>F21+F30</f>
        <v>20413811</v>
      </c>
      <c r="G20" s="858">
        <f>G21+G30</f>
        <v>1546386</v>
      </c>
    </row>
    <row r="21" spans="1:8" s="183" customFormat="1" ht="12.75">
      <c r="B21" s="194"/>
      <c r="C21" s="859"/>
      <c r="D21" s="847"/>
      <c r="E21" s="856" t="s">
        <v>16</v>
      </c>
      <c r="F21" s="859">
        <f>F22+F25+F28</f>
        <v>19865493</v>
      </c>
      <c r="G21" s="860">
        <f>G22+G25+G28</f>
        <v>1546386</v>
      </c>
    </row>
    <row r="22" spans="1:8" s="183" customFormat="1" ht="12.75">
      <c r="B22" s="194"/>
      <c r="C22" s="859"/>
      <c r="D22" s="847"/>
      <c r="E22" s="856" t="s">
        <v>17</v>
      </c>
      <c r="F22" s="859">
        <f>F23+F24</f>
        <v>17291528</v>
      </c>
      <c r="G22" s="860"/>
    </row>
    <row r="23" spans="1:8" s="183" customFormat="1" ht="12.75">
      <c r="B23" s="194"/>
      <c r="C23" s="859"/>
      <c r="D23" s="847"/>
      <c r="E23" s="856" t="s">
        <v>18</v>
      </c>
      <c r="F23" s="859">
        <v>9390195</v>
      </c>
      <c r="G23" s="860"/>
    </row>
    <row r="24" spans="1:8" s="183" customFormat="1" ht="12.75">
      <c r="B24" s="194"/>
      <c r="C24" s="859"/>
      <c r="D24" s="847"/>
      <c r="E24" s="856" t="s">
        <v>19</v>
      </c>
      <c r="F24" s="859">
        <v>7901333</v>
      </c>
      <c r="G24" s="860"/>
    </row>
    <row r="25" spans="1:8" s="183" customFormat="1" ht="12.75">
      <c r="B25" s="194"/>
      <c r="C25" s="859"/>
      <c r="D25" s="847"/>
      <c r="E25" s="856" t="s">
        <v>104</v>
      </c>
      <c r="F25" s="859">
        <f>F26+F27</f>
        <v>2514333</v>
      </c>
      <c r="G25" s="860">
        <f>G26</f>
        <v>1546386</v>
      </c>
    </row>
    <row r="26" spans="1:8" s="183" customFormat="1" ht="12.75">
      <c r="B26" s="194"/>
      <c r="C26" s="859"/>
      <c r="D26" s="847"/>
      <c r="E26" s="856" t="s">
        <v>20</v>
      </c>
      <c r="F26" s="859">
        <v>2381142</v>
      </c>
      <c r="G26" s="860">
        <v>1546386</v>
      </c>
    </row>
    <row r="27" spans="1:8" s="183" customFormat="1" ht="12.75">
      <c r="B27" s="194"/>
      <c r="C27" s="859"/>
      <c r="D27" s="847"/>
      <c r="E27" s="856" t="s">
        <v>146</v>
      </c>
      <c r="F27" s="859">
        <v>133191</v>
      </c>
      <c r="G27" s="860"/>
    </row>
    <row r="28" spans="1:8" s="183" customFormat="1" ht="25.5">
      <c r="B28" s="194"/>
      <c r="C28" s="859"/>
      <c r="D28" s="847"/>
      <c r="E28" s="856" t="s">
        <v>54</v>
      </c>
      <c r="F28" s="859">
        <f>F29</f>
        <v>59632</v>
      </c>
      <c r="G28" s="860"/>
    </row>
    <row r="29" spans="1:8" s="183" customFormat="1" ht="12.75">
      <c r="B29" s="194"/>
      <c r="C29" s="859"/>
      <c r="D29" s="847"/>
      <c r="E29" s="856" t="s">
        <v>56</v>
      </c>
      <c r="F29" s="859">
        <v>59632</v>
      </c>
      <c r="G29" s="860"/>
    </row>
    <row r="30" spans="1:8" s="183" customFormat="1" ht="12.75">
      <c r="B30" s="194"/>
      <c r="C30" s="859"/>
      <c r="D30" s="847"/>
      <c r="E30" s="856" t="s">
        <v>22</v>
      </c>
      <c r="F30" s="859">
        <f>F31</f>
        <v>548318</v>
      </c>
      <c r="G30" s="860"/>
    </row>
    <row r="31" spans="1:8" s="183" customFormat="1" ht="13.5" thickBot="1">
      <c r="B31" s="194"/>
      <c r="C31" s="859"/>
      <c r="D31" s="847"/>
      <c r="E31" s="856" t="s">
        <v>23</v>
      </c>
      <c r="F31" s="859">
        <v>548318</v>
      </c>
      <c r="G31" s="860"/>
    </row>
    <row r="32" spans="1:8" s="183" customFormat="1" ht="12.75">
      <c r="A32" s="862"/>
      <c r="B32" s="194"/>
      <c r="C32" s="859"/>
      <c r="D32" s="860"/>
      <c r="E32" s="863" t="s">
        <v>42</v>
      </c>
      <c r="F32" s="864"/>
      <c r="G32" s="865"/>
      <c r="H32" s="866"/>
    </row>
    <row r="33" spans="1:7" s="183" customFormat="1" ht="12.75">
      <c r="A33" s="867"/>
      <c r="B33" s="194"/>
      <c r="C33" s="859"/>
      <c r="D33" s="860"/>
      <c r="E33" s="868" t="s">
        <v>43</v>
      </c>
      <c r="F33" s="869"/>
      <c r="G33" s="870"/>
    </row>
    <row r="34" spans="1:7" s="183" customFormat="1" ht="12.75">
      <c r="A34" s="867"/>
      <c r="B34" s="194"/>
      <c r="C34" s="859"/>
      <c r="D34" s="860"/>
      <c r="E34" s="871" t="s">
        <v>444</v>
      </c>
      <c r="F34" s="872"/>
      <c r="G34" s="873"/>
    </row>
    <row r="35" spans="1:7" s="183" customFormat="1" ht="12.75">
      <c r="A35" s="867"/>
      <c r="B35" s="194"/>
      <c r="C35" s="859"/>
      <c r="D35" s="860"/>
      <c r="E35" s="874" t="s">
        <v>445</v>
      </c>
      <c r="F35" s="875"/>
      <c r="G35" s="876"/>
    </row>
    <row r="36" spans="1:7" s="183" customFormat="1" ht="12.75">
      <c r="A36" s="867"/>
      <c r="B36" s="194"/>
      <c r="C36" s="859"/>
      <c r="D36" s="860"/>
      <c r="E36" s="877" t="s">
        <v>446</v>
      </c>
      <c r="F36" s="878"/>
      <c r="G36" s="879"/>
    </row>
    <row r="37" spans="1:7" s="183" customFormat="1" ht="25.5">
      <c r="A37" s="867"/>
      <c r="B37" s="194"/>
      <c r="C37" s="859"/>
      <c r="D37" s="860"/>
      <c r="E37" s="670" t="s">
        <v>447</v>
      </c>
      <c r="F37" s="878"/>
      <c r="G37" s="879"/>
    </row>
    <row r="38" spans="1:7" s="183" customFormat="1" ht="12.75">
      <c r="A38" s="867"/>
      <c r="B38" s="194"/>
      <c r="C38" s="859"/>
      <c r="D38" s="860"/>
      <c r="E38" s="319" t="s">
        <v>58</v>
      </c>
      <c r="F38" s="878"/>
      <c r="G38" s="879"/>
    </row>
    <row r="39" spans="1:7" s="183" customFormat="1" ht="12.75">
      <c r="A39" s="867"/>
      <c r="B39" s="194"/>
      <c r="C39" s="859"/>
      <c r="D39" s="860"/>
      <c r="E39" s="880" t="s">
        <v>6</v>
      </c>
      <c r="F39" s="875">
        <f>F40</f>
        <v>8050024</v>
      </c>
      <c r="G39" s="881">
        <f>G40</f>
        <v>1546386</v>
      </c>
    </row>
    <row r="40" spans="1:7" s="183" customFormat="1" ht="12.75">
      <c r="A40" s="867"/>
      <c r="B40" s="194"/>
      <c r="C40" s="859"/>
      <c r="D40" s="860"/>
      <c r="E40" s="882" t="s">
        <v>13</v>
      </c>
      <c r="F40" s="883">
        <f>F41</f>
        <v>8050024</v>
      </c>
      <c r="G40" s="884">
        <f>G41</f>
        <v>1546386</v>
      </c>
    </row>
    <row r="41" spans="1:7" s="183" customFormat="1" ht="12.75">
      <c r="A41" s="867"/>
      <c r="B41" s="194"/>
      <c r="C41" s="859"/>
      <c r="D41" s="860"/>
      <c r="E41" s="882" t="s">
        <v>14</v>
      </c>
      <c r="F41" s="878">
        <v>8050024</v>
      </c>
      <c r="G41" s="860">
        <v>1546386</v>
      </c>
    </row>
    <row r="42" spans="1:7" s="183" customFormat="1" ht="12.75">
      <c r="A42" s="867"/>
      <c r="B42" s="194"/>
      <c r="C42" s="859"/>
      <c r="D42" s="860"/>
      <c r="E42" s="880" t="s">
        <v>15</v>
      </c>
      <c r="F42" s="875">
        <f>F43+F48</f>
        <v>8050024</v>
      </c>
      <c r="G42" s="881">
        <f t="shared" ref="F42:G44" si="0">G43</f>
        <v>1546386</v>
      </c>
    </row>
    <row r="43" spans="1:7" s="183" customFormat="1" ht="12.75">
      <c r="A43" s="867"/>
      <c r="B43" s="194"/>
      <c r="C43" s="859"/>
      <c r="D43" s="860"/>
      <c r="E43" s="882" t="s">
        <v>16</v>
      </c>
      <c r="F43" s="90">
        <f>F44+F46</f>
        <v>7907674</v>
      </c>
      <c r="G43" s="885">
        <f>G44+G46</f>
        <v>1546386</v>
      </c>
    </row>
    <row r="44" spans="1:7" s="183" customFormat="1" ht="12.75">
      <c r="A44" s="867"/>
      <c r="B44" s="194"/>
      <c r="C44" s="859"/>
      <c r="D44" s="860"/>
      <c r="E44" s="882" t="s">
        <v>17</v>
      </c>
      <c r="F44" s="878">
        <f t="shared" si="0"/>
        <v>5526532</v>
      </c>
      <c r="G44" s="885"/>
    </row>
    <row r="45" spans="1:7" s="183" customFormat="1" ht="12.75">
      <c r="A45" s="867"/>
      <c r="B45" s="194"/>
      <c r="C45" s="859"/>
      <c r="D45" s="860"/>
      <c r="E45" s="882" t="s">
        <v>19</v>
      </c>
      <c r="F45" s="878">
        <v>5526532</v>
      </c>
      <c r="G45" s="885"/>
    </row>
    <row r="46" spans="1:7" s="183" customFormat="1" ht="12.75">
      <c r="B46" s="194"/>
      <c r="C46" s="859"/>
      <c r="D46" s="860"/>
      <c r="E46" s="856" t="s">
        <v>104</v>
      </c>
      <c r="F46" s="859">
        <f>F47</f>
        <v>2381142</v>
      </c>
      <c r="G46" s="860">
        <f>G47</f>
        <v>1546386</v>
      </c>
    </row>
    <row r="47" spans="1:7" s="183" customFormat="1" ht="12.75">
      <c r="B47" s="194"/>
      <c r="C47" s="859"/>
      <c r="D47" s="860"/>
      <c r="E47" s="856" t="s">
        <v>20</v>
      </c>
      <c r="F47" s="859">
        <v>2381142</v>
      </c>
      <c r="G47" s="860">
        <v>1546386</v>
      </c>
    </row>
    <row r="48" spans="1:7" s="183" customFormat="1" ht="12.75">
      <c r="B48" s="194"/>
      <c r="C48" s="859"/>
      <c r="D48" s="860"/>
      <c r="E48" s="856" t="s">
        <v>22</v>
      </c>
      <c r="F48" s="859">
        <f>F49</f>
        <v>142350</v>
      </c>
      <c r="G48" s="860"/>
    </row>
    <row r="49" spans="1:7" s="183" customFormat="1" ht="12.75">
      <c r="B49" s="194"/>
      <c r="C49" s="859"/>
      <c r="D49" s="860"/>
      <c r="E49" s="856" t="s">
        <v>23</v>
      </c>
      <c r="F49" s="859">
        <v>142350</v>
      </c>
      <c r="G49" s="860"/>
    </row>
    <row r="50" spans="1:7" s="183" customFormat="1" ht="12.75">
      <c r="A50" s="867"/>
      <c r="B50" s="194"/>
      <c r="C50" s="859"/>
      <c r="D50" s="860"/>
      <c r="E50" s="319" t="s">
        <v>98</v>
      </c>
      <c r="F50" s="878"/>
      <c r="G50" s="879"/>
    </row>
    <row r="51" spans="1:7" s="183" customFormat="1" ht="12.75">
      <c r="A51" s="867"/>
      <c r="B51" s="194"/>
      <c r="C51" s="859"/>
      <c r="D51" s="860"/>
      <c r="E51" s="880" t="s">
        <v>6</v>
      </c>
      <c r="F51" s="875">
        <f>F52</f>
        <v>5384658</v>
      </c>
      <c r="G51" s="881">
        <f>G52</f>
        <v>1546386</v>
      </c>
    </row>
    <row r="52" spans="1:7" s="183" customFormat="1" ht="12.75">
      <c r="A52" s="867"/>
      <c r="B52" s="194"/>
      <c r="C52" s="859"/>
      <c r="D52" s="860"/>
      <c r="E52" s="882" t="s">
        <v>13</v>
      </c>
      <c r="F52" s="883">
        <f>F53</f>
        <v>5384658</v>
      </c>
      <c r="G52" s="884">
        <f>G53</f>
        <v>1546386</v>
      </c>
    </row>
    <row r="53" spans="1:7" s="183" customFormat="1" ht="12.75">
      <c r="A53" s="867"/>
      <c r="B53" s="194"/>
      <c r="C53" s="859"/>
      <c r="D53" s="860"/>
      <c r="E53" s="882" t="s">
        <v>14</v>
      </c>
      <c r="F53" s="878">
        <v>5384658</v>
      </c>
      <c r="G53" s="860">
        <v>1546386</v>
      </c>
    </row>
    <row r="54" spans="1:7" s="183" customFormat="1" ht="12.75">
      <c r="A54" s="867"/>
      <c r="B54" s="194"/>
      <c r="C54" s="859"/>
      <c r="D54" s="860"/>
      <c r="E54" s="880" t="s">
        <v>15</v>
      </c>
      <c r="F54" s="875">
        <f>F55+F60</f>
        <v>5384658</v>
      </c>
      <c r="G54" s="881">
        <f t="shared" ref="F54:G56" si="1">G55</f>
        <v>1546386</v>
      </c>
    </row>
    <row r="55" spans="1:7" s="183" customFormat="1" ht="12.75">
      <c r="A55" s="867"/>
      <c r="B55" s="194"/>
      <c r="C55" s="859"/>
      <c r="D55" s="860"/>
      <c r="E55" s="882" t="s">
        <v>16</v>
      </c>
      <c r="F55" s="90">
        <f>F56+F58</f>
        <v>5242308</v>
      </c>
      <c r="G55" s="885">
        <f>G56+G58</f>
        <v>1546386</v>
      </c>
    </row>
    <row r="56" spans="1:7" s="183" customFormat="1" ht="12.75">
      <c r="A56" s="867"/>
      <c r="B56" s="194"/>
      <c r="C56" s="859"/>
      <c r="D56" s="860"/>
      <c r="E56" s="882" t="s">
        <v>17</v>
      </c>
      <c r="F56" s="878">
        <f t="shared" si="1"/>
        <v>2794150</v>
      </c>
      <c r="G56" s="885"/>
    </row>
    <row r="57" spans="1:7" s="183" customFormat="1" ht="12.75">
      <c r="A57" s="867"/>
      <c r="B57" s="194"/>
      <c r="C57" s="859"/>
      <c r="D57" s="860"/>
      <c r="E57" s="882" t="s">
        <v>19</v>
      </c>
      <c r="F57" s="878">
        <v>2794150</v>
      </c>
      <c r="G57" s="885"/>
    </row>
    <row r="58" spans="1:7" s="183" customFormat="1" ht="12.75">
      <c r="B58" s="194"/>
      <c r="C58" s="859"/>
      <c r="D58" s="860"/>
      <c r="E58" s="856" t="s">
        <v>104</v>
      </c>
      <c r="F58" s="859">
        <f>F59</f>
        <v>2448158</v>
      </c>
      <c r="G58" s="860">
        <f>G59</f>
        <v>1546386</v>
      </c>
    </row>
    <row r="59" spans="1:7" s="183" customFormat="1" ht="12.75">
      <c r="B59" s="194"/>
      <c r="C59" s="859"/>
      <c r="D59" s="860"/>
      <c r="E59" s="856" t="s">
        <v>20</v>
      </c>
      <c r="F59" s="859">
        <v>2448158</v>
      </c>
      <c r="G59" s="860">
        <v>1546386</v>
      </c>
    </row>
    <row r="60" spans="1:7" s="183" customFormat="1" ht="12.75">
      <c r="B60" s="194"/>
      <c r="C60" s="859"/>
      <c r="D60" s="860"/>
      <c r="E60" s="856" t="s">
        <v>22</v>
      </c>
      <c r="F60" s="859">
        <f>F61</f>
        <v>142350</v>
      </c>
      <c r="G60" s="860"/>
    </row>
    <row r="61" spans="1:7" s="183" customFormat="1" ht="12.75">
      <c r="B61" s="194"/>
      <c r="C61" s="859"/>
      <c r="D61" s="860"/>
      <c r="E61" s="856" t="s">
        <v>23</v>
      </c>
      <c r="F61" s="859">
        <v>142350</v>
      </c>
      <c r="G61" s="860"/>
    </row>
    <row r="62" spans="1:7" s="183" customFormat="1" ht="12.75">
      <c r="A62" s="867"/>
      <c r="B62" s="194"/>
      <c r="C62" s="859"/>
      <c r="D62" s="860"/>
      <c r="E62" s="319" t="s">
        <v>117</v>
      </c>
      <c r="F62" s="878"/>
      <c r="G62" s="879"/>
    </row>
    <row r="63" spans="1:7" s="183" customFormat="1" ht="12.75">
      <c r="A63" s="867"/>
      <c r="B63" s="194"/>
      <c r="C63" s="859"/>
      <c r="D63" s="860"/>
      <c r="E63" s="880" t="s">
        <v>6</v>
      </c>
      <c r="F63" s="875">
        <f>F64</f>
        <v>4579592</v>
      </c>
      <c r="G63" s="881">
        <f>G64</f>
        <v>1546386</v>
      </c>
    </row>
    <row r="64" spans="1:7" s="183" customFormat="1" ht="12.75">
      <c r="A64" s="867"/>
      <c r="B64" s="194"/>
      <c r="C64" s="859"/>
      <c r="D64" s="860"/>
      <c r="E64" s="882" t="s">
        <v>13</v>
      </c>
      <c r="F64" s="883">
        <f>F65</f>
        <v>4579592</v>
      </c>
      <c r="G64" s="884">
        <f>G65</f>
        <v>1546386</v>
      </c>
    </row>
    <row r="65" spans="1:8" s="183" customFormat="1" ht="12.75">
      <c r="A65" s="867"/>
      <c r="B65" s="194"/>
      <c r="C65" s="859"/>
      <c r="D65" s="860"/>
      <c r="E65" s="882" t="s">
        <v>14</v>
      </c>
      <c r="F65" s="878">
        <v>4579592</v>
      </c>
      <c r="G65" s="860">
        <v>1546386</v>
      </c>
    </row>
    <row r="66" spans="1:8" s="183" customFormat="1" ht="12.75">
      <c r="A66" s="867"/>
      <c r="B66" s="194"/>
      <c r="C66" s="859"/>
      <c r="D66" s="860"/>
      <c r="E66" s="880" t="s">
        <v>15</v>
      </c>
      <c r="F66" s="875">
        <f>F67+F72</f>
        <v>4579592</v>
      </c>
      <c r="G66" s="881">
        <f t="shared" ref="F66:G68" si="2">G67</f>
        <v>1546386</v>
      </c>
    </row>
    <row r="67" spans="1:8" s="183" customFormat="1" ht="12.75">
      <c r="A67" s="867"/>
      <c r="B67" s="194"/>
      <c r="C67" s="859"/>
      <c r="D67" s="860"/>
      <c r="E67" s="882" t="s">
        <v>16</v>
      </c>
      <c r="F67" s="90">
        <f>F68+F70</f>
        <v>4437242</v>
      </c>
      <c r="G67" s="885">
        <f>G68+G70</f>
        <v>1546386</v>
      </c>
    </row>
    <row r="68" spans="1:8" s="183" customFormat="1" ht="12.75">
      <c r="A68" s="867"/>
      <c r="B68" s="194"/>
      <c r="C68" s="859"/>
      <c r="D68" s="860"/>
      <c r="E68" s="882" t="s">
        <v>17</v>
      </c>
      <c r="F68" s="878">
        <f t="shared" si="2"/>
        <v>2263262</v>
      </c>
      <c r="G68" s="885"/>
    </row>
    <row r="69" spans="1:8" s="183" customFormat="1" ht="12.75">
      <c r="A69" s="867"/>
      <c r="B69" s="194"/>
      <c r="C69" s="859"/>
      <c r="D69" s="860"/>
      <c r="E69" s="882" t="s">
        <v>19</v>
      </c>
      <c r="F69" s="878">
        <v>2263262</v>
      </c>
      <c r="G69" s="885"/>
    </row>
    <row r="70" spans="1:8" s="183" customFormat="1" ht="12.75">
      <c r="B70" s="194"/>
      <c r="C70" s="859"/>
      <c r="D70" s="860"/>
      <c r="E70" s="856" t="s">
        <v>104</v>
      </c>
      <c r="F70" s="859">
        <f>F71</f>
        <v>2173980</v>
      </c>
      <c r="G70" s="860">
        <f>G71</f>
        <v>1546386</v>
      </c>
    </row>
    <row r="71" spans="1:8" s="183" customFormat="1" ht="12.75">
      <c r="B71" s="194"/>
      <c r="C71" s="859"/>
      <c r="D71" s="860"/>
      <c r="E71" s="856" t="s">
        <v>20</v>
      </c>
      <c r="F71" s="859">
        <v>2173980</v>
      </c>
      <c r="G71" s="860">
        <v>1546386</v>
      </c>
    </row>
    <row r="72" spans="1:8" s="183" customFormat="1" ht="12.75">
      <c r="B72" s="194"/>
      <c r="C72" s="859"/>
      <c r="D72" s="860"/>
      <c r="E72" s="856" t="s">
        <v>22</v>
      </c>
      <c r="F72" s="859">
        <f>F73</f>
        <v>142350</v>
      </c>
      <c r="G72" s="860"/>
    </row>
    <row r="73" spans="1:8" s="183" customFormat="1" ht="13.5" thickBot="1">
      <c r="B73" s="194"/>
      <c r="C73" s="859"/>
      <c r="D73" s="860"/>
      <c r="E73" s="856" t="s">
        <v>23</v>
      </c>
      <c r="F73" s="859">
        <v>142350</v>
      </c>
      <c r="G73" s="860"/>
    </row>
    <row r="74" spans="1:8" s="183" customFormat="1" ht="121.5" customHeight="1" thickBot="1">
      <c r="B74" s="1459" t="s">
        <v>448</v>
      </c>
      <c r="C74" s="1460"/>
      <c r="D74" s="1460"/>
      <c r="E74" s="1460"/>
      <c r="F74" s="1460"/>
      <c r="G74" s="1461"/>
    </row>
    <row r="75" spans="1:8">
      <c r="A75" s="12"/>
      <c r="B75" s="13"/>
      <c r="C75" s="13"/>
      <c r="D75" s="20"/>
      <c r="E75" s="723"/>
      <c r="F75" s="723"/>
      <c r="G75" s="723"/>
    </row>
    <row r="76" spans="1:8" ht="21" customHeight="1">
      <c r="A76" s="12"/>
      <c r="B76" s="162" t="s">
        <v>139</v>
      </c>
      <c r="C76" s="13"/>
      <c r="D76" s="162"/>
      <c r="E76" s="162"/>
      <c r="F76" s="723"/>
      <c r="G76" s="723"/>
    </row>
    <row r="77" spans="1:8" ht="15.75" thickBot="1">
      <c r="A77" s="12"/>
      <c r="B77" s="13"/>
      <c r="C77" s="13"/>
      <c r="D77" s="170"/>
      <c r="E77" s="723"/>
      <c r="F77" s="723"/>
      <c r="G77" s="723"/>
    </row>
    <row r="78" spans="1:8" s="183" customFormat="1" ht="13.5">
      <c r="A78" s="193" t="s">
        <v>451</v>
      </c>
      <c r="B78" s="886" t="s">
        <v>449</v>
      </c>
      <c r="C78" s="887"/>
      <c r="D78" s="922"/>
      <c r="E78" s="888" t="s">
        <v>43</v>
      </c>
      <c r="F78" s="889"/>
      <c r="G78" s="890"/>
      <c r="H78" s="1255" t="s">
        <v>50</v>
      </c>
    </row>
    <row r="79" spans="1:8" s="183" customFormat="1" ht="12.75">
      <c r="A79" s="749"/>
      <c r="B79" s="891" t="s">
        <v>48</v>
      </c>
      <c r="C79" s="892"/>
      <c r="D79" s="923"/>
      <c r="E79" s="893" t="s">
        <v>52</v>
      </c>
      <c r="F79" s="894"/>
      <c r="G79" s="190"/>
    </row>
    <row r="80" spans="1:8" s="183" customFormat="1" ht="12.75">
      <c r="A80" s="184"/>
      <c r="B80" s="895" t="s">
        <v>161</v>
      </c>
      <c r="C80" s="896"/>
      <c r="D80" s="924"/>
      <c r="E80" s="897" t="s">
        <v>53</v>
      </c>
      <c r="F80" s="898"/>
      <c r="G80" s="899"/>
    </row>
    <row r="81" spans="1:7" s="183" customFormat="1" ht="15.6" customHeight="1">
      <c r="A81" s="184"/>
      <c r="B81" s="900" t="s">
        <v>58</v>
      </c>
      <c r="C81" s="896"/>
      <c r="D81" s="924"/>
      <c r="E81" s="901" t="s">
        <v>58</v>
      </c>
      <c r="F81" s="851"/>
      <c r="G81" s="902"/>
    </row>
    <row r="82" spans="1:7" s="183" customFormat="1" ht="25.5">
      <c r="A82" s="184"/>
      <c r="B82" s="903" t="s">
        <v>160</v>
      </c>
      <c r="C82" s="925">
        <v>186020000</v>
      </c>
      <c r="D82" s="926">
        <v>1237109</v>
      </c>
      <c r="E82" s="618" t="s">
        <v>6</v>
      </c>
      <c r="F82" s="619">
        <f>F83+F84+F89</f>
        <v>383531800</v>
      </c>
      <c r="G82" s="904">
        <f>G83+G84+G89</f>
        <v>1546386</v>
      </c>
    </row>
    <row r="83" spans="1:7" s="183" customFormat="1" ht="25.5">
      <c r="A83" s="184"/>
      <c r="B83" s="255" t="s">
        <v>435</v>
      </c>
      <c r="C83" s="925">
        <v>263249250</v>
      </c>
      <c r="D83" s="927">
        <v>309277</v>
      </c>
      <c r="E83" s="620" t="s">
        <v>7</v>
      </c>
      <c r="F83" s="621">
        <v>3944155</v>
      </c>
      <c r="G83" s="191"/>
    </row>
    <row r="84" spans="1:7" s="183" customFormat="1" ht="12.75">
      <c r="A84" s="184"/>
      <c r="B84" s="905"/>
      <c r="C84" s="621"/>
      <c r="D84" s="860"/>
      <c r="E84" s="620" t="s">
        <v>8</v>
      </c>
      <c r="F84" s="621">
        <f>F85</f>
        <v>233595</v>
      </c>
      <c r="G84" s="191"/>
    </row>
    <row r="85" spans="1:7" s="183" customFormat="1" ht="12.75">
      <c r="A85" s="184"/>
      <c r="B85" s="905"/>
      <c r="C85" s="619"/>
      <c r="D85" s="858"/>
      <c r="E85" s="620" t="s">
        <v>9</v>
      </c>
      <c r="F85" s="621">
        <f>F86</f>
        <v>233595</v>
      </c>
      <c r="G85" s="191"/>
    </row>
    <row r="86" spans="1:7" s="183" customFormat="1" ht="12.75">
      <c r="A86" s="184"/>
      <c r="B86" s="905"/>
      <c r="C86" s="621"/>
      <c r="D86" s="860"/>
      <c r="E86" s="620" t="s">
        <v>10</v>
      </c>
      <c r="F86" s="621">
        <f>F87</f>
        <v>233595</v>
      </c>
      <c r="G86" s="191"/>
    </row>
    <row r="87" spans="1:7" s="183" customFormat="1" ht="25.5">
      <c r="A87" s="184"/>
      <c r="B87" s="905"/>
      <c r="C87" s="621"/>
      <c r="D87" s="860"/>
      <c r="E87" s="620" t="s">
        <v>11</v>
      </c>
      <c r="F87" s="621">
        <f>F88</f>
        <v>233595</v>
      </c>
      <c r="G87" s="191"/>
    </row>
    <row r="88" spans="1:7" s="183" customFormat="1" ht="25.5">
      <c r="A88" s="184"/>
      <c r="B88" s="905"/>
      <c r="C88" s="621"/>
      <c r="D88" s="927"/>
      <c r="E88" s="620" t="s">
        <v>388</v>
      </c>
      <c r="F88" s="621">
        <v>233595</v>
      </c>
      <c r="G88" s="191"/>
    </row>
    <row r="89" spans="1:7" s="183" customFormat="1" ht="12.75">
      <c r="A89" s="184"/>
      <c r="B89" s="905"/>
      <c r="C89" s="906"/>
      <c r="D89" s="928"/>
      <c r="E89" s="620" t="s">
        <v>13</v>
      </c>
      <c r="F89" s="621">
        <f>F90</f>
        <v>379354050</v>
      </c>
      <c r="G89" s="191">
        <f>G90</f>
        <v>1546386</v>
      </c>
    </row>
    <row r="90" spans="1:7" s="183" customFormat="1" ht="12.75">
      <c r="A90" s="184"/>
      <c r="B90" s="905"/>
      <c r="C90" s="906"/>
      <c r="D90" s="928"/>
      <c r="E90" s="620" t="s">
        <v>14</v>
      </c>
      <c r="F90" s="621">
        <v>379354050</v>
      </c>
      <c r="G90" s="860">
        <v>1546386</v>
      </c>
    </row>
    <row r="91" spans="1:7" s="183" customFormat="1" ht="12.75">
      <c r="A91" s="907"/>
      <c r="B91" s="905"/>
      <c r="C91" s="908"/>
      <c r="D91" s="191"/>
      <c r="E91" s="618" t="s">
        <v>15</v>
      </c>
      <c r="F91" s="619">
        <f>F92+F108</f>
        <v>383531800</v>
      </c>
      <c r="G91" s="904">
        <f>G92+G108</f>
        <v>1546386</v>
      </c>
    </row>
    <row r="92" spans="1:7" s="183" customFormat="1" ht="12.75">
      <c r="A92" s="184"/>
      <c r="B92" s="905"/>
      <c r="C92" s="908"/>
      <c r="D92" s="191"/>
      <c r="E92" s="620" t="s">
        <v>16</v>
      </c>
      <c r="F92" s="621">
        <f>F93+F96+F99+F101</f>
        <v>368940644</v>
      </c>
      <c r="G92" s="909">
        <f>G93+G96+G99+G101</f>
        <v>1546386</v>
      </c>
    </row>
    <row r="93" spans="1:7" s="183" customFormat="1" ht="12.75">
      <c r="A93" s="184"/>
      <c r="B93" s="905"/>
      <c r="C93" s="908"/>
      <c r="D93" s="191"/>
      <c r="E93" s="620" t="s">
        <v>17</v>
      </c>
      <c r="F93" s="621">
        <f>F94+F95</f>
        <v>363405847</v>
      </c>
      <c r="G93" s="909">
        <f>G94+G95</f>
        <v>0</v>
      </c>
    </row>
    <row r="94" spans="1:7" s="183" customFormat="1" ht="12.75">
      <c r="A94" s="184"/>
      <c r="B94" s="910"/>
      <c r="C94" s="908"/>
      <c r="D94" s="191"/>
      <c r="E94" s="620" t="s">
        <v>18</v>
      </c>
      <c r="F94" s="621">
        <v>255124009</v>
      </c>
      <c r="G94" s="860"/>
    </row>
    <row r="95" spans="1:7" s="183" customFormat="1" ht="12.75">
      <c r="A95" s="185"/>
      <c r="B95" s="910"/>
      <c r="C95" s="908"/>
      <c r="D95" s="191"/>
      <c r="E95" s="620" t="s">
        <v>19</v>
      </c>
      <c r="F95" s="621">
        <v>108281838</v>
      </c>
      <c r="G95" s="191"/>
    </row>
    <row r="96" spans="1:7" s="183" customFormat="1" ht="12.75" customHeight="1">
      <c r="A96" s="849"/>
      <c r="B96" s="910"/>
      <c r="C96" s="908"/>
      <c r="D96" s="191"/>
      <c r="E96" s="620" t="s">
        <v>104</v>
      </c>
      <c r="F96" s="621">
        <f>F97+F98</f>
        <v>4644093</v>
      </c>
      <c r="G96" s="191">
        <f>G97</f>
        <v>1546386</v>
      </c>
    </row>
    <row r="97" spans="1:9" s="183" customFormat="1" ht="12.75">
      <c r="A97" s="849"/>
      <c r="B97" s="910"/>
      <c r="C97" s="908"/>
      <c r="D97" s="191"/>
      <c r="E97" s="620" t="s">
        <v>20</v>
      </c>
      <c r="F97" s="621">
        <v>4393381</v>
      </c>
      <c r="G97" s="860">
        <v>1546386</v>
      </c>
    </row>
    <row r="98" spans="1:9" s="183" customFormat="1" ht="12.75">
      <c r="A98" s="849"/>
      <c r="B98" s="910"/>
      <c r="C98" s="908"/>
      <c r="D98" s="191"/>
      <c r="E98" s="620" t="s">
        <v>146</v>
      </c>
      <c r="F98" s="621">
        <v>250712</v>
      </c>
      <c r="G98" s="191"/>
    </row>
    <row r="99" spans="1:9" s="183" customFormat="1" ht="25.5">
      <c r="A99" s="849"/>
      <c r="B99" s="910"/>
      <c r="C99" s="908"/>
      <c r="D99" s="191"/>
      <c r="E99" s="620" t="s">
        <v>54</v>
      </c>
      <c r="F99" s="621">
        <f>F100</f>
        <v>145600</v>
      </c>
      <c r="G99" s="191"/>
    </row>
    <row r="100" spans="1:9" s="183" customFormat="1" ht="12.75">
      <c r="A100" s="849"/>
      <c r="B100" s="910"/>
      <c r="C100" s="908"/>
      <c r="D100" s="191"/>
      <c r="E100" s="620" t="s">
        <v>56</v>
      </c>
      <c r="F100" s="621">
        <v>145600</v>
      </c>
      <c r="G100" s="191"/>
    </row>
    <row r="101" spans="1:9" s="183" customFormat="1" ht="25.5">
      <c r="A101" s="849"/>
      <c r="B101" s="910"/>
      <c r="C101" s="908"/>
      <c r="D101" s="191"/>
      <c r="E101" s="620" t="s">
        <v>35</v>
      </c>
      <c r="F101" s="621">
        <f>F102+F106</f>
        <v>745104</v>
      </c>
      <c r="G101" s="191"/>
      <c r="I101" s="911"/>
    </row>
    <row r="102" spans="1:9" s="183" customFormat="1" ht="30.75" customHeight="1">
      <c r="A102" s="849"/>
      <c r="B102" s="910"/>
      <c r="C102" s="908"/>
      <c r="D102" s="191"/>
      <c r="E102" s="620" t="s">
        <v>36</v>
      </c>
      <c r="F102" s="621">
        <f>F103+F104</f>
        <v>514025</v>
      </c>
      <c r="G102" s="191"/>
    </row>
    <row r="103" spans="1:9" s="183" customFormat="1" ht="25.5">
      <c r="A103" s="849"/>
      <c r="B103" s="910"/>
      <c r="C103" s="908"/>
      <c r="D103" s="191"/>
      <c r="E103" s="620" t="s">
        <v>21</v>
      </c>
      <c r="F103" s="621">
        <v>187</v>
      </c>
      <c r="G103" s="191"/>
    </row>
    <row r="104" spans="1:9" s="183" customFormat="1" ht="27.75" customHeight="1">
      <c r="A104" s="849"/>
      <c r="B104" s="910"/>
      <c r="C104" s="908"/>
      <c r="D104" s="191"/>
      <c r="E104" s="620" t="s">
        <v>37</v>
      </c>
      <c r="F104" s="621">
        <f>F105</f>
        <v>513838</v>
      </c>
      <c r="G104" s="191"/>
    </row>
    <row r="105" spans="1:9" s="183" customFormat="1" ht="25.5">
      <c r="A105" s="849"/>
      <c r="B105" s="910"/>
      <c r="C105" s="908"/>
      <c r="D105" s="191"/>
      <c r="E105" s="620" t="s">
        <v>38</v>
      </c>
      <c r="F105" s="621">
        <v>513838</v>
      </c>
      <c r="G105" s="191"/>
    </row>
    <row r="106" spans="1:9" s="183" customFormat="1" ht="25.5">
      <c r="A106" s="849"/>
      <c r="B106" s="910"/>
      <c r="C106" s="908"/>
      <c r="D106" s="191"/>
      <c r="E106" s="620" t="s">
        <v>46</v>
      </c>
      <c r="F106" s="621">
        <f>F107</f>
        <v>231079</v>
      </c>
      <c r="G106" s="191"/>
    </row>
    <row r="107" spans="1:9" s="183" customFormat="1" ht="38.25">
      <c r="A107" s="849"/>
      <c r="B107" s="910"/>
      <c r="C107" s="908"/>
      <c r="D107" s="191"/>
      <c r="E107" s="620" t="s">
        <v>47</v>
      </c>
      <c r="F107" s="621">
        <v>231079</v>
      </c>
      <c r="G107" s="191"/>
    </row>
    <row r="108" spans="1:9" s="183" customFormat="1" ht="12.75">
      <c r="A108" s="849"/>
      <c r="B108" s="912"/>
      <c r="C108" s="848"/>
      <c r="D108" s="929"/>
      <c r="E108" s="620" t="s">
        <v>22</v>
      </c>
      <c r="F108" s="621">
        <f>F109</f>
        <v>14591156</v>
      </c>
      <c r="G108" s="191"/>
    </row>
    <row r="109" spans="1:9" s="183" customFormat="1" ht="12.75">
      <c r="A109" s="849"/>
      <c r="B109" s="913"/>
      <c r="C109" s="878"/>
      <c r="D109" s="879"/>
      <c r="E109" s="620" t="s">
        <v>23</v>
      </c>
      <c r="F109" s="621">
        <v>14591156</v>
      </c>
      <c r="G109" s="191"/>
    </row>
    <row r="110" spans="1:9" s="183" customFormat="1" ht="15.6" customHeight="1">
      <c r="A110" s="184"/>
      <c r="B110" s="914" t="s">
        <v>98</v>
      </c>
      <c r="C110" s="915"/>
      <c r="D110" s="930"/>
      <c r="E110" s="901" t="s">
        <v>98</v>
      </c>
      <c r="F110" s="851"/>
      <c r="G110" s="902"/>
    </row>
    <row r="111" spans="1:9" s="183" customFormat="1" ht="25.5">
      <c r="A111" s="184"/>
      <c r="B111" s="855" t="s">
        <v>160</v>
      </c>
      <c r="C111" s="925">
        <v>149903000</v>
      </c>
      <c r="D111" s="931">
        <v>1237109</v>
      </c>
      <c r="E111" s="618" t="s">
        <v>6</v>
      </c>
      <c r="F111" s="619">
        <f>F112+F113+F118</f>
        <v>374059751</v>
      </c>
      <c r="G111" s="904">
        <f>G112+G113+G118</f>
        <v>1546386</v>
      </c>
    </row>
    <row r="112" spans="1:9" s="183" customFormat="1" ht="25.5">
      <c r="A112" s="184"/>
      <c r="B112" s="255" t="s">
        <v>435</v>
      </c>
      <c r="C112" s="925">
        <v>308140000</v>
      </c>
      <c r="D112" s="931">
        <v>309277</v>
      </c>
      <c r="E112" s="620" t="s">
        <v>7</v>
      </c>
      <c r="F112" s="621">
        <v>3944155</v>
      </c>
      <c r="G112" s="191"/>
    </row>
    <row r="113" spans="1:7" s="183" customFormat="1" ht="12.75">
      <c r="A113" s="184"/>
      <c r="B113" s="916"/>
      <c r="C113" s="917"/>
      <c r="D113" s="858"/>
      <c r="E113" s="620" t="s">
        <v>8</v>
      </c>
      <c r="F113" s="621">
        <f>F114</f>
        <v>210000</v>
      </c>
      <c r="G113" s="191"/>
    </row>
    <row r="114" spans="1:7" s="183" customFormat="1" ht="12.75">
      <c r="A114" s="184"/>
      <c r="B114" s="916"/>
      <c r="C114" s="857"/>
      <c r="D114" s="858"/>
      <c r="E114" s="620" t="s">
        <v>9</v>
      </c>
      <c r="F114" s="621">
        <f>F115</f>
        <v>210000</v>
      </c>
      <c r="G114" s="191"/>
    </row>
    <row r="115" spans="1:7" s="183" customFormat="1" ht="12.75">
      <c r="A115" s="184"/>
      <c r="B115" s="905"/>
      <c r="C115" s="621"/>
      <c r="D115" s="860"/>
      <c r="E115" s="620" t="s">
        <v>10</v>
      </c>
      <c r="F115" s="621">
        <f>F116</f>
        <v>210000</v>
      </c>
      <c r="G115" s="191"/>
    </row>
    <row r="116" spans="1:7" s="183" customFormat="1" ht="25.5">
      <c r="A116" s="184"/>
      <c r="B116" s="905"/>
      <c r="C116" s="621"/>
      <c r="D116" s="860"/>
      <c r="E116" s="620" t="s">
        <v>11</v>
      </c>
      <c r="F116" s="621">
        <f>F117</f>
        <v>210000</v>
      </c>
      <c r="G116" s="191"/>
    </row>
    <row r="117" spans="1:7" s="183" customFormat="1" ht="25.5">
      <c r="A117" s="184"/>
      <c r="B117" s="905"/>
      <c r="C117" s="621"/>
      <c r="D117" s="927"/>
      <c r="E117" s="620" t="s">
        <v>388</v>
      </c>
      <c r="F117" s="621">
        <v>210000</v>
      </c>
      <c r="G117" s="191"/>
    </row>
    <row r="118" spans="1:7" s="183" customFormat="1" ht="12.75">
      <c r="A118" s="184"/>
      <c r="B118" s="918"/>
      <c r="C118" s="906"/>
      <c r="D118" s="928"/>
      <c r="E118" s="620" t="s">
        <v>13</v>
      </c>
      <c r="F118" s="621">
        <f>F119</f>
        <v>369905596</v>
      </c>
      <c r="G118" s="191">
        <f>G119</f>
        <v>1546386</v>
      </c>
    </row>
    <row r="119" spans="1:7" s="183" customFormat="1" ht="12.75">
      <c r="A119" s="184"/>
      <c r="B119" s="918"/>
      <c r="C119" s="906"/>
      <c r="D119" s="928"/>
      <c r="E119" s="620" t="s">
        <v>14</v>
      </c>
      <c r="F119" s="621">
        <v>369905596</v>
      </c>
      <c r="G119" s="860">
        <v>1546386</v>
      </c>
    </row>
    <row r="120" spans="1:7" s="183" customFormat="1" ht="12.75">
      <c r="A120" s="907"/>
      <c r="B120" s="910"/>
      <c r="C120" s="908"/>
      <c r="D120" s="191"/>
      <c r="E120" s="618" t="s">
        <v>15</v>
      </c>
      <c r="F120" s="619">
        <f>F121+F137</f>
        <v>374059751</v>
      </c>
      <c r="G120" s="904">
        <f>G121+G137</f>
        <v>1546386</v>
      </c>
    </row>
    <row r="121" spans="1:7" s="183" customFormat="1" ht="12.75">
      <c r="A121" s="184"/>
      <c r="B121" s="910"/>
      <c r="C121" s="908"/>
      <c r="D121" s="191"/>
      <c r="E121" s="620" t="s">
        <v>16</v>
      </c>
      <c r="F121" s="621">
        <f>F122+F125+F128+F130</f>
        <v>359118767</v>
      </c>
      <c r="G121" s="909">
        <f>G122+G125+G128+G130</f>
        <v>1546386</v>
      </c>
    </row>
    <row r="122" spans="1:7" s="183" customFormat="1" ht="12.75">
      <c r="A122" s="184"/>
      <c r="B122" s="910"/>
      <c r="C122" s="908"/>
      <c r="D122" s="191"/>
      <c r="E122" s="620" t="s">
        <v>17</v>
      </c>
      <c r="F122" s="621">
        <f>F123+F124</f>
        <v>354495474</v>
      </c>
      <c r="G122" s="909">
        <f>G123+G124</f>
        <v>0</v>
      </c>
    </row>
    <row r="123" spans="1:7" s="183" customFormat="1" ht="12.75">
      <c r="A123" s="184"/>
      <c r="B123" s="910"/>
      <c r="C123" s="908"/>
      <c r="D123" s="191"/>
      <c r="E123" s="620" t="s">
        <v>18</v>
      </c>
      <c r="F123" s="621">
        <v>255681733</v>
      </c>
      <c r="G123" s="860"/>
    </row>
    <row r="124" spans="1:7" s="183" customFormat="1" ht="12.75">
      <c r="A124" s="185"/>
      <c r="B124" s="910"/>
      <c r="C124" s="908"/>
      <c r="D124" s="191"/>
      <c r="E124" s="620" t="s">
        <v>19</v>
      </c>
      <c r="F124" s="621">
        <v>98813741</v>
      </c>
      <c r="G124" s="191"/>
    </row>
    <row r="125" spans="1:7" s="183" customFormat="1" ht="12.75" customHeight="1">
      <c r="A125" s="849"/>
      <c r="B125" s="910"/>
      <c r="C125" s="908"/>
      <c r="D125" s="191"/>
      <c r="E125" s="620" t="s">
        <v>104</v>
      </c>
      <c r="F125" s="621">
        <f>F126+F127</f>
        <v>4208546</v>
      </c>
      <c r="G125" s="191">
        <f>G126</f>
        <v>1546386</v>
      </c>
    </row>
    <row r="126" spans="1:7" s="183" customFormat="1" ht="12.75">
      <c r="A126" s="849"/>
      <c r="B126" s="910"/>
      <c r="C126" s="908"/>
      <c r="D126" s="191"/>
      <c r="E126" s="620" t="s">
        <v>20</v>
      </c>
      <c r="F126" s="621">
        <v>3957834</v>
      </c>
      <c r="G126" s="860">
        <v>1546386</v>
      </c>
    </row>
    <row r="127" spans="1:7" s="183" customFormat="1" ht="12.75">
      <c r="A127" s="849"/>
      <c r="B127" s="910"/>
      <c r="C127" s="908"/>
      <c r="D127" s="191"/>
      <c r="E127" s="620" t="s">
        <v>146</v>
      </c>
      <c r="F127" s="621">
        <v>250712</v>
      </c>
      <c r="G127" s="191"/>
    </row>
    <row r="128" spans="1:7" s="183" customFormat="1" ht="25.5">
      <c r="A128" s="849"/>
      <c r="B128" s="910"/>
      <c r="C128" s="908"/>
      <c r="D128" s="191"/>
      <c r="E128" s="620" t="s">
        <v>54</v>
      </c>
      <c r="F128" s="621">
        <f>F129</f>
        <v>143134</v>
      </c>
      <c r="G128" s="191"/>
    </row>
    <row r="129" spans="1:9" s="183" customFormat="1" ht="12.75">
      <c r="A129" s="849"/>
      <c r="B129" s="910"/>
      <c r="C129" s="908"/>
      <c r="D129" s="191"/>
      <c r="E129" s="620" t="s">
        <v>56</v>
      </c>
      <c r="F129" s="621">
        <v>143134</v>
      </c>
      <c r="G129" s="191"/>
    </row>
    <row r="130" spans="1:9" s="183" customFormat="1" ht="25.5">
      <c r="A130" s="849"/>
      <c r="B130" s="910"/>
      <c r="C130" s="908"/>
      <c r="D130" s="191"/>
      <c r="E130" s="620" t="s">
        <v>35</v>
      </c>
      <c r="F130" s="621">
        <f>F131+F135</f>
        <v>271613</v>
      </c>
      <c r="G130" s="191"/>
      <c r="I130" s="911"/>
    </row>
    <row r="131" spans="1:9" s="183" customFormat="1" ht="30.75" customHeight="1">
      <c r="A131" s="849"/>
      <c r="B131" s="910"/>
      <c r="C131" s="908"/>
      <c r="D131" s="191"/>
      <c r="E131" s="620" t="s">
        <v>36</v>
      </c>
      <c r="F131" s="621">
        <f>F132+F133</f>
        <v>40534</v>
      </c>
      <c r="G131" s="191"/>
    </row>
    <row r="132" spans="1:9" s="183" customFormat="1" ht="25.5">
      <c r="A132" s="849"/>
      <c r="B132" s="910"/>
      <c r="C132" s="908"/>
      <c r="D132" s="191"/>
      <c r="E132" s="620" t="s">
        <v>21</v>
      </c>
      <c r="F132" s="621">
        <v>110</v>
      </c>
      <c r="G132" s="191"/>
    </row>
    <row r="133" spans="1:9" s="183" customFormat="1" ht="27.75" customHeight="1">
      <c r="A133" s="849"/>
      <c r="B133" s="910"/>
      <c r="C133" s="908"/>
      <c r="D133" s="191"/>
      <c r="E133" s="620" t="s">
        <v>37</v>
      </c>
      <c r="F133" s="621">
        <f>F134</f>
        <v>40424</v>
      </c>
      <c r="G133" s="191"/>
    </row>
    <row r="134" spans="1:9" s="183" customFormat="1" ht="25.5">
      <c r="A134" s="849"/>
      <c r="B134" s="910"/>
      <c r="C134" s="908"/>
      <c r="D134" s="191"/>
      <c r="E134" s="620" t="s">
        <v>38</v>
      </c>
      <c r="F134" s="621">
        <v>40424</v>
      </c>
      <c r="G134" s="191"/>
    </row>
    <row r="135" spans="1:9" s="183" customFormat="1" ht="25.5">
      <c r="A135" s="849"/>
      <c r="B135" s="910"/>
      <c r="C135" s="908"/>
      <c r="D135" s="191"/>
      <c r="E135" s="620" t="s">
        <v>46</v>
      </c>
      <c r="F135" s="621">
        <f>F136</f>
        <v>231079</v>
      </c>
      <c r="G135" s="191"/>
    </row>
    <row r="136" spans="1:9" s="183" customFormat="1" ht="38.25">
      <c r="A136" s="849"/>
      <c r="B136" s="910"/>
      <c r="C136" s="908"/>
      <c r="D136" s="191"/>
      <c r="E136" s="620" t="s">
        <v>47</v>
      </c>
      <c r="F136" s="621">
        <v>231079</v>
      </c>
      <c r="G136" s="191"/>
    </row>
    <row r="137" spans="1:9" s="183" customFormat="1" ht="12.75">
      <c r="A137" s="849"/>
      <c r="B137" s="912"/>
      <c r="C137" s="848"/>
      <c r="D137" s="929"/>
      <c r="E137" s="620" t="s">
        <v>22</v>
      </c>
      <c r="F137" s="621">
        <f>F138</f>
        <v>14940984</v>
      </c>
      <c r="G137" s="191"/>
    </row>
    <row r="138" spans="1:9" s="183" customFormat="1" ht="12.75">
      <c r="A138" s="849"/>
      <c r="B138" s="913"/>
      <c r="C138" s="878"/>
      <c r="D138" s="879"/>
      <c r="E138" s="620" t="s">
        <v>23</v>
      </c>
      <c r="F138" s="621">
        <v>14940984</v>
      </c>
      <c r="G138" s="191"/>
    </row>
    <row r="139" spans="1:9" s="183" customFormat="1" ht="15.6" customHeight="1">
      <c r="A139" s="184"/>
      <c r="B139" s="919" t="s">
        <v>117</v>
      </c>
      <c r="C139" s="920"/>
      <c r="D139" s="932"/>
      <c r="E139" s="901" t="s">
        <v>117</v>
      </c>
      <c r="F139" s="851"/>
      <c r="G139" s="902"/>
    </row>
    <row r="140" spans="1:9" s="183" customFormat="1" ht="25.5">
      <c r="A140" s="184"/>
      <c r="B140" s="855" t="s">
        <v>160</v>
      </c>
      <c r="C140" s="925">
        <v>136693546</v>
      </c>
      <c r="D140" s="931">
        <v>1237109</v>
      </c>
      <c r="E140" s="618" t="s">
        <v>6</v>
      </c>
      <c r="F140" s="619">
        <f>F141+F142+F147</f>
        <v>367032674</v>
      </c>
      <c r="G140" s="904">
        <f>G141+G142+G147</f>
        <v>1546386</v>
      </c>
    </row>
    <row r="141" spans="1:9" s="183" customFormat="1" ht="25.5">
      <c r="A141" s="184"/>
      <c r="B141" s="255" t="s">
        <v>435</v>
      </c>
      <c r="C141" s="925">
        <v>314790887</v>
      </c>
      <c r="D141" s="931">
        <v>309277</v>
      </c>
      <c r="E141" s="620" t="s">
        <v>7</v>
      </c>
      <c r="F141" s="621">
        <v>3944155</v>
      </c>
      <c r="G141" s="191"/>
    </row>
    <row r="142" spans="1:9" s="183" customFormat="1" ht="12.75">
      <c r="A142" s="184"/>
      <c r="B142" s="916"/>
      <c r="C142" s="917"/>
      <c r="D142" s="858"/>
      <c r="E142" s="620" t="s">
        <v>8</v>
      </c>
      <c r="F142" s="621">
        <f>F143</f>
        <v>210000</v>
      </c>
      <c r="G142" s="191"/>
    </row>
    <row r="143" spans="1:9" s="183" customFormat="1" ht="12.75">
      <c r="A143" s="184"/>
      <c r="B143" s="916"/>
      <c r="C143" s="857"/>
      <c r="D143" s="858"/>
      <c r="E143" s="620" t="s">
        <v>9</v>
      </c>
      <c r="F143" s="621">
        <f>F144</f>
        <v>210000</v>
      </c>
      <c r="G143" s="191"/>
    </row>
    <row r="144" spans="1:9" s="183" customFormat="1" ht="12.75">
      <c r="A144" s="184"/>
      <c r="B144" s="905"/>
      <c r="C144" s="621"/>
      <c r="D144" s="860"/>
      <c r="E144" s="620" t="s">
        <v>10</v>
      </c>
      <c r="F144" s="621">
        <f>F145</f>
        <v>210000</v>
      </c>
      <c r="G144" s="191"/>
    </row>
    <row r="145" spans="1:9" s="183" customFormat="1" ht="25.5">
      <c r="A145" s="184"/>
      <c r="B145" s="905"/>
      <c r="C145" s="621"/>
      <c r="D145" s="860"/>
      <c r="E145" s="620" t="s">
        <v>11</v>
      </c>
      <c r="F145" s="621">
        <f>F146</f>
        <v>210000</v>
      </c>
      <c r="G145" s="191"/>
    </row>
    <row r="146" spans="1:9" s="183" customFormat="1" ht="25.5">
      <c r="A146" s="184"/>
      <c r="B146" s="905"/>
      <c r="C146" s="621"/>
      <c r="D146" s="927"/>
      <c r="E146" s="620" t="s">
        <v>388</v>
      </c>
      <c r="F146" s="621">
        <v>210000</v>
      </c>
      <c r="G146" s="191"/>
    </row>
    <row r="147" spans="1:9" s="183" customFormat="1" ht="12.75">
      <c r="A147" s="184"/>
      <c r="B147" s="918"/>
      <c r="C147" s="906"/>
      <c r="D147" s="928"/>
      <c r="E147" s="620" t="s">
        <v>13</v>
      </c>
      <c r="F147" s="621">
        <f>F148</f>
        <v>362878519</v>
      </c>
      <c r="G147" s="191">
        <f>G148</f>
        <v>1546386</v>
      </c>
    </row>
    <row r="148" spans="1:9" s="183" customFormat="1" ht="12.75">
      <c r="A148" s="184"/>
      <c r="B148" s="918"/>
      <c r="C148" s="906"/>
      <c r="D148" s="928"/>
      <c r="E148" s="620" t="s">
        <v>14</v>
      </c>
      <c r="F148" s="621">
        <v>362878519</v>
      </c>
      <c r="G148" s="860">
        <v>1546386</v>
      </c>
    </row>
    <row r="149" spans="1:9" s="183" customFormat="1" ht="12.75">
      <c r="A149" s="907"/>
      <c r="B149" s="910"/>
      <c r="C149" s="908"/>
      <c r="D149" s="191"/>
      <c r="E149" s="618" t="s">
        <v>15</v>
      </c>
      <c r="F149" s="619">
        <f>F150+F165</f>
        <v>367032674</v>
      </c>
      <c r="G149" s="904">
        <f>G150</f>
        <v>1546386</v>
      </c>
    </row>
    <row r="150" spans="1:9" s="183" customFormat="1" ht="12.75">
      <c r="A150" s="184"/>
      <c r="B150" s="910"/>
      <c r="C150" s="908"/>
      <c r="D150" s="191"/>
      <c r="E150" s="620" t="s">
        <v>16</v>
      </c>
      <c r="F150" s="621">
        <f>F151+F154+F157+F159</f>
        <v>358963317</v>
      </c>
      <c r="G150" s="909">
        <f>G151+G154</f>
        <v>1546386</v>
      </c>
    </row>
    <row r="151" spans="1:9" s="183" customFormat="1" ht="12.75">
      <c r="A151" s="184"/>
      <c r="B151" s="910"/>
      <c r="C151" s="908"/>
      <c r="D151" s="191"/>
      <c r="E151" s="620" t="s">
        <v>17</v>
      </c>
      <c r="F151" s="621">
        <f>F152+F153</f>
        <v>354698084</v>
      </c>
      <c r="G151" s="909"/>
    </row>
    <row r="152" spans="1:9" s="183" customFormat="1" ht="12.75">
      <c r="A152" s="184"/>
      <c r="B152" s="910"/>
      <c r="C152" s="908"/>
      <c r="D152" s="191"/>
      <c r="E152" s="620" t="s">
        <v>18</v>
      </c>
      <c r="F152" s="621">
        <v>255322670</v>
      </c>
      <c r="G152" s="860"/>
    </row>
    <row r="153" spans="1:9" s="183" customFormat="1" ht="12.75">
      <c r="A153" s="185"/>
      <c r="B153" s="910"/>
      <c r="C153" s="908"/>
      <c r="D153" s="191"/>
      <c r="E153" s="620" t="s">
        <v>19</v>
      </c>
      <c r="F153" s="621">
        <v>99375414</v>
      </c>
      <c r="G153" s="191"/>
    </row>
    <row r="154" spans="1:9" s="183" customFormat="1" ht="12.75" customHeight="1">
      <c r="A154" s="849"/>
      <c r="B154" s="910"/>
      <c r="C154" s="908"/>
      <c r="D154" s="191"/>
      <c r="E154" s="620" t="s">
        <v>104</v>
      </c>
      <c r="F154" s="621">
        <f>F155+F156</f>
        <v>3850596</v>
      </c>
      <c r="G154" s="191">
        <f>G155</f>
        <v>1546386</v>
      </c>
    </row>
    <row r="155" spans="1:9" s="183" customFormat="1" ht="12.75">
      <c r="A155" s="849"/>
      <c r="B155" s="910"/>
      <c r="C155" s="908"/>
      <c r="D155" s="191"/>
      <c r="E155" s="620" t="s">
        <v>20</v>
      </c>
      <c r="F155" s="621">
        <v>3599884</v>
      </c>
      <c r="G155" s="860">
        <v>1546386</v>
      </c>
    </row>
    <row r="156" spans="1:9" s="183" customFormat="1" ht="12.75">
      <c r="A156" s="849"/>
      <c r="B156" s="910"/>
      <c r="C156" s="908"/>
      <c r="D156" s="191"/>
      <c r="E156" s="620" t="s">
        <v>146</v>
      </c>
      <c r="F156" s="621">
        <v>250712</v>
      </c>
      <c r="G156" s="191"/>
    </row>
    <row r="157" spans="1:9" s="183" customFormat="1" ht="25.5">
      <c r="A157" s="849"/>
      <c r="B157" s="910"/>
      <c r="C157" s="908"/>
      <c r="D157" s="191"/>
      <c r="E157" s="620" t="s">
        <v>54</v>
      </c>
      <c r="F157" s="621">
        <f>F158</f>
        <v>143134</v>
      </c>
      <c r="G157" s="191"/>
    </row>
    <row r="158" spans="1:9" s="183" customFormat="1" ht="12.75">
      <c r="A158" s="849"/>
      <c r="B158" s="910"/>
      <c r="C158" s="908"/>
      <c r="D158" s="191"/>
      <c r="E158" s="620" t="s">
        <v>56</v>
      </c>
      <c r="F158" s="621">
        <v>143134</v>
      </c>
      <c r="G158" s="191"/>
    </row>
    <row r="159" spans="1:9" s="183" customFormat="1" ht="25.5">
      <c r="A159" s="849"/>
      <c r="B159" s="910"/>
      <c r="C159" s="908"/>
      <c r="D159" s="191"/>
      <c r="E159" s="620" t="s">
        <v>35</v>
      </c>
      <c r="F159" s="621">
        <f>F160+F163</f>
        <v>271503</v>
      </c>
      <c r="G159" s="191"/>
      <c r="I159" s="911"/>
    </row>
    <row r="160" spans="1:9" s="183" customFormat="1" ht="15" customHeight="1">
      <c r="A160" s="849"/>
      <c r="B160" s="910"/>
      <c r="C160" s="908"/>
      <c r="D160" s="191"/>
      <c r="E160" s="620" t="s">
        <v>36</v>
      </c>
      <c r="F160" s="621">
        <f>F161</f>
        <v>40424</v>
      </c>
      <c r="G160" s="191"/>
    </row>
    <row r="161" spans="1:7" s="183" customFormat="1" ht="27.75" customHeight="1">
      <c r="A161" s="849"/>
      <c r="B161" s="910"/>
      <c r="C161" s="908"/>
      <c r="D161" s="191"/>
      <c r="E161" s="620" t="s">
        <v>37</v>
      </c>
      <c r="F161" s="621">
        <f>F162</f>
        <v>40424</v>
      </c>
      <c r="G161" s="191"/>
    </row>
    <row r="162" spans="1:7" s="183" customFormat="1" ht="25.5">
      <c r="A162" s="849"/>
      <c r="B162" s="910"/>
      <c r="C162" s="908"/>
      <c r="D162" s="191"/>
      <c r="E162" s="620" t="s">
        <v>38</v>
      </c>
      <c r="F162" s="621">
        <v>40424</v>
      </c>
      <c r="G162" s="191"/>
    </row>
    <row r="163" spans="1:7" s="183" customFormat="1" ht="25.5">
      <c r="A163" s="849"/>
      <c r="B163" s="910"/>
      <c r="C163" s="908"/>
      <c r="D163" s="191"/>
      <c r="E163" s="620" t="s">
        <v>46</v>
      </c>
      <c r="F163" s="621">
        <f>F164</f>
        <v>231079</v>
      </c>
      <c r="G163" s="191"/>
    </row>
    <row r="164" spans="1:7" s="183" customFormat="1" ht="38.25">
      <c r="A164" s="849"/>
      <c r="B164" s="910"/>
      <c r="C164" s="908"/>
      <c r="D164" s="191"/>
      <c r="E164" s="620" t="s">
        <v>47</v>
      </c>
      <c r="F164" s="621">
        <v>231079</v>
      </c>
      <c r="G164" s="191"/>
    </row>
    <row r="165" spans="1:7" s="183" customFormat="1" ht="12.75">
      <c r="A165" s="849"/>
      <c r="B165" s="912"/>
      <c r="C165" s="848"/>
      <c r="D165" s="929"/>
      <c r="E165" s="620" t="s">
        <v>22</v>
      </c>
      <c r="F165" s="621">
        <f>F166</f>
        <v>8069357</v>
      </c>
      <c r="G165" s="191"/>
    </row>
    <row r="166" spans="1:7" s="183" customFormat="1" ht="13.5" thickBot="1">
      <c r="A166" s="849"/>
      <c r="B166" s="913"/>
      <c r="C166" s="921"/>
      <c r="D166" s="933"/>
      <c r="E166" s="620" t="s">
        <v>23</v>
      </c>
      <c r="F166" s="621">
        <v>8069357</v>
      </c>
      <c r="G166" s="191"/>
    </row>
    <row r="167" spans="1:7" s="183" customFormat="1" ht="114.75" customHeight="1" thickBot="1">
      <c r="B167" s="1459" t="s">
        <v>448</v>
      </c>
      <c r="C167" s="1460"/>
      <c r="D167" s="1460"/>
      <c r="E167" s="1460"/>
      <c r="F167" s="1460"/>
      <c r="G167" s="1461"/>
    </row>
    <row r="175" spans="1:7" ht="18.75">
      <c r="B175" s="1553" t="s">
        <v>453</v>
      </c>
      <c r="C175" s="1553"/>
      <c r="D175" s="1256"/>
      <c r="E175" s="1257"/>
      <c r="G175" s="1257" t="s">
        <v>454</v>
      </c>
    </row>
    <row r="176" spans="1:7">
      <c r="B176" s="1258"/>
      <c r="C176" s="1258"/>
      <c r="D176" s="239"/>
      <c r="E176" s="239"/>
    </row>
    <row r="177" spans="2:7">
      <c r="B177" s="1258"/>
      <c r="C177" s="1258"/>
      <c r="D177" s="239"/>
      <c r="E177" s="239"/>
    </row>
    <row r="178" spans="2:7">
      <c r="B178" s="1258"/>
      <c r="C178" s="1258"/>
      <c r="D178" s="239"/>
      <c r="E178" s="239"/>
    </row>
    <row r="179" spans="2:7">
      <c r="B179" s="1258"/>
      <c r="C179" s="1258"/>
      <c r="D179" s="239"/>
      <c r="E179" s="239"/>
    </row>
    <row r="180" spans="2:7">
      <c r="B180" s="1258" t="s">
        <v>455</v>
      </c>
      <c r="C180" s="1258"/>
      <c r="D180" s="239"/>
      <c r="E180" s="239"/>
    </row>
    <row r="181" spans="2:7">
      <c r="B181" s="1259" t="s">
        <v>456</v>
      </c>
      <c r="C181" s="1258"/>
      <c r="D181" s="1260"/>
      <c r="E181" s="1260"/>
      <c r="F181" s="33"/>
      <c r="G181" s="33"/>
    </row>
  </sheetData>
  <mergeCells count="9">
    <mergeCell ref="H1:H2"/>
    <mergeCell ref="B175:C175"/>
    <mergeCell ref="B74:G74"/>
    <mergeCell ref="B167:G167"/>
    <mergeCell ref="B4:G4"/>
    <mergeCell ref="C1:C2"/>
    <mergeCell ref="D1:D2"/>
    <mergeCell ref="F1:F2"/>
    <mergeCell ref="G1:G2"/>
  </mergeCells>
  <hyperlinks>
    <hyperlink ref="B181" r:id="rId1"/>
  </hyperlinks>
  <pageMargins left="0.31496062992125984" right="0.19685039370078741" top="0.51181102362204722" bottom="0.51181102362204722" header="0.31496062992125984" footer="0.31496062992125984"/>
  <pageSetup paperSize="9" scale="75" fitToHeight="0" orientation="landscape" r:id="rId2"/>
  <headerFooter>
    <oddFooter>&amp;L&amp;F&amp;C&amp;P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85"/>
  <sheetViews>
    <sheetView zoomScale="70" zoomScaleNormal="70" workbookViewId="0"/>
  </sheetViews>
  <sheetFormatPr defaultRowHeight="15"/>
  <cols>
    <col min="1" max="1" width="6.28515625" style="15" customWidth="1"/>
    <col min="2" max="2" width="58" style="21" customWidth="1"/>
    <col min="3" max="3" width="14.85546875" style="21" customWidth="1"/>
    <col min="4" max="4" width="15.140625" style="21" customWidth="1"/>
    <col min="5" max="5" width="51.140625" style="21" customWidth="1"/>
    <col min="6" max="7" width="14" style="21" customWidth="1"/>
    <col min="8" max="8" width="15.85546875" style="14" customWidth="1"/>
    <col min="9" max="16384" width="9.140625" style="811"/>
  </cols>
  <sheetData>
    <row r="1" spans="1:8" ht="15" customHeight="1">
      <c r="A1" s="1"/>
      <c r="B1" s="812"/>
      <c r="C1" s="1436" t="s">
        <v>0</v>
      </c>
      <c r="D1" s="1436" t="s">
        <v>1</v>
      </c>
      <c r="E1" s="813"/>
      <c r="F1" s="1436" t="s">
        <v>0</v>
      </c>
      <c r="G1" s="1436" t="s">
        <v>1</v>
      </c>
      <c r="H1" s="1435" t="s">
        <v>49</v>
      </c>
    </row>
    <row r="2" spans="1:8" ht="15.75" customHeight="1" thickBot="1">
      <c r="A2" s="1"/>
      <c r="B2" s="724"/>
      <c r="C2" s="1434"/>
      <c r="D2" s="1434"/>
      <c r="E2" s="725"/>
      <c r="F2" s="1434"/>
      <c r="G2" s="1434"/>
      <c r="H2" s="1432"/>
    </row>
    <row r="3" spans="1:8">
      <c r="A3" s="6"/>
      <c r="B3" s="726"/>
      <c r="C3" s="727"/>
      <c r="D3" s="728"/>
      <c r="E3" s="726"/>
      <c r="F3" s="729"/>
      <c r="G3" s="728"/>
      <c r="H3" s="11"/>
    </row>
    <row r="4" spans="1:8" s="1318" customFormat="1">
      <c r="A4" s="6"/>
      <c r="B4" s="54" t="s">
        <v>462</v>
      </c>
      <c r="C4" s="55"/>
      <c r="D4" s="728"/>
      <c r="E4" s="738"/>
      <c r="F4" s="739"/>
      <c r="G4" s="728"/>
      <c r="H4" s="11"/>
    </row>
    <row r="5" spans="1:8" s="1318" customFormat="1">
      <c r="A5" s="6"/>
      <c r="B5" s="814" t="s">
        <v>130</v>
      </c>
      <c r="C5" s="815"/>
      <c r="D5" s="728"/>
      <c r="E5" s="814" t="s">
        <v>131</v>
      </c>
      <c r="F5" s="816"/>
      <c r="G5" s="728"/>
      <c r="H5" s="11"/>
    </row>
    <row r="6" spans="1:8" s="1318" customFormat="1">
      <c r="A6" s="6"/>
      <c r="B6" s="730" t="s">
        <v>28</v>
      </c>
      <c r="C6" s="1262"/>
      <c r="D6" s="817"/>
      <c r="E6" s="730" t="s">
        <v>28</v>
      </c>
      <c r="F6" s="1263"/>
      <c r="G6" s="818"/>
      <c r="H6" s="11"/>
    </row>
    <row r="7" spans="1:8" s="1318" customFormat="1">
      <c r="A7" s="6"/>
      <c r="B7" s="745" t="s">
        <v>102</v>
      </c>
      <c r="C7" s="1265">
        <v>26518005</v>
      </c>
      <c r="D7" s="819">
        <v>-9108</v>
      </c>
      <c r="E7" s="745" t="s">
        <v>102</v>
      </c>
      <c r="F7" s="1265">
        <v>26518005</v>
      </c>
      <c r="G7" s="1266">
        <f>D7</f>
        <v>-9108</v>
      </c>
      <c r="H7" s="11"/>
    </row>
    <row r="8" spans="1:8" s="1318" customFormat="1">
      <c r="A8" s="6"/>
      <c r="B8" s="745" t="s">
        <v>103</v>
      </c>
      <c r="C8" s="1265">
        <v>18611771</v>
      </c>
      <c r="D8" s="819">
        <v>-9108</v>
      </c>
      <c r="E8" s="745" t="s">
        <v>103</v>
      </c>
      <c r="F8" s="1265">
        <v>18611771</v>
      </c>
      <c r="G8" s="1266">
        <f>D8</f>
        <v>-9108</v>
      </c>
      <c r="H8" s="11"/>
    </row>
    <row r="9" spans="1:8" s="1318" customFormat="1">
      <c r="A9" s="6"/>
      <c r="B9" s="745" t="s">
        <v>108</v>
      </c>
      <c r="C9" s="1265">
        <v>25191771</v>
      </c>
      <c r="D9" s="819">
        <v>-9108</v>
      </c>
      <c r="E9" s="745" t="s">
        <v>108</v>
      </c>
      <c r="F9" s="1265">
        <v>25191771</v>
      </c>
      <c r="G9" s="1266">
        <f>D9</f>
        <v>-9108</v>
      </c>
      <c r="H9" s="11"/>
    </row>
    <row r="10" spans="1:8">
      <c r="A10" s="6"/>
      <c r="B10" s="726"/>
      <c r="C10" s="727"/>
      <c r="D10" s="728"/>
      <c r="E10" s="726"/>
      <c r="F10" s="729"/>
      <c r="G10" s="728"/>
      <c r="H10" s="11"/>
    </row>
    <row r="11" spans="1:8" s="1318" customFormat="1">
      <c r="A11" s="6"/>
      <c r="B11" s="162" t="s">
        <v>140</v>
      </c>
      <c r="C11" s="162"/>
      <c r="D11" s="13"/>
      <c r="E11" s="162"/>
      <c r="F11" s="162"/>
      <c r="G11" s="811"/>
      <c r="H11" s="11"/>
    </row>
    <row r="12" spans="1:8" s="1318" customFormat="1" ht="15" customHeight="1" thickBot="1">
      <c r="A12" s="6"/>
      <c r="B12" s="162"/>
      <c r="C12" s="31"/>
      <c r="D12" s="31"/>
      <c r="E12" s="31"/>
      <c r="F12" s="31"/>
      <c r="G12" s="31"/>
      <c r="H12" s="11"/>
    </row>
    <row r="13" spans="1:8" ht="27">
      <c r="A13" s="53">
        <f>VPK!A41+1</f>
        <v>2</v>
      </c>
      <c r="B13" s="845" t="s">
        <v>29</v>
      </c>
      <c r="C13" s="279"/>
      <c r="D13" s="791"/>
      <c r="E13" s="331" t="s">
        <v>462</v>
      </c>
      <c r="F13" s="332"/>
      <c r="G13" s="943"/>
      <c r="H13" s="14" t="s">
        <v>50</v>
      </c>
    </row>
    <row r="14" spans="1:8">
      <c r="A14" s="12"/>
      <c r="B14" s="935" t="s">
        <v>4</v>
      </c>
      <c r="C14" s="783"/>
      <c r="D14" s="784"/>
      <c r="E14" s="935" t="s">
        <v>4</v>
      </c>
      <c r="F14" s="783"/>
      <c r="G14" s="784"/>
    </row>
    <row r="15" spans="1:8" ht="27">
      <c r="A15" s="12"/>
      <c r="B15" s="936" t="s">
        <v>28</v>
      </c>
      <c r="C15" s="795"/>
      <c r="D15" s="796"/>
      <c r="E15" s="936" t="s">
        <v>463</v>
      </c>
      <c r="F15" s="795"/>
      <c r="G15" s="796"/>
    </row>
    <row r="16" spans="1:8">
      <c r="A16" s="12"/>
      <c r="B16" s="937" t="s">
        <v>6</v>
      </c>
      <c r="C16" s="787">
        <f>C17</f>
        <v>26518005</v>
      </c>
      <c r="D16" s="788">
        <f>D17</f>
        <v>-9108</v>
      </c>
      <c r="E16" s="1319" t="s">
        <v>6</v>
      </c>
      <c r="F16" s="1012">
        <v>6540248</v>
      </c>
      <c r="G16" s="944">
        <f>G17+G18</f>
        <v>9108</v>
      </c>
    </row>
    <row r="17" spans="1:9" ht="25.5">
      <c r="A17" s="12"/>
      <c r="B17" s="349" t="s">
        <v>13</v>
      </c>
      <c r="C17" s="789">
        <f>C18</f>
        <v>26518005</v>
      </c>
      <c r="D17" s="790">
        <f>D18</f>
        <v>-9108</v>
      </c>
      <c r="E17" s="1320" t="s">
        <v>7</v>
      </c>
      <c r="F17" s="979">
        <v>13219</v>
      </c>
      <c r="G17" s="944">
        <v>0</v>
      </c>
      <c r="I17" s="1321"/>
    </row>
    <row r="18" spans="1:9" s="14" customFormat="1">
      <c r="A18" s="12"/>
      <c r="B18" s="938" t="s">
        <v>14</v>
      </c>
      <c r="C18" s="789">
        <v>26518005</v>
      </c>
      <c r="D18" s="790">
        <v>-9108</v>
      </c>
      <c r="E18" s="1320" t="s">
        <v>13</v>
      </c>
      <c r="F18" s="979">
        <v>6527029</v>
      </c>
      <c r="G18" s="939">
        <f>G19</f>
        <v>9108</v>
      </c>
      <c r="I18" s="1321"/>
    </row>
    <row r="19" spans="1:9" s="14" customFormat="1" ht="25.5">
      <c r="A19" s="12"/>
      <c r="B19" s="937" t="s">
        <v>15</v>
      </c>
      <c r="C19" s="787">
        <f t="shared" ref="C19:D21" si="0">C20</f>
        <v>26518005</v>
      </c>
      <c r="D19" s="788">
        <f t="shared" si="0"/>
        <v>-9108</v>
      </c>
      <c r="E19" s="1322" t="s">
        <v>14</v>
      </c>
      <c r="F19" s="979">
        <v>6527029</v>
      </c>
      <c r="G19" s="939">
        <v>9108</v>
      </c>
      <c r="I19" s="1321"/>
    </row>
    <row r="20" spans="1:9" s="14" customFormat="1">
      <c r="A20" s="12"/>
      <c r="B20" s="349" t="s">
        <v>16</v>
      </c>
      <c r="C20" s="789">
        <f t="shared" si="0"/>
        <v>26518005</v>
      </c>
      <c r="D20" s="790">
        <f t="shared" si="0"/>
        <v>-9108</v>
      </c>
      <c r="E20" s="1319" t="s">
        <v>15</v>
      </c>
      <c r="F20" s="1012">
        <v>6540248</v>
      </c>
      <c r="G20" s="944">
        <f>G21</f>
        <v>9108</v>
      </c>
      <c r="I20" s="1321"/>
    </row>
    <row r="21" spans="1:9" s="14" customFormat="1">
      <c r="A21" s="12"/>
      <c r="B21" s="938" t="s">
        <v>104</v>
      </c>
      <c r="C21" s="789">
        <f t="shared" si="0"/>
        <v>26518005</v>
      </c>
      <c r="D21" s="790">
        <f t="shared" si="0"/>
        <v>-9108</v>
      </c>
      <c r="E21" s="1320" t="s">
        <v>16</v>
      </c>
      <c r="F21" s="979">
        <v>6209275</v>
      </c>
      <c r="G21" s="939">
        <f>G23</f>
        <v>9108</v>
      </c>
      <c r="I21" s="1321"/>
    </row>
    <row r="22" spans="1:9" s="14" customFormat="1">
      <c r="A22" s="12"/>
      <c r="B22" s="707" t="s">
        <v>20</v>
      </c>
      <c r="C22" s="789">
        <v>26518005</v>
      </c>
      <c r="D22" s="790">
        <v>-9108</v>
      </c>
      <c r="E22" s="1322" t="s">
        <v>17</v>
      </c>
      <c r="F22" s="979">
        <v>6166585</v>
      </c>
      <c r="G22" s="939">
        <f>G23</f>
        <v>9108</v>
      </c>
      <c r="I22" s="1321"/>
    </row>
    <row r="23" spans="1:9" s="14" customFormat="1">
      <c r="A23" s="12"/>
      <c r="B23" s="344"/>
      <c r="C23" s="789"/>
      <c r="D23" s="939"/>
      <c r="E23" s="1323" t="s">
        <v>18</v>
      </c>
      <c r="F23" s="979">
        <v>4808446</v>
      </c>
      <c r="G23" s="939">
        <v>9108</v>
      </c>
      <c r="I23" s="1321"/>
    </row>
    <row r="24" spans="1:9" s="14" customFormat="1">
      <c r="A24" s="12"/>
      <c r="B24" s="344"/>
      <c r="C24" s="789"/>
      <c r="D24" s="939"/>
      <c r="E24" s="1323" t="s">
        <v>19</v>
      </c>
      <c r="F24" s="979">
        <v>1358139</v>
      </c>
      <c r="G24" s="939">
        <v>0</v>
      </c>
      <c r="I24" s="1321"/>
    </row>
    <row r="25" spans="1:9" s="14" customFormat="1">
      <c r="A25" s="12"/>
      <c r="B25" s="344"/>
      <c r="C25" s="789"/>
      <c r="D25" s="939"/>
      <c r="E25" s="1322" t="s">
        <v>104</v>
      </c>
      <c r="F25" s="979">
        <v>42690</v>
      </c>
      <c r="G25" s="939">
        <v>0</v>
      </c>
      <c r="I25" s="1321"/>
    </row>
    <row r="26" spans="1:9" s="14" customFormat="1">
      <c r="A26" s="12"/>
      <c r="B26" s="344"/>
      <c r="C26" s="789"/>
      <c r="D26" s="939"/>
      <c r="E26" s="1323" t="s">
        <v>146</v>
      </c>
      <c r="F26" s="979">
        <v>42690</v>
      </c>
      <c r="G26" s="939">
        <f t="shared" ref="G26:G27" si="1">G27</f>
        <v>0</v>
      </c>
      <c r="I26" s="1321"/>
    </row>
    <row r="27" spans="1:9" s="14" customFormat="1">
      <c r="A27" s="12"/>
      <c r="B27" s="344"/>
      <c r="C27" s="789"/>
      <c r="D27" s="939"/>
      <c r="E27" s="1320" t="s">
        <v>22</v>
      </c>
      <c r="F27" s="979">
        <v>330973</v>
      </c>
      <c r="G27" s="939">
        <f t="shared" si="1"/>
        <v>0</v>
      </c>
      <c r="I27" s="1321"/>
    </row>
    <row r="28" spans="1:9" s="14" customFormat="1" ht="15.75" thickBot="1">
      <c r="A28" s="12"/>
      <c r="B28" s="940"/>
      <c r="C28" s="941"/>
      <c r="D28" s="942"/>
      <c r="E28" s="1324" t="s">
        <v>23</v>
      </c>
      <c r="F28" s="1325">
        <v>330973</v>
      </c>
      <c r="G28" s="942">
        <v>0</v>
      </c>
      <c r="I28" s="1321"/>
    </row>
    <row r="29" spans="1:9" s="14" customFormat="1" ht="31.5" customHeight="1" thickBot="1">
      <c r="B29" s="1428" t="s">
        <v>464</v>
      </c>
      <c r="C29" s="1429"/>
      <c r="D29" s="1429"/>
      <c r="E29" s="1429"/>
      <c r="F29" s="1429"/>
      <c r="G29" s="1430"/>
    </row>
    <row r="30" spans="1:9" s="14" customFormat="1" ht="12.75">
      <c r="A30" s="15"/>
      <c r="B30" s="472"/>
      <c r="C30" s="472"/>
      <c r="D30" s="472"/>
      <c r="E30" s="472"/>
      <c r="F30" s="472"/>
      <c r="G30" s="472"/>
    </row>
    <row r="31" spans="1:9" s="14" customFormat="1" ht="13.5" customHeight="1">
      <c r="B31" s="162" t="s">
        <v>141</v>
      </c>
      <c r="C31" s="162"/>
      <c r="D31" s="13"/>
      <c r="E31" s="162"/>
      <c r="F31" s="162"/>
      <c r="G31" s="811"/>
    </row>
    <row r="32" spans="1:9" s="14" customFormat="1" ht="16.5" thickBot="1">
      <c r="B32" s="162"/>
      <c r="C32" s="31"/>
      <c r="D32" s="31"/>
      <c r="E32" s="31"/>
      <c r="F32" s="31"/>
      <c r="G32" s="31"/>
    </row>
    <row r="33" spans="1:8" s="14" customFormat="1" ht="27">
      <c r="A33" s="15">
        <f>A13</f>
        <v>2</v>
      </c>
      <c r="B33" s="845" t="s">
        <v>29</v>
      </c>
      <c r="C33" s="279"/>
      <c r="D33" s="791"/>
      <c r="E33" s="331" t="s">
        <v>462</v>
      </c>
      <c r="F33" s="332"/>
      <c r="G33" s="943"/>
      <c r="H33" s="14" t="s">
        <v>50</v>
      </c>
    </row>
    <row r="34" spans="1:8" s="14" customFormat="1" ht="12.75">
      <c r="A34" s="15"/>
      <c r="B34" s="935" t="s">
        <v>52</v>
      </c>
      <c r="C34" s="783"/>
      <c r="D34" s="784"/>
      <c r="E34" s="935" t="s">
        <v>52</v>
      </c>
      <c r="F34" s="783"/>
      <c r="G34" s="784"/>
    </row>
    <row r="35" spans="1:8" s="14" customFormat="1" ht="13.5">
      <c r="A35" s="15"/>
      <c r="B35" s="948" t="s">
        <v>53</v>
      </c>
      <c r="C35" s="785"/>
      <c r="D35" s="786"/>
      <c r="E35" s="948" t="s">
        <v>53</v>
      </c>
      <c r="F35" s="785"/>
      <c r="G35" s="786"/>
    </row>
    <row r="36" spans="1:8" s="14" customFormat="1" ht="13.5">
      <c r="A36" s="15"/>
      <c r="B36" s="948" t="s">
        <v>58</v>
      </c>
      <c r="C36" s="785"/>
      <c r="D36" s="786"/>
      <c r="E36" s="948" t="s">
        <v>58</v>
      </c>
      <c r="F36" s="785"/>
      <c r="G36" s="786"/>
    </row>
    <row r="37" spans="1:8" s="14" customFormat="1" ht="12.75">
      <c r="A37" s="15"/>
      <c r="B37" s="937" t="s">
        <v>6</v>
      </c>
      <c r="C37" s="787">
        <f>C38</f>
        <v>58798203</v>
      </c>
      <c r="D37" s="788">
        <f>D38</f>
        <v>-9108</v>
      </c>
      <c r="E37" s="937" t="s">
        <v>6</v>
      </c>
      <c r="F37" s="787">
        <v>7016852</v>
      </c>
      <c r="G37" s="944">
        <f>G38+G39</f>
        <v>9108</v>
      </c>
    </row>
    <row r="38" spans="1:8" s="14" customFormat="1" ht="25.5">
      <c r="A38" s="15"/>
      <c r="B38" s="349" t="s">
        <v>13</v>
      </c>
      <c r="C38" s="789">
        <f>C39</f>
        <v>58798203</v>
      </c>
      <c r="D38" s="790">
        <f>D39</f>
        <v>-9108</v>
      </c>
      <c r="E38" s="1320" t="s">
        <v>7</v>
      </c>
      <c r="F38" s="1326">
        <v>372621</v>
      </c>
      <c r="G38" s="1327">
        <v>0</v>
      </c>
    </row>
    <row r="39" spans="1:8" s="14" customFormat="1" ht="12.75">
      <c r="A39" s="15"/>
      <c r="B39" s="938" t="s">
        <v>14</v>
      </c>
      <c r="C39" s="789">
        <v>58798203</v>
      </c>
      <c r="D39" s="790">
        <v>-9108</v>
      </c>
      <c r="E39" s="1320" t="s">
        <v>13</v>
      </c>
      <c r="F39" s="1326">
        <v>6644231</v>
      </c>
      <c r="G39" s="1327">
        <f>G40</f>
        <v>9108</v>
      </c>
    </row>
    <row r="40" spans="1:8" s="14" customFormat="1" ht="25.5">
      <c r="A40" s="15"/>
      <c r="B40" s="937" t="s">
        <v>15</v>
      </c>
      <c r="C40" s="787">
        <f t="shared" ref="C40:D42" si="2">C41</f>
        <v>58798203</v>
      </c>
      <c r="D40" s="788">
        <f t="shared" si="2"/>
        <v>-9108</v>
      </c>
      <c r="E40" s="1322" t="s">
        <v>14</v>
      </c>
      <c r="F40" s="1326">
        <v>6644231</v>
      </c>
      <c r="G40" s="1327">
        <v>9108</v>
      </c>
    </row>
    <row r="41" spans="1:8" s="14" customFormat="1" ht="12.75">
      <c r="A41" s="15"/>
      <c r="B41" s="349" t="s">
        <v>16</v>
      </c>
      <c r="C41" s="789">
        <f t="shared" si="2"/>
        <v>58798203</v>
      </c>
      <c r="D41" s="790">
        <f t="shared" si="2"/>
        <v>-9108</v>
      </c>
      <c r="E41" s="937" t="s">
        <v>15</v>
      </c>
      <c r="F41" s="787">
        <v>7016852</v>
      </c>
      <c r="G41" s="944">
        <f>G42+G45+G48</f>
        <v>9108</v>
      </c>
    </row>
    <row r="42" spans="1:8" s="14" customFormat="1" ht="12.75">
      <c r="A42" s="15"/>
      <c r="B42" s="938" t="s">
        <v>104</v>
      </c>
      <c r="C42" s="789">
        <f t="shared" si="2"/>
        <v>58798203</v>
      </c>
      <c r="D42" s="790">
        <f t="shared" si="2"/>
        <v>-9108</v>
      </c>
      <c r="E42" s="1320" t="s">
        <v>16</v>
      </c>
      <c r="F42" s="1326">
        <v>6679903</v>
      </c>
      <c r="G42" s="939">
        <f>G43</f>
        <v>9108</v>
      </c>
    </row>
    <row r="43" spans="1:8" s="14" customFormat="1" ht="12.75">
      <c r="A43" s="15"/>
      <c r="B43" s="707" t="s">
        <v>20</v>
      </c>
      <c r="C43" s="789">
        <v>58798203</v>
      </c>
      <c r="D43" s="790">
        <v>-9108</v>
      </c>
      <c r="E43" s="1322" t="s">
        <v>17</v>
      </c>
      <c r="F43" s="1326">
        <v>6630814</v>
      </c>
      <c r="G43" s="939">
        <f>G44</f>
        <v>9108</v>
      </c>
    </row>
    <row r="44" spans="1:8" s="14" customFormat="1" ht="12.75">
      <c r="A44" s="15"/>
      <c r="B44" s="344"/>
      <c r="C44" s="789"/>
      <c r="D44" s="939"/>
      <c r="E44" s="1323" t="s">
        <v>18</v>
      </c>
      <c r="F44" s="1326">
        <v>5040101</v>
      </c>
      <c r="G44" s="939">
        <v>9108</v>
      </c>
    </row>
    <row r="45" spans="1:8" s="14" customFormat="1" ht="12.75">
      <c r="A45" s="15"/>
      <c r="B45" s="344"/>
      <c r="C45" s="789"/>
      <c r="D45" s="939"/>
      <c r="E45" s="1323" t="s">
        <v>19</v>
      </c>
      <c r="F45" s="1326">
        <v>1590713</v>
      </c>
      <c r="G45" s="939">
        <v>0</v>
      </c>
    </row>
    <row r="46" spans="1:8" s="14" customFormat="1" ht="12.75">
      <c r="A46" s="15"/>
      <c r="B46" s="344"/>
      <c r="C46" s="789"/>
      <c r="D46" s="939"/>
      <c r="E46" s="1322" t="s">
        <v>104</v>
      </c>
      <c r="F46" s="1326">
        <v>42690</v>
      </c>
      <c r="G46" s="939"/>
    </row>
    <row r="47" spans="1:8" s="14" customFormat="1" ht="12.75">
      <c r="A47" s="15"/>
      <c r="B47" s="344"/>
      <c r="C47" s="789"/>
      <c r="D47" s="939"/>
      <c r="E47" s="1323" t="s">
        <v>146</v>
      </c>
      <c r="F47" s="1326">
        <v>42690</v>
      </c>
      <c r="G47" s="939">
        <v>0</v>
      </c>
    </row>
    <row r="48" spans="1:8" s="14" customFormat="1" ht="25.5">
      <c r="A48" s="15"/>
      <c r="B48" s="344"/>
      <c r="C48" s="789"/>
      <c r="D48" s="939"/>
      <c r="E48" s="1322" t="s">
        <v>54</v>
      </c>
      <c r="F48" s="1326">
        <v>6399</v>
      </c>
      <c r="G48" s="939">
        <f t="shared" ref="G48:G50" si="3">G49</f>
        <v>0</v>
      </c>
    </row>
    <row r="49" spans="1:7" s="14" customFormat="1" ht="12.75">
      <c r="A49" s="15"/>
      <c r="B49" s="344"/>
      <c r="C49" s="789"/>
      <c r="D49" s="939"/>
      <c r="E49" s="1323" t="s">
        <v>56</v>
      </c>
      <c r="F49" s="1326">
        <v>6399</v>
      </c>
      <c r="G49" s="939">
        <f t="shared" si="3"/>
        <v>0</v>
      </c>
    </row>
    <row r="50" spans="1:7" s="14" customFormat="1" ht="12.75">
      <c r="A50" s="15"/>
      <c r="B50" s="344"/>
      <c r="C50" s="789"/>
      <c r="D50" s="939"/>
      <c r="E50" s="1320" t="s">
        <v>22</v>
      </c>
      <c r="F50" s="1326">
        <v>336949</v>
      </c>
      <c r="G50" s="939">
        <f t="shared" si="3"/>
        <v>0</v>
      </c>
    </row>
    <row r="51" spans="1:7" s="14" customFormat="1" ht="12.75">
      <c r="A51" s="15"/>
      <c r="B51" s="344"/>
      <c r="C51" s="789"/>
      <c r="D51" s="939"/>
      <c r="E51" s="1322" t="s">
        <v>23</v>
      </c>
      <c r="F51" s="1326">
        <v>336949</v>
      </c>
      <c r="G51" s="939">
        <v>0</v>
      </c>
    </row>
    <row r="52" spans="1:7" s="14" customFormat="1" ht="13.5">
      <c r="A52" s="15"/>
      <c r="B52" s="948" t="s">
        <v>98</v>
      </c>
      <c r="C52" s="785"/>
      <c r="D52" s="786"/>
      <c r="E52" s="948" t="s">
        <v>98</v>
      </c>
      <c r="F52" s="785"/>
      <c r="G52" s="786"/>
    </row>
    <row r="53" spans="1:7" s="14" customFormat="1" ht="12.75">
      <c r="A53" s="15"/>
      <c r="B53" s="937" t="s">
        <v>6</v>
      </c>
      <c r="C53" s="787">
        <f>C54</f>
        <v>29094348</v>
      </c>
      <c r="D53" s="788">
        <f>D54</f>
        <v>-9108</v>
      </c>
      <c r="E53" s="937" t="s">
        <v>6</v>
      </c>
      <c r="F53" s="787">
        <v>6783031</v>
      </c>
      <c r="G53" s="944">
        <f>G54+G55</f>
        <v>9108</v>
      </c>
    </row>
    <row r="54" spans="1:7" s="14" customFormat="1" ht="25.5">
      <c r="A54" s="15"/>
      <c r="B54" s="349" t="s">
        <v>13</v>
      </c>
      <c r="C54" s="789">
        <f>C55</f>
        <v>29094348</v>
      </c>
      <c r="D54" s="790">
        <f>D55</f>
        <v>-9108</v>
      </c>
      <c r="E54" s="1320" t="s">
        <v>7</v>
      </c>
      <c r="F54" s="1326">
        <v>372621</v>
      </c>
      <c r="G54" s="939">
        <v>0</v>
      </c>
    </row>
    <row r="55" spans="1:7" s="14" customFormat="1" ht="12.75">
      <c r="A55" s="15"/>
      <c r="B55" s="938" t="s">
        <v>14</v>
      </c>
      <c r="C55" s="789">
        <v>29094348</v>
      </c>
      <c r="D55" s="790">
        <v>-9108</v>
      </c>
      <c r="E55" s="1320" t="s">
        <v>13</v>
      </c>
      <c r="F55" s="1326">
        <v>6410410</v>
      </c>
      <c r="G55" s="939">
        <f>G56</f>
        <v>9108</v>
      </c>
    </row>
    <row r="56" spans="1:7" s="14" customFormat="1" ht="25.5">
      <c r="A56" s="15"/>
      <c r="B56" s="937" t="s">
        <v>15</v>
      </c>
      <c r="C56" s="787">
        <f t="shared" ref="C56:D58" si="4">C57</f>
        <v>29094348</v>
      </c>
      <c r="D56" s="788">
        <f t="shared" si="4"/>
        <v>-9108</v>
      </c>
      <c r="E56" s="1322" t="s">
        <v>14</v>
      </c>
      <c r="F56" s="1326">
        <v>6410410</v>
      </c>
      <c r="G56" s="939">
        <v>9108</v>
      </c>
    </row>
    <row r="57" spans="1:7" s="14" customFormat="1" ht="12.75">
      <c r="A57" s="15"/>
      <c r="B57" s="349" t="s">
        <v>16</v>
      </c>
      <c r="C57" s="789">
        <f t="shared" si="4"/>
        <v>29094348</v>
      </c>
      <c r="D57" s="790">
        <f t="shared" si="4"/>
        <v>-9108</v>
      </c>
      <c r="E57" s="937" t="s">
        <v>15</v>
      </c>
      <c r="F57" s="787">
        <v>6783031</v>
      </c>
      <c r="G57" s="944">
        <f>G58+G61+G64</f>
        <v>9108</v>
      </c>
    </row>
    <row r="58" spans="1:7" s="14" customFormat="1" ht="12.75">
      <c r="A58" s="15"/>
      <c r="B58" s="938" t="s">
        <v>104</v>
      </c>
      <c r="C58" s="789">
        <f t="shared" si="4"/>
        <v>29094348</v>
      </c>
      <c r="D58" s="790">
        <f t="shared" si="4"/>
        <v>-9108</v>
      </c>
      <c r="E58" s="1320" t="s">
        <v>16</v>
      </c>
      <c r="F58" s="1326">
        <v>6663082</v>
      </c>
      <c r="G58" s="939">
        <f>G59</f>
        <v>9108</v>
      </c>
    </row>
    <row r="59" spans="1:7" s="14" customFormat="1" ht="12.75">
      <c r="A59" s="15"/>
      <c r="B59" s="707" t="s">
        <v>20</v>
      </c>
      <c r="C59" s="789">
        <v>29094348</v>
      </c>
      <c r="D59" s="790">
        <v>-9108</v>
      </c>
      <c r="E59" s="1322" t="s">
        <v>17</v>
      </c>
      <c r="F59" s="1326">
        <v>6613993</v>
      </c>
      <c r="G59" s="939">
        <f>G60</f>
        <v>9108</v>
      </c>
    </row>
    <row r="60" spans="1:7" s="14" customFormat="1" ht="12.75">
      <c r="A60" s="15"/>
      <c r="B60" s="344"/>
      <c r="C60" s="789"/>
      <c r="D60" s="939"/>
      <c r="E60" s="1323" t="s">
        <v>18</v>
      </c>
      <c r="F60" s="1326">
        <v>5040101</v>
      </c>
      <c r="G60" s="939">
        <v>9108</v>
      </c>
    </row>
    <row r="61" spans="1:7" s="14" customFormat="1" ht="12.75">
      <c r="A61" s="15"/>
      <c r="B61" s="344"/>
      <c r="C61" s="789"/>
      <c r="D61" s="939"/>
      <c r="E61" s="1323" t="s">
        <v>19</v>
      </c>
      <c r="F61" s="1326">
        <v>1573892</v>
      </c>
      <c r="G61" s="939">
        <f>G62+G63</f>
        <v>0</v>
      </c>
    </row>
    <row r="62" spans="1:7" s="14" customFormat="1" ht="12.75">
      <c r="A62" s="15"/>
      <c r="B62" s="344"/>
      <c r="C62" s="789"/>
      <c r="D62" s="939"/>
      <c r="E62" s="1322" t="s">
        <v>104</v>
      </c>
      <c r="F62" s="1326">
        <v>42690</v>
      </c>
      <c r="G62" s="939">
        <v>0</v>
      </c>
    </row>
    <row r="63" spans="1:7" s="14" customFormat="1" ht="12.75">
      <c r="A63" s="15"/>
      <c r="B63" s="344"/>
      <c r="C63" s="789"/>
      <c r="D63" s="939"/>
      <c r="E63" s="1323" t="s">
        <v>146</v>
      </c>
      <c r="F63" s="1326">
        <v>42690</v>
      </c>
      <c r="G63" s="939">
        <v>0</v>
      </c>
    </row>
    <row r="64" spans="1:7" s="14" customFormat="1" ht="25.5">
      <c r="A64" s="15"/>
      <c r="B64" s="344"/>
      <c r="C64" s="789"/>
      <c r="D64" s="939"/>
      <c r="E64" s="1322" t="s">
        <v>54</v>
      </c>
      <c r="F64" s="1326">
        <v>6399</v>
      </c>
      <c r="G64" s="939">
        <f t="shared" ref="G64:G66" si="5">G65</f>
        <v>0</v>
      </c>
    </row>
    <row r="65" spans="1:9" s="14" customFormat="1" ht="12.75">
      <c r="A65" s="15"/>
      <c r="B65" s="344"/>
      <c r="C65" s="789"/>
      <c r="D65" s="939"/>
      <c r="E65" s="1323" t="s">
        <v>56</v>
      </c>
      <c r="F65" s="1326">
        <v>6399</v>
      </c>
      <c r="G65" s="939">
        <f t="shared" si="5"/>
        <v>0</v>
      </c>
    </row>
    <row r="66" spans="1:9" s="14" customFormat="1" ht="12.75">
      <c r="A66" s="15"/>
      <c r="B66" s="344"/>
      <c r="C66" s="789"/>
      <c r="D66" s="939"/>
      <c r="E66" s="1320" t="s">
        <v>22</v>
      </c>
      <c r="F66" s="1326">
        <v>119949</v>
      </c>
      <c r="G66" s="939">
        <f t="shared" si="5"/>
        <v>0</v>
      </c>
    </row>
    <row r="67" spans="1:9" s="14" customFormat="1" ht="12.75">
      <c r="A67" s="15"/>
      <c r="B67" s="344"/>
      <c r="C67" s="789"/>
      <c r="D67" s="939"/>
      <c r="E67" s="1322" t="s">
        <v>23</v>
      </c>
      <c r="F67" s="1326">
        <v>119949</v>
      </c>
      <c r="G67" s="939">
        <v>0</v>
      </c>
    </row>
    <row r="68" spans="1:9" s="14" customFormat="1" ht="13.5">
      <c r="A68" s="15"/>
      <c r="B68" s="948" t="s">
        <v>117</v>
      </c>
      <c r="C68" s="785"/>
      <c r="D68" s="786"/>
      <c r="E68" s="948" t="s">
        <v>117</v>
      </c>
      <c r="F68" s="785"/>
      <c r="G68" s="786"/>
    </row>
    <row r="69" spans="1:9" s="14" customFormat="1" ht="12.75">
      <c r="A69" s="15"/>
      <c r="B69" s="937" t="s">
        <v>6</v>
      </c>
      <c r="C69" s="787">
        <f>C70</f>
        <v>48955999</v>
      </c>
      <c r="D69" s="788">
        <f>D70</f>
        <v>-9108</v>
      </c>
      <c r="E69" s="937" t="s">
        <v>6</v>
      </c>
      <c r="F69" s="787">
        <v>6783031</v>
      </c>
      <c r="G69" s="944">
        <f>G70+G71</f>
        <v>9108</v>
      </c>
    </row>
    <row r="70" spans="1:9" s="14" customFormat="1" ht="25.5">
      <c r="A70" s="15"/>
      <c r="B70" s="349" t="s">
        <v>13</v>
      </c>
      <c r="C70" s="789">
        <f>C71</f>
        <v>48955999</v>
      </c>
      <c r="D70" s="790">
        <f>D71</f>
        <v>-9108</v>
      </c>
      <c r="E70" s="1320" t="s">
        <v>7</v>
      </c>
      <c r="F70" s="1326">
        <v>372621</v>
      </c>
      <c r="G70" s="939">
        <v>0</v>
      </c>
    </row>
    <row r="71" spans="1:9" s="14" customFormat="1" ht="12.75">
      <c r="A71" s="15"/>
      <c r="B71" s="938" t="s">
        <v>14</v>
      </c>
      <c r="C71" s="789">
        <v>48955999</v>
      </c>
      <c r="D71" s="790">
        <v>-9108</v>
      </c>
      <c r="E71" s="1320" t="s">
        <v>13</v>
      </c>
      <c r="F71" s="1326">
        <v>6410410</v>
      </c>
      <c r="G71" s="939">
        <f>G72</f>
        <v>9108</v>
      </c>
    </row>
    <row r="72" spans="1:9" s="14" customFormat="1" ht="25.5">
      <c r="A72" s="15"/>
      <c r="B72" s="937" t="s">
        <v>15</v>
      </c>
      <c r="C72" s="787">
        <f t="shared" ref="C72:D74" si="6">C73</f>
        <v>48955999</v>
      </c>
      <c r="D72" s="788">
        <f t="shared" si="6"/>
        <v>-9108</v>
      </c>
      <c r="E72" s="1322" t="s">
        <v>14</v>
      </c>
      <c r="F72" s="1326">
        <v>6410410</v>
      </c>
      <c r="G72" s="939">
        <v>9108</v>
      </c>
    </row>
    <row r="73" spans="1:9" s="14" customFormat="1" ht="15.75" customHeight="1">
      <c r="A73" s="15"/>
      <c r="B73" s="349" t="s">
        <v>16</v>
      </c>
      <c r="C73" s="789">
        <f t="shared" si="6"/>
        <v>48955999</v>
      </c>
      <c r="D73" s="790">
        <f t="shared" si="6"/>
        <v>-9108</v>
      </c>
      <c r="E73" s="937" t="s">
        <v>15</v>
      </c>
      <c r="F73" s="787">
        <v>6783031</v>
      </c>
      <c r="G73" s="944">
        <f>G74+G77+G80</f>
        <v>9108</v>
      </c>
      <c r="I73" s="811"/>
    </row>
    <row r="74" spans="1:9" s="14" customFormat="1">
      <c r="A74" s="15"/>
      <c r="B74" s="938" t="s">
        <v>104</v>
      </c>
      <c r="C74" s="789">
        <f t="shared" si="6"/>
        <v>48955999</v>
      </c>
      <c r="D74" s="790">
        <f t="shared" si="6"/>
        <v>-9108</v>
      </c>
      <c r="E74" s="1320" t="s">
        <v>16</v>
      </c>
      <c r="F74" s="1326">
        <v>6663082</v>
      </c>
      <c r="G74" s="939">
        <f>G75</f>
        <v>9108</v>
      </c>
      <c r="I74" s="811"/>
    </row>
    <row r="75" spans="1:9" s="14" customFormat="1">
      <c r="A75" s="15"/>
      <c r="B75" s="707" t="s">
        <v>20</v>
      </c>
      <c r="C75" s="789">
        <v>48955999</v>
      </c>
      <c r="D75" s="790">
        <v>-9108</v>
      </c>
      <c r="E75" s="1322" t="s">
        <v>17</v>
      </c>
      <c r="F75" s="1326">
        <v>6613993</v>
      </c>
      <c r="G75" s="939">
        <f>G76</f>
        <v>9108</v>
      </c>
      <c r="I75" s="811"/>
    </row>
    <row r="76" spans="1:9" s="14" customFormat="1">
      <c r="A76" s="15"/>
      <c r="B76" s="344"/>
      <c r="C76" s="789"/>
      <c r="D76" s="939"/>
      <c r="E76" s="1323" t="s">
        <v>18</v>
      </c>
      <c r="F76" s="1326">
        <v>5040101</v>
      </c>
      <c r="G76" s="939">
        <v>9108</v>
      </c>
      <c r="I76" s="811"/>
    </row>
    <row r="77" spans="1:9" s="14" customFormat="1">
      <c r="A77" s="15"/>
      <c r="B77" s="344"/>
      <c r="C77" s="789"/>
      <c r="D77" s="939"/>
      <c r="E77" s="1323" t="s">
        <v>19</v>
      </c>
      <c r="F77" s="1326">
        <v>1573892</v>
      </c>
      <c r="G77" s="939">
        <f>G78+G79</f>
        <v>0</v>
      </c>
      <c r="I77" s="811"/>
    </row>
    <row r="78" spans="1:9" s="14" customFormat="1">
      <c r="A78" s="15"/>
      <c r="B78" s="344"/>
      <c r="C78" s="789"/>
      <c r="D78" s="939"/>
      <c r="E78" s="1322" t="s">
        <v>104</v>
      </c>
      <c r="F78" s="1326">
        <v>42690</v>
      </c>
      <c r="G78" s="939">
        <v>0</v>
      </c>
      <c r="I78" s="811"/>
    </row>
    <row r="79" spans="1:9" s="14" customFormat="1">
      <c r="A79" s="15"/>
      <c r="B79" s="344"/>
      <c r="C79" s="789"/>
      <c r="D79" s="939"/>
      <c r="E79" s="1323" t="s">
        <v>146</v>
      </c>
      <c r="F79" s="1326">
        <v>42690</v>
      </c>
      <c r="G79" s="939">
        <v>0</v>
      </c>
      <c r="I79" s="811"/>
    </row>
    <row r="80" spans="1:9" s="14" customFormat="1" ht="25.5">
      <c r="A80" s="15"/>
      <c r="B80" s="344"/>
      <c r="C80" s="789"/>
      <c r="D80" s="939"/>
      <c r="E80" s="1322" t="s">
        <v>54</v>
      </c>
      <c r="F80" s="1326">
        <v>6399</v>
      </c>
      <c r="G80" s="939">
        <f t="shared" ref="G80:G82" si="7">G81</f>
        <v>0</v>
      </c>
      <c r="I80" s="811"/>
    </row>
    <row r="81" spans="1:9" s="14" customFormat="1">
      <c r="A81" s="15"/>
      <c r="B81" s="344"/>
      <c r="C81" s="789"/>
      <c r="D81" s="939"/>
      <c r="E81" s="1323" t="s">
        <v>56</v>
      </c>
      <c r="F81" s="1326">
        <v>6399</v>
      </c>
      <c r="G81" s="939">
        <f t="shared" si="7"/>
        <v>0</v>
      </c>
      <c r="I81" s="811"/>
    </row>
    <row r="82" spans="1:9" s="14" customFormat="1">
      <c r="A82" s="15"/>
      <c r="B82" s="344"/>
      <c r="C82" s="789"/>
      <c r="D82" s="939"/>
      <c r="E82" s="1320" t="s">
        <v>22</v>
      </c>
      <c r="F82" s="1326">
        <v>119949</v>
      </c>
      <c r="G82" s="939">
        <f t="shared" si="7"/>
        <v>0</v>
      </c>
      <c r="I82" s="811"/>
    </row>
    <row r="83" spans="1:9" s="14" customFormat="1" ht="15.75" thickBot="1">
      <c r="A83" s="15"/>
      <c r="B83" s="940"/>
      <c r="C83" s="941"/>
      <c r="D83" s="942"/>
      <c r="E83" s="1324" t="s">
        <v>23</v>
      </c>
      <c r="F83" s="1328">
        <v>119949</v>
      </c>
      <c r="G83" s="942">
        <v>0</v>
      </c>
      <c r="I83" s="811"/>
    </row>
    <row r="84" spans="1:9" s="14" customFormat="1" ht="28.5" customHeight="1" thickBot="1">
      <c r="A84" s="15"/>
      <c r="B84" s="1428" t="s">
        <v>464</v>
      </c>
      <c r="C84" s="1429"/>
      <c r="D84" s="1429"/>
      <c r="E84" s="1429"/>
      <c r="F84" s="1429"/>
      <c r="G84" s="1430"/>
      <c r="I84" s="811"/>
    </row>
    <row r="85" spans="1:9" s="14" customFormat="1">
      <c r="A85" s="15"/>
      <c r="B85" s="1329"/>
      <c r="C85" s="1330"/>
      <c r="D85" s="1331"/>
      <c r="E85" s="247"/>
      <c r="F85" s="247"/>
      <c r="G85" s="247"/>
      <c r="I85" s="811"/>
    </row>
  </sheetData>
  <mergeCells count="7">
    <mergeCell ref="H1:H2"/>
    <mergeCell ref="B29:G29"/>
    <mergeCell ref="B84:G84"/>
    <mergeCell ref="C1:C2"/>
    <mergeCell ref="D1:D2"/>
    <mergeCell ref="F1:F2"/>
    <mergeCell ref="G1:G2"/>
  </mergeCells>
  <pageMargins left="0.22" right="0.18" top="0.51181102362204722" bottom="0.46" header="0.31496062992125984" footer="0.25"/>
  <pageSetup paperSize="9" scale="75" fitToHeight="0" orientation="landscape" r:id="rId1"/>
  <headerFooter>
    <oddFooter>&amp;L&amp;F&amp;C&amp;P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98"/>
  <sheetViews>
    <sheetView topLeftCell="A37" zoomScale="70" zoomScaleNormal="70" workbookViewId="0">
      <selection activeCell="B37" sqref="B37:G37"/>
    </sheetView>
  </sheetViews>
  <sheetFormatPr defaultRowHeight="15"/>
  <cols>
    <col min="1" max="1" width="6.28515625" style="15" customWidth="1"/>
    <col min="2" max="2" width="58" style="21" customWidth="1"/>
    <col min="3" max="4" width="14.28515625" style="21" customWidth="1"/>
    <col min="5" max="5" width="51.140625" style="21" customWidth="1"/>
    <col min="6" max="7" width="14" style="21" customWidth="1"/>
    <col min="8" max="8" width="15.5703125" style="14" customWidth="1"/>
  </cols>
  <sheetData>
    <row r="1" spans="1:9" ht="15" customHeight="1">
      <c r="A1" s="1"/>
      <c r="B1" s="812"/>
      <c r="C1" s="1436" t="s">
        <v>0</v>
      </c>
      <c r="D1" s="1436" t="s">
        <v>1</v>
      </c>
      <c r="E1" s="813"/>
      <c r="F1" s="1436" t="s">
        <v>0</v>
      </c>
      <c r="G1" s="1436" t="s">
        <v>1</v>
      </c>
      <c r="H1" s="1435" t="s">
        <v>49</v>
      </c>
    </row>
    <row r="2" spans="1:9" ht="15.75" customHeight="1" thickBot="1">
      <c r="A2" s="1"/>
      <c r="B2" s="724"/>
      <c r="C2" s="1434"/>
      <c r="D2" s="1434"/>
      <c r="E2" s="725"/>
      <c r="F2" s="1434"/>
      <c r="G2" s="1434"/>
      <c r="H2" s="1432"/>
    </row>
    <row r="3" spans="1:9">
      <c r="A3" s="6"/>
      <c r="B3" s="726"/>
      <c r="C3" s="727"/>
      <c r="D3" s="728"/>
      <c r="E3" s="726"/>
      <c r="F3" s="729"/>
      <c r="G3" s="728"/>
      <c r="H3" s="11"/>
    </row>
    <row r="4" spans="1:9" s="58" customFormat="1">
      <c r="A4" s="6"/>
      <c r="B4" s="54" t="s">
        <v>3</v>
      </c>
      <c r="C4" s="55"/>
      <c r="D4" s="728"/>
      <c r="E4" s="738"/>
      <c r="F4" s="739"/>
      <c r="G4" s="728"/>
      <c r="H4" s="11"/>
    </row>
    <row r="5" spans="1:9" s="69" customFormat="1" ht="12.75">
      <c r="A5" s="815"/>
      <c r="B5" s="814" t="s">
        <v>130</v>
      </c>
      <c r="C5" s="815"/>
      <c r="D5" s="728"/>
      <c r="E5" s="814" t="s">
        <v>131</v>
      </c>
      <c r="F5" s="816"/>
      <c r="G5" s="728"/>
      <c r="H5" s="11"/>
    </row>
    <row r="6" spans="1:9" s="73" customFormat="1" ht="12.75">
      <c r="A6" s="1261"/>
      <c r="B6" s="730" t="s">
        <v>28</v>
      </c>
      <c r="C6" s="1262"/>
      <c r="D6" s="817"/>
      <c r="E6" s="730" t="s">
        <v>28</v>
      </c>
      <c r="F6" s="1263"/>
      <c r="G6" s="818"/>
      <c r="H6" s="1264"/>
    </row>
    <row r="7" spans="1:9" s="73" customFormat="1" ht="12.75">
      <c r="A7" s="1261"/>
      <c r="B7" s="745" t="s">
        <v>102</v>
      </c>
      <c r="C7" s="1265">
        <v>26518005</v>
      </c>
      <c r="D7" s="819">
        <f>D19</f>
        <v>-132145</v>
      </c>
      <c r="E7" s="745" t="s">
        <v>102</v>
      </c>
      <c r="F7" s="1265">
        <v>26518005</v>
      </c>
      <c r="G7" s="1266">
        <f>D7</f>
        <v>-132145</v>
      </c>
      <c r="H7" s="1267"/>
      <c r="I7" s="105"/>
    </row>
    <row r="8" spans="1:9" s="73" customFormat="1" ht="12.75">
      <c r="A8" s="1261"/>
      <c r="B8" s="745" t="s">
        <v>103</v>
      </c>
      <c r="C8" s="1265">
        <v>18611771</v>
      </c>
      <c r="D8" s="819">
        <f>D78</f>
        <v>-6030</v>
      </c>
      <c r="E8" s="745" t="s">
        <v>103</v>
      </c>
      <c r="F8" s="1265">
        <v>18611771</v>
      </c>
      <c r="G8" s="1266">
        <f>D8</f>
        <v>-6030</v>
      </c>
      <c r="H8" s="1267"/>
      <c r="I8" s="105"/>
    </row>
    <row r="9" spans="1:9" s="73" customFormat="1" ht="12.75">
      <c r="A9" s="1261"/>
      <c r="B9" s="745" t="s">
        <v>108</v>
      </c>
      <c r="C9" s="1265">
        <v>25191771</v>
      </c>
      <c r="D9" s="820"/>
      <c r="E9" s="745" t="s">
        <v>108</v>
      </c>
      <c r="F9" s="1265">
        <v>25191771</v>
      </c>
      <c r="G9" s="1266"/>
      <c r="H9" s="1267"/>
      <c r="I9" s="105"/>
    </row>
    <row r="10" spans="1:9" s="58" customFormat="1">
      <c r="A10" s="6"/>
      <c r="B10" s="54"/>
      <c r="C10" s="55"/>
      <c r="D10" s="728"/>
      <c r="E10" s="738"/>
      <c r="F10" s="739"/>
      <c r="G10" s="728"/>
      <c r="H10" s="11"/>
    </row>
    <row r="11" spans="1:9" s="58" customFormat="1" ht="15.75" customHeight="1">
      <c r="A11" s="6"/>
      <c r="B11" s="162" t="s">
        <v>138</v>
      </c>
      <c r="C11" s="13"/>
      <c r="D11" s="162"/>
      <c r="E11" s="162"/>
      <c r="F11" s="811"/>
      <c r="G11" s="811"/>
      <c r="H11" s="11"/>
    </row>
    <row r="12" spans="1:9" ht="15.75" thickBot="1">
      <c r="A12" s="6"/>
      <c r="B12" s="13"/>
      <c r="C12" s="13"/>
      <c r="D12" s="162"/>
      <c r="E12" s="811"/>
      <c r="F12" s="811"/>
      <c r="G12" s="811"/>
      <c r="H12" s="11"/>
    </row>
    <row r="13" spans="1:9" ht="27">
      <c r="A13" s="15">
        <f>MK!A33+1</f>
        <v>3</v>
      </c>
      <c r="B13" s="845" t="s">
        <v>29</v>
      </c>
      <c r="C13" s="279"/>
      <c r="D13" s="791"/>
      <c r="E13" s="331" t="s">
        <v>3</v>
      </c>
      <c r="F13" s="332"/>
      <c r="G13" s="943"/>
      <c r="H13" s="14" t="s">
        <v>50</v>
      </c>
    </row>
    <row r="14" spans="1:9">
      <c r="A14" s="12"/>
      <c r="B14" s="935" t="s">
        <v>4</v>
      </c>
      <c r="C14" s="783"/>
      <c r="D14" s="784"/>
      <c r="E14" s="935" t="s">
        <v>4</v>
      </c>
      <c r="F14" s="783"/>
      <c r="G14" s="784"/>
    </row>
    <row r="15" spans="1:9">
      <c r="A15" s="12"/>
      <c r="B15" s="936" t="s">
        <v>28</v>
      </c>
      <c r="C15" s="795"/>
      <c r="D15" s="796"/>
      <c r="E15" s="936" t="s">
        <v>5</v>
      </c>
      <c r="F15" s="795"/>
      <c r="G15" s="796"/>
    </row>
    <row r="16" spans="1:9">
      <c r="A16" s="12"/>
      <c r="B16" s="937" t="s">
        <v>6</v>
      </c>
      <c r="C16" s="787">
        <f>C17</f>
        <v>26518005</v>
      </c>
      <c r="D16" s="788">
        <f>D17</f>
        <v>-132145</v>
      </c>
      <c r="E16" s="937" t="s">
        <v>6</v>
      </c>
      <c r="F16" s="287">
        <f>F17+F18+F23</f>
        <v>41854997</v>
      </c>
      <c r="G16" s="944">
        <f>G17+G18+G23</f>
        <v>132145</v>
      </c>
    </row>
    <row r="17" spans="1:7" ht="25.5">
      <c r="A17" s="12"/>
      <c r="B17" s="349" t="s">
        <v>13</v>
      </c>
      <c r="C17" s="789">
        <f>C18</f>
        <v>26518005</v>
      </c>
      <c r="D17" s="790">
        <f>D18</f>
        <v>-132145</v>
      </c>
      <c r="E17" s="349" t="s">
        <v>7</v>
      </c>
      <c r="F17" s="299">
        <v>1421257</v>
      </c>
      <c r="G17" s="939"/>
    </row>
    <row r="18" spans="1:7">
      <c r="A18" s="12"/>
      <c r="B18" s="938" t="s">
        <v>14</v>
      </c>
      <c r="C18" s="789">
        <v>26518005</v>
      </c>
      <c r="D18" s="790">
        <v>-132145</v>
      </c>
      <c r="E18" s="349" t="s">
        <v>8</v>
      </c>
      <c r="F18" s="299">
        <f t="shared" ref="F18:G21" si="0">F19</f>
        <v>500000</v>
      </c>
      <c r="G18" s="939">
        <f t="shared" si="0"/>
        <v>0</v>
      </c>
    </row>
    <row r="19" spans="1:7">
      <c r="A19" s="12"/>
      <c r="B19" s="937" t="s">
        <v>15</v>
      </c>
      <c r="C19" s="787">
        <f t="shared" ref="C19:D21" si="1">C20</f>
        <v>26518005</v>
      </c>
      <c r="D19" s="788">
        <f t="shared" si="1"/>
        <v>-132145</v>
      </c>
      <c r="E19" s="938" t="s">
        <v>9</v>
      </c>
      <c r="F19" s="299">
        <f t="shared" si="0"/>
        <v>500000</v>
      </c>
      <c r="G19" s="939">
        <f t="shared" si="0"/>
        <v>0</v>
      </c>
    </row>
    <row r="20" spans="1:7">
      <c r="A20" s="12"/>
      <c r="B20" s="349" t="s">
        <v>16</v>
      </c>
      <c r="C20" s="789">
        <f t="shared" si="1"/>
        <v>26518005</v>
      </c>
      <c r="D20" s="790">
        <f t="shared" si="1"/>
        <v>-132145</v>
      </c>
      <c r="E20" s="707" t="s">
        <v>10</v>
      </c>
      <c r="F20" s="299">
        <f t="shared" si="0"/>
        <v>500000</v>
      </c>
      <c r="G20" s="939">
        <f t="shared" si="0"/>
        <v>0</v>
      </c>
    </row>
    <row r="21" spans="1:7" ht="25.5">
      <c r="A21" s="12"/>
      <c r="B21" s="938" t="s">
        <v>104</v>
      </c>
      <c r="C21" s="789">
        <f t="shared" si="1"/>
        <v>26518005</v>
      </c>
      <c r="D21" s="790">
        <f t="shared" si="1"/>
        <v>-132145</v>
      </c>
      <c r="E21" s="945" t="s">
        <v>11</v>
      </c>
      <c r="F21" s="299">
        <f t="shared" si="0"/>
        <v>500000</v>
      </c>
      <c r="G21" s="939">
        <f t="shared" si="0"/>
        <v>0</v>
      </c>
    </row>
    <row r="22" spans="1:7" ht="30" customHeight="1">
      <c r="A22" s="12"/>
      <c r="B22" s="707" t="s">
        <v>20</v>
      </c>
      <c r="C22" s="789">
        <v>26518005</v>
      </c>
      <c r="D22" s="790">
        <v>-132145</v>
      </c>
      <c r="E22" s="949" t="s">
        <v>12</v>
      </c>
      <c r="F22" s="299">
        <v>500000</v>
      </c>
      <c r="G22" s="939"/>
    </row>
    <row r="23" spans="1:7">
      <c r="A23" s="12"/>
      <c r="B23" s="344"/>
      <c r="C23" s="789"/>
      <c r="D23" s="939"/>
      <c r="E23" s="349" t="s">
        <v>13</v>
      </c>
      <c r="F23" s="299">
        <f>F24</f>
        <v>39933740</v>
      </c>
      <c r="G23" s="939">
        <f>G24</f>
        <v>132145</v>
      </c>
    </row>
    <row r="24" spans="1:7" ht="25.5">
      <c r="A24" s="12"/>
      <c r="B24" s="344"/>
      <c r="C24" s="789"/>
      <c r="D24" s="939"/>
      <c r="E24" s="938" t="s">
        <v>14</v>
      </c>
      <c r="F24" s="299">
        <v>39933740</v>
      </c>
      <c r="G24" s="939">
        <v>132145</v>
      </c>
    </row>
    <row r="25" spans="1:7">
      <c r="A25" s="12"/>
      <c r="B25" s="344"/>
      <c r="C25" s="789"/>
      <c r="D25" s="939"/>
      <c r="E25" s="937" t="s">
        <v>15</v>
      </c>
      <c r="F25" s="287">
        <f>F26+F35</f>
        <v>41854997</v>
      </c>
      <c r="G25" s="944">
        <f>G26+G35</f>
        <v>132145</v>
      </c>
    </row>
    <row r="26" spans="1:7">
      <c r="A26" s="12"/>
      <c r="B26" s="344"/>
      <c r="C26" s="789"/>
      <c r="D26" s="939"/>
      <c r="E26" s="349" t="s">
        <v>16</v>
      </c>
      <c r="F26" s="299">
        <f>F27+F30+F32</f>
        <v>39685442</v>
      </c>
      <c r="G26" s="939">
        <f>G27+G30+G32</f>
        <v>132145</v>
      </c>
    </row>
    <row r="27" spans="1:7">
      <c r="A27" s="12"/>
      <c r="B27" s="344"/>
      <c r="C27" s="789"/>
      <c r="D27" s="939"/>
      <c r="E27" s="938" t="s">
        <v>17</v>
      </c>
      <c r="F27" s="299">
        <f>F28+F29</f>
        <v>39609756</v>
      </c>
      <c r="G27" s="939">
        <f>G28+G29</f>
        <v>132145</v>
      </c>
    </row>
    <row r="28" spans="1:7">
      <c r="A28" s="12"/>
      <c r="B28" s="344"/>
      <c r="C28" s="789"/>
      <c r="D28" s="939"/>
      <c r="E28" s="707" t="s">
        <v>18</v>
      </c>
      <c r="F28" s="299">
        <v>19313228</v>
      </c>
      <c r="G28" s="939">
        <v>111073</v>
      </c>
    </row>
    <row r="29" spans="1:7">
      <c r="A29" s="12"/>
      <c r="B29" s="344"/>
      <c r="C29" s="789"/>
      <c r="D29" s="939"/>
      <c r="E29" s="707" t="s">
        <v>19</v>
      </c>
      <c r="F29" s="299">
        <v>20296528</v>
      </c>
      <c r="G29" s="939">
        <v>21072</v>
      </c>
    </row>
    <row r="30" spans="1:7">
      <c r="A30" s="12"/>
      <c r="B30" s="344"/>
      <c r="C30" s="789"/>
      <c r="D30" s="939"/>
      <c r="E30" s="938" t="s">
        <v>104</v>
      </c>
      <c r="F30" s="299">
        <f>F31</f>
        <v>57600</v>
      </c>
      <c r="G30" s="939">
        <f>G31</f>
        <v>0</v>
      </c>
    </row>
    <row r="31" spans="1:7">
      <c r="A31" s="12"/>
      <c r="B31" s="344"/>
      <c r="C31" s="789"/>
      <c r="D31" s="939"/>
      <c r="E31" s="707" t="s">
        <v>20</v>
      </c>
      <c r="F31" s="299">
        <v>57600</v>
      </c>
      <c r="G31" s="939"/>
    </row>
    <row r="32" spans="1:7" ht="25.5">
      <c r="A32" s="12"/>
      <c r="B32" s="344"/>
      <c r="C32" s="789"/>
      <c r="D32" s="939"/>
      <c r="E32" s="938" t="s">
        <v>35</v>
      </c>
      <c r="F32" s="299">
        <f>F33</f>
        <v>18086</v>
      </c>
      <c r="G32" s="939">
        <f>G33</f>
        <v>0</v>
      </c>
    </row>
    <row r="33" spans="1:8" ht="25.5">
      <c r="A33" s="12"/>
      <c r="B33" s="344"/>
      <c r="C33" s="789"/>
      <c r="D33" s="939"/>
      <c r="E33" s="707" t="s">
        <v>36</v>
      </c>
      <c r="F33" s="299">
        <f>F34</f>
        <v>18086</v>
      </c>
      <c r="G33" s="939">
        <f>G34</f>
        <v>0</v>
      </c>
    </row>
    <row r="34" spans="1:8" ht="25.5">
      <c r="A34" s="12"/>
      <c r="B34" s="344"/>
      <c r="C34" s="789"/>
      <c r="D34" s="939"/>
      <c r="E34" s="945" t="s">
        <v>21</v>
      </c>
      <c r="F34" s="299">
        <v>18086</v>
      </c>
      <c r="G34" s="939"/>
    </row>
    <row r="35" spans="1:8">
      <c r="A35" s="12"/>
      <c r="B35" s="344"/>
      <c r="C35" s="789"/>
      <c r="D35" s="939"/>
      <c r="E35" s="349" t="s">
        <v>22</v>
      </c>
      <c r="F35" s="299">
        <f>F36</f>
        <v>2169555</v>
      </c>
      <c r="G35" s="939">
        <f>G36</f>
        <v>0</v>
      </c>
    </row>
    <row r="36" spans="1:8" ht="15.75" thickBot="1">
      <c r="A36" s="12"/>
      <c r="B36" s="940"/>
      <c r="C36" s="941"/>
      <c r="D36" s="942"/>
      <c r="E36" s="946" t="s">
        <v>23</v>
      </c>
      <c r="F36" s="947">
        <v>2169555</v>
      </c>
      <c r="G36" s="942"/>
    </row>
    <row r="37" spans="1:8" ht="48.75" customHeight="1" thickBot="1">
      <c r="A37" s="12"/>
      <c r="B37" s="1428" t="s">
        <v>457</v>
      </c>
      <c r="C37" s="1429"/>
      <c r="D37" s="1429"/>
      <c r="E37" s="1429"/>
      <c r="F37" s="1429"/>
      <c r="G37" s="1430"/>
    </row>
    <row r="38" spans="1:8">
      <c r="A38" s="12"/>
      <c r="B38" s="13"/>
      <c r="C38" s="13"/>
      <c r="D38" s="20"/>
      <c r="E38" s="811"/>
      <c r="F38" s="811"/>
      <c r="G38" s="811"/>
    </row>
    <row r="39" spans="1:8" ht="21" customHeight="1">
      <c r="A39" s="12"/>
      <c r="B39" s="162" t="s">
        <v>139</v>
      </c>
      <c r="C39" s="13"/>
      <c r="D39" s="162"/>
      <c r="E39" s="162"/>
      <c r="F39" s="811"/>
      <c r="G39" s="811"/>
    </row>
    <row r="40" spans="1:8" ht="15.75" thickBot="1">
      <c r="A40" s="12"/>
      <c r="B40" s="13"/>
      <c r="C40" s="13"/>
      <c r="D40" s="170"/>
      <c r="E40" s="811"/>
      <c r="F40" s="811"/>
      <c r="G40" s="811"/>
    </row>
    <row r="41" spans="1:8" ht="27">
      <c r="A41" s="15">
        <f>A13</f>
        <v>3</v>
      </c>
      <c r="B41" s="845" t="s">
        <v>29</v>
      </c>
      <c r="C41" s="279"/>
      <c r="D41" s="791"/>
      <c r="E41" s="331" t="s">
        <v>3</v>
      </c>
      <c r="F41" s="332"/>
      <c r="G41" s="943"/>
      <c r="H41" s="14" t="s">
        <v>50</v>
      </c>
    </row>
    <row r="42" spans="1:8">
      <c r="B42" s="935" t="s">
        <v>52</v>
      </c>
      <c r="C42" s="783"/>
      <c r="D42" s="784"/>
      <c r="E42" s="935" t="s">
        <v>52</v>
      </c>
      <c r="F42" s="783"/>
      <c r="G42" s="784"/>
    </row>
    <row r="43" spans="1:8">
      <c r="B43" s="936" t="s">
        <v>53</v>
      </c>
      <c r="C43" s="795"/>
      <c r="D43" s="796"/>
      <c r="E43" s="936" t="s">
        <v>53</v>
      </c>
      <c r="F43" s="795"/>
      <c r="G43" s="796"/>
    </row>
    <row r="44" spans="1:8">
      <c r="B44" s="950" t="s">
        <v>58</v>
      </c>
      <c r="C44" s="951"/>
      <c r="D44" s="952"/>
      <c r="E44" s="950" t="s">
        <v>58</v>
      </c>
      <c r="F44" s="951"/>
      <c r="G44" s="952"/>
    </row>
    <row r="45" spans="1:8">
      <c r="B45" s="937" t="s">
        <v>6</v>
      </c>
      <c r="C45" s="787">
        <f>C46</f>
        <v>58798203</v>
      </c>
      <c r="D45" s="788">
        <f>D46</f>
        <v>-132145</v>
      </c>
      <c r="E45" s="937" t="s">
        <v>6</v>
      </c>
      <c r="F45" s="287">
        <f>F46+F47+F52</f>
        <v>70594563</v>
      </c>
      <c r="G45" s="944">
        <f>G46+G47+G52</f>
        <v>132145</v>
      </c>
    </row>
    <row r="46" spans="1:8" ht="25.5">
      <c r="B46" s="349" t="s">
        <v>13</v>
      </c>
      <c r="C46" s="789">
        <f>C47</f>
        <v>58798203</v>
      </c>
      <c r="D46" s="790">
        <f>D47</f>
        <v>-132145</v>
      </c>
      <c r="E46" s="349" t="s">
        <v>7</v>
      </c>
      <c r="F46" s="299">
        <v>1626812</v>
      </c>
      <c r="G46" s="939"/>
    </row>
    <row r="47" spans="1:8">
      <c r="B47" s="938" t="s">
        <v>14</v>
      </c>
      <c r="C47" s="789">
        <v>58798203</v>
      </c>
      <c r="D47" s="790">
        <v>-132145</v>
      </c>
      <c r="E47" s="349" t="s">
        <v>8</v>
      </c>
      <c r="F47" s="299">
        <f t="shared" ref="F47:G50" si="2">F48</f>
        <v>518000</v>
      </c>
      <c r="G47" s="939">
        <f t="shared" si="2"/>
        <v>0</v>
      </c>
    </row>
    <row r="48" spans="1:8">
      <c r="B48" s="937" t="s">
        <v>15</v>
      </c>
      <c r="C48" s="787">
        <f t="shared" ref="C48:D50" si="3">C49</f>
        <v>58798203</v>
      </c>
      <c r="D48" s="788">
        <f t="shared" si="3"/>
        <v>-132145</v>
      </c>
      <c r="E48" s="938" t="s">
        <v>9</v>
      </c>
      <c r="F48" s="299">
        <f t="shared" si="2"/>
        <v>518000</v>
      </c>
      <c r="G48" s="939">
        <f t="shared" si="2"/>
        <v>0</v>
      </c>
    </row>
    <row r="49" spans="2:7">
      <c r="B49" s="349" t="s">
        <v>16</v>
      </c>
      <c r="C49" s="789">
        <f t="shared" si="3"/>
        <v>58798203</v>
      </c>
      <c r="D49" s="790">
        <f t="shared" si="3"/>
        <v>-132145</v>
      </c>
      <c r="E49" s="707" t="s">
        <v>10</v>
      </c>
      <c r="F49" s="299">
        <f t="shared" si="2"/>
        <v>518000</v>
      </c>
      <c r="G49" s="939">
        <f t="shared" si="2"/>
        <v>0</v>
      </c>
    </row>
    <row r="50" spans="2:7" ht="25.5">
      <c r="B50" s="938" t="s">
        <v>104</v>
      </c>
      <c r="C50" s="789">
        <f t="shared" si="3"/>
        <v>58798203</v>
      </c>
      <c r="D50" s="790">
        <f t="shared" si="3"/>
        <v>-132145</v>
      </c>
      <c r="E50" s="945" t="s">
        <v>11</v>
      </c>
      <c r="F50" s="299">
        <f t="shared" si="2"/>
        <v>518000</v>
      </c>
      <c r="G50" s="939">
        <f t="shared" si="2"/>
        <v>0</v>
      </c>
    </row>
    <row r="51" spans="2:7" ht="38.25">
      <c r="B51" s="707" t="s">
        <v>20</v>
      </c>
      <c r="C51" s="789">
        <v>58798203</v>
      </c>
      <c r="D51" s="790">
        <v>-132145</v>
      </c>
      <c r="E51" s="949" t="s">
        <v>12</v>
      </c>
      <c r="F51" s="299">
        <v>518000</v>
      </c>
      <c r="G51" s="939"/>
    </row>
    <row r="52" spans="2:7">
      <c r="B52" s="344"/>
      <c r="C52" s="789"/>
      <c r="D52" s="939"/>
      <c r="E52" s="349" t="s">
        <v>13</v>
      </c>
      <c r="F52" s="299">
        <f>F53</f>
        <v>68449751</v>
      </c>
      <c r="G52" s="939">
        <f>G53</f>
        <v>132145</v>
      </c>
    </row>
    <row r="53" spans="2:7" ht="25.5">
      <c r="B53" s="344"/>
      <c r="C53" s="789"/>
      <c r="D53" s="939"/>
      <c r="E53" s="938" t="s">
        <v>14</v>
      </c>
      <c r="F53" s="299">
        <v>68449751</v>
      </c>
      <c r="G53" s="939">
        <v>132145</v>
      </c>
    </row>
    <row r="54" spans="2:7">
      <c r="B54" s="344"/>
      <c r="C54" s="789"/>
      <c r="D54" s="939"/>
      <c r="E54" s="937" t="s">
        <v>15</v>
      </c>
      <c r="F54" s="287">
        <f>F55+F72</f>
        <v>70594563</v>
      </c>
      <c r="G54" s="944">
        <f>G55+G72</f>
        <v>132145</v>
      </c>
    </row>
    <row r="55" spans="2:7">
      <c r="B55" s="344"/>
      <c r="C55" s="789"/>
      <c r="D55" s="939"/>
      <c r="E55" s="349" t="s">
        <v>16</v>
      </c>
      <c r="F55" s="299">
        <f>F56+F59+F62+F65</f>
        <v>66913479</v>
      </c>
      <c r="G55" s="939">
        <f>G56+G59+G62+G65</f>
        <v>132145</v>
      </c>
    </row>
    <row r="56" spans="2:7">
      <c r="B56" s="344"/>
      <c r="C56" s="789"/>
      <c r="D56" s="939"/>
      <c r="E56" s="938" t="s">
        <v>17</v>
      </c>
      <c r="F56" s="299">
        <f>F57+F58</f>
        <v>56316233</v>
      </c>
      <c r="G56" s="939">
        <f>G57+G58</f>
        <v>132145</v>
      </c>
    </row>
    <row r="57" spans="2:7">
      <c r="B57" s="344"/>
      <c r="C57" s="789"/>
      <c r="D57" s="939"/>
      <c r="E57" s="707" t="s">
        <v>18</v>
      </c>
      <c r="F57" s="299">
        <v>28479974</v>
      </c>
      <c r="G57" s="939">
        <v>111073</v>
      </c>
    </row>
    <row r="58" spans="2:7">
      <c r="B58" s="344"/>
      <c r="C58" s="789"/>
      <c r="D58" s="939"/>
      <c r="E58" s="707" t="s">
        <v>19</v>
      </c>
      <c r="F58" s="299">
        <v>27836259</v>
      </c>
      <c r="G58" s="939">
        <v>21072</v>
      </c>
    </row>
    <row r="59" spans="2:7">
      <c r="B59" s="344"/>
      <c r="C59" s="789"/>
      <c r="D59" s="939"/>
      <c r="E59" s="938" t="s">
        <v>104</v>
      </c>
      <c r="F59" s="299">
        <f>F60+F61</f>
        <v>736495</v>
      </c>
      <c r="G59" s="939">
        <f>G60+G61</f>
        <v>0</v>
      </c>
    </row>
    <row r="60" spans="2:7">
      <c r="B60" s="344"/>
      <c r="C60" s="789"/>
      <c r="D60" s="939"/>
      <c r="E60" s="707" t="s">
        <v>20</v>
      </c>
      <c r="F60" s="299">
        <v>722351</v>
      </c>
      <c r="G60" s="939"/>
    </row>
    <row r="61" spans="2:7">
      <c r="B61" s="344"/>
      <c r="C61" s="789"/>
      <c r="D61" s="939"/>
      <c r="E61" s="707" t="s">
        <v>100</v>
      </c>
      <c r="F61" s="299">
        <v>14144</v>
      </c>
      <c r="G61" s="939"/>
    </row>
    <row r="62" spans="2:7" ht="25.5">
      <c r="B62" s="344"/>
      <c r="C62" s="789"/>
      <c r="D62" s="939"/>
      <c r="E62" s="938" t="s">
        <v>54</v>
      </c>
      <c r="F62" s="299">
        <f>F63+F64</f>
        <v>9778665</v>
      </c>
      <c r="G62" s="939">
        <f>G63+G64</f>
        <v>0</v>
      </c>
    </row>
    <row r="63" spans="2:7">
      <c r="B63" s="344"/>
      <c r="C63" s="789"/>
      <c r="D63" s="939"/>
      <c r="E63" s="707" t="s">
        <v>55</v>
      </c>
      <c r="F63" s="299">
        <v>309400</v>
      </c>
      <c r="G63" s="939"/>
    </row>
    <row r="64" spans="2:7">
      <c r="B64" s="344"/>
      <c r="C64" s="789"/>
      <c r="D64" s="939"/>
      <c r="E64" s="707" t="s">
        <v>56</v>
      </c>
      <c r="F64" s="299">
        <v>9469265</v>
      </c>
      <c r="G64" s="939"/>
    </row>
    <row r="65" spans="2:7" ht="25.5">
      <c r="B65" s="344"/>
      <c r="C65" s="789"/>
      <c r="D65" s="939"/>
      <c r="E65" s="938" t="s">
        <v>35</v>
      </c>
      <c r="F65" s="299">
        <f>F66+F70</f>
        <v>82086</v>
      </c>
      <c r="G65" s="939">
        <f>G66+G70</f>
        <v>0</v>
      </c>
    </row>
    <row r="66" spans="2:7" ht="25.5">
      <c r="B66" s="344"/>
      <c r="C66" s="789"/>
      <c r="D66" s="939"/>
      <c r="E66" s="707" t="s">
        <v>36</v>
      </c>
      <c r="F66" s="299">
        <f>F67+F68</f>
        <v>19086</v>
      </c>
      <c r="G66" s="939">
        <f>G67+G68</f>
        <v>0</v>
      </c>
    </row>
    <row r="67" spans="2:7" ht="25.5">
      <c r="B67" s="344"/>
      <c r="C67" s="789"/>
      <c r="D67" s="939"/>
      <c r="E67" s="945" t="s">
        <v>21</v>
      </c>
      <c r="F67" s="299">
        <v>18086</v>
      </c>
      <c r="G67" s="939"/>
    </row>
    <row r="68" spans="2:7" ht="25.5">
      <c r="B68" s="344"/>
      <c r="C68" s="789"/>
      <c r="D68" s="939"/>
      <c r="E68" s="945" t="s">
        <v>37</v>
      </c>
      <c r="F68" s="299">
        <f>F69</f>
        <v>1000</v>
      </c>
      <c r="G68" s="939">
        <f>G69</f>
        <v>0</v>
      </c>
    </row>
    <row r="69" spans="2:7" ht="38.25">
      <c r="B69" s="344"/>
      <c r="C69" s="789"/>
      <c r="D69" s="939"/>
      <c r="E69" s="949" t="s">
        <v>38</v>
      </c>
      <c r="F69" s="299">
        <v>1000</v>
      </c>
      <c r="G69" s="939"/>
    </row>
    <row r="70" spans="2:7" ht="25.5">
      <c r="B70" s="344"/>
      <c r="C70" s="789"/>
      <c r="D70" s="939"/>
      <c r="E70" s="707" t="s">
        <v>46</v>
      </c>
      <c r="F70" s="299">
        <f>F71</f>
        <v>63000</v>
      </c>
      <c r="G70" s="939">
        <f>G71</f>
        <v>0</v>
      </c>
    </row>
    <row r="71" spans="2:7" ht="38.25">
      <c r="B71" s="344"/>
      <c r="C71" s="789"/>
      <c r="D71" s="939"/>
      <c r="E71" s="945" t="s">
        <v>47</v>
      </c>
      <c r="F71" s="299">
        <v>63000</v>
      </c>
      <c r="G71" s="939"/>
    </row>
    <row r="72" spans="2:7">
      <c r="B72" s="344"/>
      <c r="C72" s="789"/>
      <c r="D72" s="939"/>
      <c r="E72" s="349" t="s">
        <v>22</v>
      </c>
      <c r="F72" s="299">
        <f>F73</f>
        <v>3681084</v>
      </c>
      <c r="G72" s="939">
        <f>G73</f>
        <v>0</v>
      </c>
    </row>
    <row r="73" spans="2:7">
      <c r="B73" s="344"/>
      <c r="C73" s="789"/>
      <c r="D73" s="939"/>
      <c r="E73" s="938" t="s">
        <v>23</v>
      </c>
      <c r="F73" s="299">
        <v>3681084</v>
      </c>
      <c r="G73" s="939"/>
    </row>
    <row r="74" spans="2:7" ht="42.75" customHeight="1">
      <c r="B74" s="950" t="s">
        <v>98</v>
      </c>
      <c r="C74" s="951"/>
      <c r="D74" s="952"/>
      <c r="E74" s="950" t="s">
        <v>98</v>
      </c>
      <c r="F74" s="951"/>
      <c r="G74" s="952"/>
    </row>
    <row r="75" spans="2:7">
      <c r="B75" s="937" t="s">
        <v>6</v>
      </c>
      <c r="C75" s="787">
        <f>C76</f>
        <v>29094348</v>
      </c>
      <c r="D75" s="788">
        <f>D76</f>
        <v>-6030</v>
      </c>
      <c r="E75" s="937" t="s">
        <v>6</v>
      </c>
      <c r="F75" s="287">
        <f>F76+F77</f>
        <v>64981229</v>
      </c>
      <c r="G75" s="944">
        <f>G76+G77</f>
        <v>6030</v>
      </c>
    </row>
    <row r="76" spans="2:7" ht="25.5">
      <c r="B76" s="349" t="s">
        <v>13</v>
      </c>
      <c r="C76" s="789">
        <f>C77</f>
        <v>29094348</v>
      </c>
      <c r="D76" s="790">
        <f>D77</f>
        <v>-6030</v>
      </c>
      <c r="E76" s="349" t="s">
        <v>7</v>
      </c>
      <c r="F76" s="299">
        <v>1626812</v>
      </c>
      <c r="G76" s="939"/>
    </row>
    <row r="77" spans="2:7">
      <c r="B77" s="938" t="s">
        <v>14</v>
      </c>
      <c r="C77" s="789">
        <v>29094348</v>
      </c>
      <c r="D77" s="790">
        <v>-6030</v>
      </c>
      <c r="E77" s="349" t="s">
        <v>13</v>
      </c>
      <c r="F77" s="299">
        <f>F78</f>
        <v>63354417</v>
      </c>
      <c r="G77" s="939">
        <f>G78</f>
        <v>6030</v>
      </c>
    </row>
    <row r="78" spans="2:7" ht="25.5">
      <c r="B78" s="937" t="s">
        <v>15</v>
      </c>
      <c r="C78" s="787">
        <f t="shared" ref="C78:D80" si="4">C79</f>
        <v>29094348</v>
      </c>
      <c r="D78" s="788">
        <f t="shared" si="4"/>
        <v>-6030</v>
      </c>
      <c r="E78" s="938" t="s">
        <v>14</v>
      </c>
      <c r="F78" s="299">
        <v>63354417</v>
      </c>
      <c r="G78" s="939">
        <v>6030</v>
      </c>
    </row>
    <row r="79" spans="2:7">
      <c r="B79" s="349" t="s">
        <v>16</v>
      </c>
      <c r="C79" s="789">
        <f t="shared" si="4"/>
        <v>29094348</v>
      </c>
      <c r="D79" s="790">
        <f t="shared" si="4"/>
        <v>-6030</v>
      </c>
      <c r="E79" s="937" t="s">
        <v>15</v>
      </c>
      <c r="F79" s="287">
        <f>F80+F95</f>
        <v>64981229</v>
      </c>
      <c r="G79" s="944">
        <f>G80+G95</f>
        <v>6030</v>
      </c>
    </row>
    <row r="80" spans="2:7">
      <c r="B80" s="938" t="s">
        <v>104</v>
      </c>
      <c r="C80" s="789">
        <f t="shared" si="4"/>
        <v>29094348</v>
      </c>
      <c r="D80" s="790">
        <f t="shared" si="4"/>
        <v>-6030</v>
      </c>
      <c r="E80" s="349" t="s">
        <v>16</v>
      </c>
      <c r="F80" s="299">
        <f>F81+F84+F87+F90</f>
        <v>63907362</v>
      </c>
      <c r="G80" s="939">
        <f>G81+G84+G87+G90</f>
        <v>6030</v>
      </c>
    </row>
    <row r="81" spans="2:7">
      <c r="B81" s="707" t="s">
        <v>20</v>
      </c>
      <c r="C81" s="789">
        <v>29094348</v>
      </c>
      <c r="D81" s="790">
        <v>-6030</v>
      </c>
      <c r="E81" s="938" t="s">
        <v>17</v>
      </c>
      <c r="F81" s="299">
        <f>F82+F83</f>
        <v>53320087</v>
      </c>
      <c r="G81" s="939">
        <f>G82+G83</f>
        <v>6030</v>
      </c>
    </row>
    <row r="82" spans="2:7">
      <c r="B82" s="344"/>
      <c r="C82" s="789"/>
      <c r="D82" s="939"/>
      <c r="E82" s="707" t="s">
        <v>18</v>
      </c>
      <c r="F82" s="299">
        <v>28451413</v>
      </c>
      <c r="G82" s="939">
        <v>4264</v>
      </c>
    </row>
    <row r="83" spans="2:7">
      <c r="B83" s="344"/>
      <c r="C83" s="789"/>
      <c r="D83" s="939"/>
      <c r="E83" s="707" t="s">
        <v>19</v>
      </c>
      <c r="F83" s="299">
        <v>24868674</v>
      </c>
      <c r="G83" s="939">
        <v>1766</v>
      </c>
    </row>
    <row r="84" spans="2:7">
      <c r="B84" s="344"/>
      <c r="C84" s="789"/>
      <c r="D84" s="939"/>
      <c r="E84" s="938" t="s">
        <v>104</v>
      </c>
      <c r="F84" s="299">
        <f>F85+F86</f>
        <v>736495</v>
      </c>
      <c r="G84" s="939">
        <f>G85+G86</f>
        <v>0</v>
      </c>
    </row>
    <row r="85" spans="2:7">
      <c r="B85" s="344"/>
      <c r="C85" s="789"/>
      <c r="D85" s="939"/>
      <c r="E85" s="707" t="s">
        <v>20</v>
      </c>
      <c r="F85" s="299">
        <v>722351</v>
      </c>
      <c r="G85" s="939"/>
    </row>
    <row r="86" spans="2:7">
      <c r="B86" s="344"/>
      <c r="C86" s="789"/>
      <c r="D86" s="939"/>
      <c r="E86" s="707" t="s">
        <v>100</v>
      </c>
      <c r="F86" s="299">
        <v>14144</v>
      </c>
      <c r="G86" s="939"/>
    </row>
    <row r="87" spans="2:7" ht="25.5">
      <c r="B87" s="344"/>
      <c r="C87" s="789"/>
      <c r="D87" s="939"/>
      <c r="E87" s="938" t="s">
        <v>54</v>
      </c>
      <c r="F87" s="299">
        <f>F88+F89</f>
        <v>9769694</v>
      </c>
      <c r="G87" s="939">
        <f>G88+G89</f>
        <v>0</v>
      </c>
    </row>
    <row r="88" spans="2:7">
      <c r="B88" s="344"/>
      <c r="C88" s="789"/>
      <c r="D88" s="939"/>
      <c r="E88" s="707" t="s">
        <v>55</v>
      </c>
      <c r="F88" s="299">
        <v>304692</v>
      </c>
      <c r="G88" s="939"/>
    </row>
    <row r="89" spans="2:7">
      <c r="B89" s="344"/>
      <c r="C89" s="789"/>
      <c r="D89" s="939"/>
      <c r="E89" s="707" t="s">
        <v>56</v>
      </c>
      <c r="F89" s="299">
        <v>9465002</v>
      </c>
      <c r="G89" s="939"/>
    </row>
    <row r="90" spans="2:7" ht="25.5">
      <c r="B90" s="344"/>
      <c r="C90" s="789"/>
      <c r="D90" s="939"/>
      <c r="E90" s="938" t="s">
        <v>35</v>
      </c>
      <c r="F90" s="299">
        <f>F91+F93</f>
        <v>81086</v>
      </c>
      <c r="G90" s="939">
        <f>G91+G93</f>
        <v>0</v>
      </c>
    </row>
    <row r="91" spans="2:7" ht="25.5">
      <c r="B91" s="344"/>
      <c r="C91" s="789"/>
      <c r="D91" s="939"/>
      <c r="E91" s="707" t="s">
        <v>36</v>
      </c>
      <c r="F91" s="299">
        <f>F92</f>
        <v>18086</v>
      </c>
      <c r="G91" s="939">
        <f>G92</f>
        <v>0</v>
      </c>
    </row>
    <row r="92" spans="2:7" ht="25.5">
      <c r="B92" s="344"/>
      <c r="C92" s="789"/>
      <c r="D92" s="939"/>
      <c r="E92" s="945" t="s">
        <v>21</v>
      </c>
      <c r="F92" s="299">
        <v>18086</v>
      </c>
      <c r="G92" s="939"/>
    </row>
    <row r="93" spans="2:7" ht="25.5">
      <c r="B93" s="344"/>
      <c r="C93" s="789"/>
      <c r="D93" s="939"/>
      <c r="E93" s="707" t="s">
        <v>46</v>
      </c>
      <c r="F93" s="299">
        <f>F94</f>
        <v>63000</v>
      </c>
      <c r="G93" s="939">
        <f>G94</f>
        <v>0</v>
      </c>
    </row>
    <row r="94" spans="2:7" ht="38.25">
      <c r="B94" s="344"/>
      <c r="C94" s="789"/>
      <c r="D94" s="939"/>
      <c r="E94" s="945" t="s">
        <v>47</v>
      </c>
      <c r="F94" s="299">
        <v>63000</v>
      </c>
      <c r="G94" s="939"/>
    </row>
    <row r="95" spans="2:7">
      <c r="B95" s="344"/>
      <c r="C95" s="789"/>
      <c r="D95" s="939"/>
      <c r="E95" s="349" t="s">
        <v>22</v>
      </c>
      <c r="F95" s="299">
        <f>F96</f>
        <v>1073867</v>
      </c>
      <c r="G95" s="939">
        <f>G96</f>
        <v>0</v>
      </c>
    </row>
    <row r="96" spans="2:7" ht="15.75" thickBot="1">
      <c r="B96" s="344"/>
      <c r="C96" s="789"/>
      <c r="D96" s="939"/>
      <c r="E96" s="946" t="s">
        <v>23</v>
      </c>
      <c r="F96" s="947">
        <v>1073867</v>
      </c>
      <c r="G96" s="942"/>
    </row>
    <row r="97" spans="2:7" ht="55.5" customHeight="1" thickBot="1">
      <c r="B97" s="1428" t="s">
        <v>457</v>
      </c>
      <c r="C97" s="1429"/>
      <c r="D97" s="1429"/>
      <c r="E97" s="1429"/>
      <c r="F97" s="1429"/>
      <c r="G97" s="1430"/>
    </row>
    <row r="98" spans="2:7">
      <c r="B98" s="13"/>
      <c r="C98" s="13"/>
      <c r="D98" s="75"/>
      <c r="E98" s="76"/>
      <c r="F98" s="735"/>
      <c r="G98" s="735"/>
    </row>
  </sheetData>
  <mergeCells count="7">
    <mergeCell ref="B97:G97"/>
    <mergeCell ref="B37:G37"/>
    <mergeCell ref="H1:H2"/>
    <mergeCell ref="C1:C2"/>
    <mergeCell ref="D1:D2"/>
    <mergeCell ref="F1:F2"/>
    <mergeCell ref="G1:G2"/>
  </mergeCells>
  <pageMargins left="0.31496062992125984" right="0.19685039370078741" top="0.51181102362204722" bottom="0.51181102362204722" header="0.31496062992125984" footer="0.31496062992125984"/>
  <pageSetup paperSize="9" scale="75" fitToHeight="0" orientation="landscape" r:id="rId1"/>
  <headerFooter>
    <oddFooter>&amp;L&amp;F&amp;C&amp;P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810"/>
  <sheetViews>
    <sheetView topLeftCell="A174" zoomScale="70" zoomScaleNormal="70" workbookViewId="0">
      <selection activeCell="J414" sqref="J413:J414"/>
    </sheetView>
  </sheetViews>
  <sheetFormatPr defaultRowHeight="15"/>
  <cols>
    <col min="1" max="1" width="5.5703125" style="22" customWidth="1"/>
    <col min="2" max="2" width="51.5703125" style="34" customWidth="1"/>
    <col min="3" max="3" width="14.7109375" style="32" customWidth="1"/>
    <col min="4" max="4" width="13.140625" style="32" customWidth="1"/>
    <col min="5" max="5" width="54.7109375" style="33" customWidth="1"/>
    <col min="6" max="6" width="14.7109375" style="33" customWidth="1"/>
    <col min="7" max="7" width="13.5703125" style="33" customWidth="1"/>
    <col min="8" max="8" width="16.7109375" style="29" customWidth="1"/>
  </cols>
  <sheetData>
    <row r="1" spans="1:9">
      <c r="B1" s="23"/>
      <c r="C1" s="1433" t="s">
        <v>0</v>
      </c>
      <c r="D1" s="1433" t="s">
        <v>1</v>
      </c>
      <c r="E1" s="3"/>
      <c r="F1" s="1433" t="s">
        <v>0</v>
      </c>
      <c r="G1" s="1433" t="s">
        <v>1</v>
      </c>
      <c r="H1" s="1458" t="s">
        <v>49</v>
      </c>
    </row>
    <row r="2" spans="1:9" ht="15.75" thickBot="1">
      <c r="B2" s="24"/>
      <c r="C2" s="1434"/>
      <c r="D2" s="1434"/>
      <c r="E2" s="5"/>
      <c r="F2" s="1434"/>
      <c r="G2" s="1434"/>
      <c r="H2" s="1432"/>
    </row>
    <row r="3" spans="1:9">
      <c r="A3" s="25"/>
      <c r="B3" s="26"/>
      <c r="C3" s="27"/>
      <c r="D3" s="27"/>
      <c r="E3" s="28"/>
      <c r="F3" s="27"/>
      <c r="G3" s="27"/>
    </row>
    <row r="4" spans="1:9" ht="15.75">
      <c r="A4" s="25"/>
      <c r="B4" s="59" t="s">
        <v>34</v>
      </c>
      <c r="C4" s="31"/>
      <c r="D4" s="31"/>
      <c r="E4" s="31"/>
      <c r="F4" s="31"/>
      <c r="G4" s="31"/>
    </row>
    <row r="5" spans="1:9" s="69" customFormat="1" ht="12.75">
      <c r="A5" s="67"/>
      <c r="B5" s="70" t="s">
        <v>130</v>
      </c>
      <c r="C5" s="67"/>
      <c r="D5" s="9"/>
      <c r="E5" s="70" t="s">
        <v>131</v>
      </c>
      <c r="F5" s="68"/>
      <c r="G5" s="9"/>
      <c r="H5" s="165"/>
    </row>
    <row r="6" spans="1:9" s="73" customFormat="1" ht="12.75">
      <c r="A6" s="99"/>
      <c r="B6" s="30" t="s">
        <v>28</v>
      </c>
      <c r="C6" s="51"/>
      <c r="D6" s="102"/>
      <c r="E6" s="30" t="s">
        <v>28</v>
      </c>
      <c r="F6" s="122"/>
      <c r="G6" s="83"/>
      <c r="H6" s="166"/>
    </row>
    <row r="7" spans="1:9" s="73" customFormat="1" ht="12.75">
      <c r="A7" s="99"/>
      <c r="B7" s="203" t="s">
        <v>102</v>
      </c>
      <c r="C7" s="204">
        <v>26518005</v>
      </c>
      <c r="D7" s="123">
        <f>D20+G364+G745</f>
        <v>5572526</v>
      </c>
      <c r="E7" s="203" t="s">
        <v>102</v>
      </c>
      <c r="F7" s="204">
        <v>26518005</v>
      </c>
      <c r="G7" s="124">
        <f>D7</f>
        <v>5572526</v>
      </c>
      <c r="H7" s="167"/>
      <c r="I7" s="105"/>
    </row>
    <row r="8" spans="1:9" s="73" customFormat="1" ht="12.75">
      <c r="A8" s="99"/>
      <c r="B8" s="203" t="s">
        <v>103</v>
      </c>
      <c r="C8" s="204">
        <v>18611771</v>
      </c>
      <c r="D8" s="123">
        <f>G504</f>
        <v>93750</v>
      </c>
      <c r="E8" s="203" t="s">
        <v>103</v>
      </c>
      <c r="F8" s="204">
        <v>18611771</v>
      </c>
      <c r="G8" s="744">
        <f t="shared" ref="G8:G9" si="0">D8</f>
        <v>93750</v>
      </c>
      <c r="H8" s="167"/>
      <c r="I8" s="105"/>
    </row>
    <row r="9" spans="1:9" s="73" customFormat="1" ht="12.75">
      <c r="A9" s="99"/>
      <c r="B9" s="203" t="s">
        <v>108</v>
      </c>
      <c r="C9" s="204">
        <v>25191771</v>
      </c>
      <c r="D9" s="123">
        <f>G512</f>
        <v>93750</v>
      </c>
      <c r="E9" s="203" t="s">
        <v>108</v>
      </c>
      <c r="F9" s="204">
        <v>25191771</v>
      </c>
      <c r="G9" s="744">
        <f t="shared" si="0"/>
        <v>93750</v>
      </c>
      <c r="H9" s="167"/>
      <c r="I9" s="105"/>
    </row>
    <row r="10" spans="1:9" s="58" customFormat="1">
      <c r="A10" s="6"/>
      <c r="B10" s="54"/>
      <c r="C10" s="55"/>
      <c r="D10" s="9"/>
      <c r="E10" s="56"/>
      <c r="F10" s="57"/>
      <c r="G10" s="9"/>
      <c r="H10" s="11"/>
    </row>
    <row r="11" spans="1:9" s="58" customFormat="1">
      <c r="A11" s="6"/>
      <c r="B11" s="54"/>
      <c r="C11" s="55"/>
      <c r="D11" s="9"/>
      <c r="E11" s="56"/>
      <c r="F11" s="57"/>
      <c r="G11" s="9"/>
      <c r="H11" s="11"/>
    </row>
    <row r="12" spans="1:9" s="58" customFormat="1">
      <c r="A12" s="6"/>
      <c r="B12" s="54" t="s">
        <v>140</v>
      </c>
      <c r="C12" s="55"/>
      <c r="D12" s="9"/>
      <c r="E12" s="56"/>
      <c r="F12" s="57"/>
      <c r="G12" s="9"/>
      <c r="H12" s="11"/>
    </row>
    <row r="13" spans="1:9" s="58" customFormat="1" ht="15.75" thickBot="1">
      <c r="A13" s="6"/>
      <c r="B13" s="54"/>
      <c r="C13" s="55"/>
      <c r="D13" s="9"/>
      <c r="E13" s="56"/>
      <c r="F13" s="57"/>
      <c r="G13" s="9"/>
      <c r="H13" s="11"/>
    </row>
    <row r="14" spans="1:9" ht="27">
      <c r="A14" s="61">
        <f>ĀM!A13+1</f>
        <v>4</v>
      </c>
      <c r="B14" s="1017" t="s">
        <v>29</v>
      </c>
      <c r="C14" s="953"/>
      <c r="D14" s="954"/>
      <c r="E14" s="845" t="s">
        <v>34</v>
      </c>
      <c r="F14" s="989"/>
      <c r="G14" s="990"/>
      <c r="H14" s="188" t="s">
        <v>50</v>
      </c>
    </row>
    <row r="15" spans="1:9">
      <c r="B15" s="935" t="s">
        <v>147</v>
      </c>
      <c r="C15" s="955"/>
      <c r="D15" s="956"/>
      <c r="E15" s="935" t="s">
        <v>147</v>
      </c>
      <c r="F15" s="955"/>
      <c r="G15" s="956"/>
      <c r="H15" s="188"/>
    </row>
    <row r="16" spans="1:9">
      <c r="B16" s="964" t="s">
        <v>28</v>
      </c>
      <c r="C16" s="957"/>
      <c r="D16" s="958"/>
      <c r="E16" s="964" t="s">
        <v>105</v>
      </c>
      <c r="F16" s="957"/>
      <c r="G16" s="958"/>
      <c r="H16" s="188"/>
    </row>
    <row r="17" spans="2:8">
      <c r="B17" s="316" t="s">
        <v>6</v>
      </c>
      <c r="C17" s="1018">
        <v>26518005</v>
      </c>
      <c r="D17" s="960">
        <v>-511620</v>
      </c>
      <c r="E17" s="316" t="s">
        <v>6</v>
      </c>
      <c r="F17" s="787">
        <v>125856270</v>
      </c>
      <c r="G17" s="960">
        <v>511620</v>
      </c>
      <c r="H17" s="188"/>
    </row>
    <row r="18" spans="2:8">
      <c r="B18" s="344" t="s">
        <v>13</v>
      </c>
      <c r="C18" s="1019">
        <v>26518005</v>
      </c>
      <c r="D18" s="961">
        <v>-511620</v>
      </c>
      <c r="E18" s="344" t="s">
        <v>7</v>
      </c>
      <c r="F18" s="789">
        <v>283439</v>
      </c>
      <c r="G18" s="960"/>
      <c r="H18" s="188"/>
    </row>
    <row r="19" spans="2:8">
      <c r="B19" s="344" t="s">
        <v>14</v>
      </c>
      <c r="C19" s="1019">
        <v>26518005</v>
      </c>
      <c r="D19" s="961">
        <v>-511620</v>
      </c>
      <c r="E19" s="962" t="s">
        <v>13</v>
      </c>
      <c r="F19" s="789">
        <v>125572831</v>
      </c>
      <c r="G19" s="961">
        <v>511620</v>
      </c>
      <c r="H19" s="188"/>
    </row>
    <row r="20" spans="2:8">
      <c r="B20" s="316" t="s">
        <v>15</v>
      </c>
      <c r="C20" s="1018">
        <v>26518005</v>
      </c>
      <c r="D20" s="960">
        <v>-511620</v>
      </c>
      <c r="E20" s="344" t="s">
        <v>14</v>
      </c>
      <c r="F20" s="789">
        <v>125572831</v>
      </c>
      <c r="G20" s="961">
        <v>511620</v>
      </c>
      <c r="H20" s="188"/>
    </row>
    <row r="21" spans="2:8">
      <c r="B21" s="344" t="s">
        <v>16</v>
      </c>
      <c r="C21" s="1019">
        <v>26518005</v>
      </c>
      <c r="D21" s="961">
        <v>-511620</v>
      </c>
      <c r="E21" s="316" t="s">
        <v>15</v>
      </c>
      <c r="F21" s="787">
        <v>125856270</v>
      </c>
      <c r="G21" s="960">
        <v>511620</v>
      </c>
      <c r="H21" s="188"/>
    </row>
    <row r="22" spans="2:8">
      <c r="B22" s="344" t="s">
        <v>104</v>
      </c>
      <c r="C22" s="1019">
        <v>26518005</v>
      </c>
      <c r="D22" s="961">
        <v>-511620</v>
      </c>
      <c r="E22" s="344" t="s">
        <v>16</v>
      </c>
      <c r="F22" s="789">
        <v>113838229</v>
      </c>
      <c r="G22" s="961">
        <v>121849</v>
      </c>
      <c r="H22" s="188"/>
    </row>
    <row r="23" spans="2:8">
      <c r="B23" s="344" t="s">
        <v>20</v>
      </c>
      <c r="C23" s="1019">
        <v>26518005</v>
      </c>
      <c r="D23" s="961">
        <v>-511620</v>
      </c>
      <c r="E23" s="344" t="s">
        <v>17</v>
      </c>
      <c r="F23" s="789">
        <v>113402150</v>
      </c>
      <c r="G23" s="961">
        <v>121849</v>
      </c>
      <c r="H23" s="188"/>
    </row>
    <row r="24" spans="2:8">
      <c r="B24" s="344"/>
      <c r="C24" s="1019"/>
      <c r="D24" s="961"/>
      <c r="E24" s="344" t="s">
        <v>18</v>
      </c>
      <c r="F24" s="789">
        <v>80249222</v>
      </c>
      <c r="G24" s="960"/>
      <c r="H24" s="188"/>
    </row>
    <row r="25" spans="2:8">
      <c r="B25" s="344"/>
      <c r="C25" s="1019"/>
      <c r="D25" s="961"/>
      <c r="E25" s="344" t="s">
        <v>19</v>
      </c>
      <c r="F25" s="789">
        <v>33152928</v>
      </c>
      <c r="G25" s="961">
        <v>121849</v>
      </c>
      <c r="H25" s="188"/>
    </row>
    <row r="26" spans="2:8">
      <c r="B26" s="344"/>
      <c r="C26" s="1019"/>
      <c r="D26" s="961"/>
      <c r="E26" s="344" t="s">
        <v>104</v>
      </c>
      <c r="F26" s="789">
        <v>436000</v>
      </c>
      <c r="G26" s="960"/>
      <c r="H26" s="188"/>
    </row>
    <row r="27" spans="2:8">
      <c r="B27" s="344"/>
      <c r="C27" s="1019"/>
      <c r="D27" s="961"/>
      <c r="E27" s="344" t="s">
        <v>146</v>
      </c>
      <c r="F27" s="789">
        <v>436000</v>
      </c>
      <c r="G27" s="960"/>
      <c r="H27" s="188"/>
    </row>
    <row r="28" spans="2:8" ht="25.5">
      <c r="B28" s="344"/>
      <c r="C28" s="1019"/>
      <c r="D28" s="961"/>
      <c r="E28" s="344" t="s">
        <v>35</v>
      </c>
      <c r="F28" s="789">
        <v>79</v>
      </c>
      <c r="G28" s="960"/>
      <c r="H28" s="188"/>
    </row>
    <row r="29" spans="2:8">
      <c r="B29" s="344"/>
      <c r="C29" s="1019"/>
      <c r="D29" s="961"/>
      <c r="E29" s="344" t="s">
        <v>36</v>
      </c>
      <c r="F29" s="789">
        <v>79</v>
      </c>
      <c r="G29" s="960"/>
      <c r="H29" s="188"/>
    </row>
    <row r="30" spans="2:8" ht="25.5">
      <c r="B30" s="344"/>
      <c r="C30" s="1019"/>
      <c r="D30" s="961"/>
      <c r="E30" s="344" t="s">
        <v>21</v>
      </c>
      <c r="F30" s="789">
        <v>79</v>
      </c>
      <c r="G30" s="960"/>
      <c r="H30" s="188"/>
    </row>
    <row r="31" spans="2:8">
      <c r="B31" s="344"/>
      <c r="C31" s="1019"/>
      <c r="D31" s="961"/>
      <c r="E31" s="344" t="s">
        <v>22</v>
      </c>
      <c r="F31" s="789">
        <v>12018041</v>
      </c>
      <c r="G31" s="961">
        <v>389771</v>
      </c>
      <c r="H31" s="188"/>
    </row>
    <row r="32" spans="2:8" ht="15.75" thickBot="1">
      <c r="B32" s="1021"/>
      <c r="C32" s="1022"/>
      <c r="D32" s="986"/>
      <c r="E32" s="940" t="s">
        <v>23</v>
      </c>
      <c r="F32" s="941">
        <v>12018041</v>
      </c>
      <c r="G32" s="963">
        <v>389771</v>
      </c>
      <c r="H32" s="188"/>
    </row>
    <row r="33" spans="1:8" ht="42.75" customHeight="1" thickBot="1">
      <c r="B33" s="1446" t="s">
        <v>399</v>
      </c>
      <c r="C33" s="1447"/>
      <c r="D33" s="1447"/>
      <c r="E33" s="1447"/>
      <c r="F33" s="1447"/>
      <c r="G33" s="1448"/>
      <c r="H33" s="188"/>
    </row>
    <row r="34" spans="1:8">
      <c r="B34" s="249"/>
      <c r="C34" s="249"/>
      <c r="D34" s="249"/>
      <c r="E34" s="249"/>
      <c r="F34" s="249"/>
      <c r="G34" s="249"/>
      <c r="H34" s="188"/>
    </row>
    <row r="35" spans="1:8">
      <c r="B35" s="250" t="s">
        <v>389</v>
      </c>
      <c r="C35" s="249"/>
      <c r="D35" s="249"/>
      <c r="E35" s="249"/>
      <c r="F35" s="249"/>
      <c r="G35" s="249"/>
      <c r="H35" s="188"/>
    </row>
    <row r="36" spans="1:8" ht="15.75" thickBot="1">
      <c r="B36" s="249"/>
      <c r="C36" s="249"/>
      <c r="D36" s="249"/>
      <c r="E36" s="249"/>
      <c r="F36" s="249"/>
      <c r="G36" s="249"/>
      <c r="H36" s="188"/>
    </row>
    <row r="37" spans="1:8" ht="27">
      <c r="A37" s="272">
        <f>A14</f>
        <v>4</v>
      </c>
      <c r="B37" s="1017" t="s">
        <v>29</v>
      </c>
      <c r="C37" s="953"/>
      <c r="D37" s="954"/>
      <c r="E37" s="845" t="s">
        <v>34</v>
      </c>
      <c r="F37" s="989"/>
      <c r="G37" s="990"/>
      <c r="H37" s="188" t="s">
        <v>50</v>
      </c>
    </row>
    <row r="38" spans="1:8">
      <c r="B38" s="935" t="s">
        <v>148</v>
      </c>
      <c r="C38" s="955"/>
      <c r="D38" s="956"/>
      <c r="E38" s="935" t="s">
        <v>148</v>
      </c>
      <c r="F38" s="955"/>
      <c r="G38" s="956"/>
      <c r="H38" s="188"/>
    </row>
    <row r="39" spans="1:8">
      <c r="B39" s="936" t="s">
        <v>53</v>
      </c>
      <c r="C39" s="957"/>
      <c r="D39" s="958"/>
      <c r="E39" s="936" t="s">
        <v>53</v>
      </c>
      <c r="F39" s="957"/>
      <c r="G39" s="958"/>
      <c r="H39" s="330"/>
    </row>
    <row r="40" spans="1:8">
      <c r="B40" s="316" t="s">
        <v>6</v>
      </c>
      <c r="C40" s="1018">
        <v>58798203</v>
      </c>
      <c r="D40" s="960">
        <v>-511620</v>
      </c>
      <c r="E40" s="316" t="s">
        <v>6</v>
      </c>
      <c r="F40" s="787">
        <v>1208856824</v>
      </c>
      <c r="G40" s="960">
        <v>511620</v>
      </c>
      <c r="H40" s="188"/>
    </row>
    <row r="41" spans="1:8">
      <c r="B41" s="344" t="s">
        <v>13</v>
      </c>
      <c r="C41" s="1019">
        <v>58798203</v>
      </c>
      <c r="D41" s="961">
        <v>-511620</v>
      </c>
      <c r="E41" s="344" t="s">
        <v>7</v>
      </c>
      <c r="F41" s="789">
        <v>647461</v>
      </c>
      <c r="G41" s="960"/>
      <c r="H41" s="188"/>
    </row>
    <row r="42" spans="1:8">
      <c r="B42" s="344" t="s">
        <v>14</v>
      </c>
      <c r="C42" s="1019">
        <v>58798203</v>
      </c>
      <c r="D42" s="961">
        <v>-511620</v>
      </c>
      <c r="E42" s="962" t="s">
        <v>13</v>
      </c>
      <c r="F42" s="789">
        <v>1208209363</v>
      </c>
      <c r="G42" s="961">
        <v>511620</v>
      </c>
      <c r="H42" s="188"/>
    </row>
    <row r="43" spans="1:8">
      <c r="B43" s="316" t="s">
        <v>15</v>
      </c>
      <c r="C43" s="1018">
        <v>58798203</v>
      </c>
      <c r="D43" s="960">
        <v>-511620</v>
      </c>
      <c r="E43" s="344" t="s">
        <v>14</v>
      </c>
      <c r="F43" s="789">
        <v>1208209363</v>
      </c>
      <c r="G43" s="961">
        <v>511620</v>
      </c>
      <c r="H43" s="188"/>
    </row>
    <row r="44" spans="1:8">
      <c r="B44" s="344" t="s">
        <v>16</v>
      </c>
      <c r="C44" s="1019">
        <v>58798203</v>
      </c>
      <c r="D44" s="961">
        <v>-511620</v>
      </c>
      <c r="E44" s="316" t="s">
        <v>15</v>
      </c>
      <c r="F44" s="787">
        <v>776807393</v>
      </c>
      <c r="G44" s="960">
        <v>511620</v>
      </c>
      <c r="H44" s="188"/>
    </row>
    <row r="45" spans="1:8">
      <c r="B45" s="344" t="s">
        <v>104</v>
      </c>
      <c r="C45" s="1019">
        <v>58798203</v>
      </c>
      <c r="D45" s="961">
        <v>-511620</v>
      </c>
      <c r="E45" s="344" t="s">
        <v>16</v>
      </c>
      <c r="F45" s="789">
        <v>763003167</v>
      </c>
      <c r="G45" s="961">
        <v>121849</v>
      </c>
      <c r="H45" s="188"/>
    </row>
    <row r="46" spans="1:8">
      <c r="B46" s="344" t="s">
        <v>20</v>
      </c>
      <c r="C46" s="1019">
        <v>58798203</v>
      </c>
      <c r="D46" s="961">
        <v>-511620</v>
      </c>
      <c r="E46" s="344" t="s">
        <v>17</v>
      </c>
      <c r="F46" s="789">
        <v>141913547</v>
      </c>
      <c r="G46" s="961">
        <v>121849</v>
      </c>
      <c r="H46" s="188"/>
    </row>
    <row r="47" spans="1:8">
      <c r="B47" s="980"/>
      <c r="C47" s="1019"/>
      <c r="D47" s="961"/>
      <c r="E47" s="344" t="s">
        <v>18</v>
      </c>
      <c r="F47" s="789">
        <v>99973644</v>
      </c>
      <c r="G47" s="961"/>
      <c r="H47" s="188"/>
    </row>
    <row r="48" spans="1:8">
      <c r="B48" s="980"/>
      <c r="C48" s="1019"/>
      <c r="D48" s="961"/>
      <c r="E48" s="344" t="s">
        <v>19</v>
      </c>
      <c r="F48" s="789">
        <v>41939903</v>
      </c>
      <c r="G48" s="961">
        <v>121849</v>
      </c>
      <c r="H48" s="188"/>
    </row>
    <row r="49" spans="2:8">
      <c r="B49" s="980"/>
      <c r="C49" s="1020"/>
      <c r="D49" s="982"/>
      <c r="E49" s="344" t="s">
        <v>112</v>
      </c>
      <c r="F49" s="789">
        <v>232076693</v>
      </c>
      <c r="G49" s="961"/>
      <c r="H49" s="188"/>
    </row>
    <row r="50" spans="2:8">
      <c r="B50" s="980"/>
      <c r="C50" s="1020"/>
      <c r="D50" s="982"/>
      <c r="E50" s="344" t="s">
        <v>104</v>
      </c>
      <c r="F50" s="789">
        <v>32766432</v>
      </c>
      <c r="G50" s="961"/>
      <c r="H50" s="188"/>
    </row>
    <row r="51" spans="2:8">
      <c r="B51" s="980"/>
      <c r="C51" s="1020"/>
      <c r="D51" s="982"/>
      <c r="E51" s="344" t="s">
        <v>20</v>
      </c>
      <c r="F51" s="789">
        <v>32129782</v>
      </c>
      <c r="G51" s="961"/>
      <c r="H51" s="188"/>
    </row>
    <row r="52" spans="2:8">
      <c r="B52" s="980"/>
      <c r="C52" s="1020"/>
      <c r="D52" s="982"/>
      <c r="E52" s="344" t="s">
        <v>146</v>
      </c>
      <c r="F52" s="789">
        <v>636650</v>
      </c>
      <c r="G52" s="961"/>
      <c r="H52" s="188"/>
    </row>
    <row r="53" spans="2:8" ht="25.5">
      <c r="B53" s="980"/>
      <c r="C53" s="1020"/>
      <c r="D53" s="982"/>
      <c r="E53" s="344" t="s">
        <v>54</v>
      </c>
      <c r="F53" s="789">
        <v>356165087</v>
      </c>
      <c r="G53" s="961"/>
      <c r="H53" s="188"/>
    </row>
    <row r="54" spans="2:8">
      <c r="B54" s="980"/>
      <c r="C54" s="1020"/>
      <c r="D54" s="982"/>
      <c r="E54" s="344" t="s">
        <v>55</v>
      </c>
      <c r="F54" s="789">
        <v>355970000</v>
      </c>
      <c r="G54" s="961"/>
      <c r="H54" s="188"/>
    </row>
    <row r="55" spans="2:8">
      <c r="B55" s="980"/>
      <c r="C55" s="1020"/>
      <c r="D55" s="982"/>
      <c r="E55" s="344" t="s">
        <v>56</v>
      </c>
      <c r="F55" s="789">
        <v>195087</v>
      </c>
      <c r="G55" s="961"/>
      <c r="H55" s="188"/>
    </row>
    <row r="56" spans="2:8" ht="25.5">
      <c r="B56" s="980"/>
      <c r="C56" s="1020"/>
      <c r="D56" s="982"/>
      <c r="E56" s="344" t="s">
        <v>35</v>
      </c>
      <c r="F56" s="789">
        <v>81408</v>
      </c>
      <c r="G56" s="961"/>
      <c r="H56" s="188"/>
    </row>
    <row r="57" spans="2:8">
      <c r="B57" s="980"/>
      <c r="C57" s="1020"/>
      <c r="D57" s="982"/>
      <c r="E57" s="344" t="s">
        <v>36</v>
      </c>
      <c r="F57" s="789">
        <v>81408</v>
      </c>
      <c r="G57" s="961"/>
      <c r="H57" s="188"/>
    </row>
    <row r="58" spans="2:8" ht="25.5">
      <c r="B58" s="980"/>
      <c r="C58" s="1020"/>
      <c r="D58" s="982"/>
      <c r="E58" s="344" t="s">
        <v>21</v>
      </c>
      <c r="F58" s="789">
        <v>640</v>
      </c>
      <c r="G58" s="961"/>
      <c r="H58" s="188"/>
    </row>
    <row r="59" spans="2:8" ht="25.5">
      <c r="B59" s="980"/>
      <c r="C59" s="1020"/>
      <c r="D59" s="982"/>
      <c r="E59" s="344" t="s">
        <v>37</v>
      </c>
      <c r="F59" s="789">
        <v>80768</v>
      </c>
      <c r="G59" s="961"/>
      <c r="H59" s="188"/>
    </row>
    <row r="60" spans="2:8" ht="25.5">
      <c r="B60" s="980"/>
      <c r="C60" s="1020"/>
      <c r="D60" s="982"/>
      <c r="E60" s="344" t="s">
        <v>38</v>
      </c>
      <c r="F60" s="789">
        <v>80768</v>
      </c>
      <c r="G60" s="961"/>
      <c r="H60" s="188"/>
    </row>
    <row r="61" spans="2:8">
      <c r="B61" s="344"/>
      <c r="C61" s="1020"/>
      <c r="D61" s="982"/>
      <c r="E61" s="344" t="s">
        <v>22</v>
      </c>
      <c r="F61" s="789">
        <v>13804226</v>
      </c>
      <c r="G61" s="961">
        <v>389771</v>
      </c>
      <c r="H61" s="188"/>
    </row>
    <row r="62" spans="2:8">
      <c r="B62" s="344"/>
      <c r="C62" s="1020"/>
      <c r="D62" s="982"/>
      <c r="E62" s="344" t="s">
        <v>23</v>
      </c>
      <c r="F62" s="789">
        <v>13804226</v>
      </c>
      <c r="G62" s="961">
        <v>389771</v>
      </c>
      <c r="H62" s="188"/>
    </row>
    <row r="63" spans="2:8">
      <c r="B63" s="344"/>
      <c r="C63" s="1020"/>
      <c r="D63" s="982"/>
      <c r="E63" s="344" t="s">
        <v>24</v>
      </c>
      <c r="F63" s="789">
        <v>432049431</v>
      </c>
      <c r="G63" s="960"/>
      <c r="H63" s="188"/>
    </row>
    <row r="64" spans="2:8">
      <c r="B64" s="344"/>
      <c r="C64" s="1020"/>
      <c r="D64" s="982"/>
      <c r="E64" s="344" t="s">
        <v>25</v>
      </c>
      <c r="F64" s="789">
        <v>-432049431</v>
      </c>
      <c r="G64" s="960"/>
      <c r="H64" s="188"/>
    </row>
    <row r="65" spans="1:8">
      <c r="B65" s="344"/>
      <c r="C65" s="1020"/>
      <c r="D65" s="982"/>
      <c r="E65" s="344" t="s">
        <v>115</v>
      </c>
      <c r="F65" s="789">
        <v>-484457337</v>
      </c>
      <c r="G65" s="960"/>
      <c r="H65" s="188"/>
    </row>
    <row r="66" spans="1:8">
      <c r="B66" s="344"/>
      <c r="C66" s="1020"/>
      <c r="D66" s="982"/>
      <c r="E66" s="344" t="s">
        <v>26</v>
      </c>
      <c r="F66" s="789">
        <v>484457337</v>
      </c>
      <c r="G66" s="960"/>
      <c r="H66" s="188"/>
    </row>
    <row r="67" spans="1:8" ht="25.5">
      <c r="B67" s="344"/>
      <c r="C67" s="1020"/>
      <c r="D67" s="982"/>
      <c r="E67" s="344" t="s">
        <v>149</v>
      </c>
      <c r="F67" s="789">
        <v>484457337</v>
      </c>
      <c r="G67" s="961"/>
      <c r="H67" s="188"/>
    </row>
    <row r="68" spans="1:8" ht="15.75" thickBot="1">
      <c r="B68" s="1021"/>
      <c r="C68" s="1022"/>
      <c r="D68" s="986"/>
      <c r="E68" s="940" t="s">
        <v>128</v>
      </c>
      <c r="F68" s="941">
        <v>-432049431</v>
      </c>
      <c r="G68" s="963"/>
      <c r="H68" s="188"/>
    </row>
    <row r="69" spans="1:8" ht="43.5" customHeight="1" thickBot="1">
      <c r="B69" s="1446" t="s">
        <v>399</v>
      </c>
      <c r="C69" s="1447"/>
      <c r="D69" s="1447"/>
      <c r="E69" s="1447"/>
      <c r="F69" s="1447"/>
      <c r="G69" s="1448"/>
      <c r="H69" s="188"/>
    </row>
    <row r="70" spans="1:8">
      <c r="B70" s="249"/>
      <c r="C70" s="249"/>
      <c r="D70" s="249"/>
      <c r="E70" s="249"/>
      <c r="F70" s="249"/>
      <c r="G70" s="249"/>
      <c r="H70" s="188"/>
    </row>
    <row r="71" spans="1:8" ht="18" customHeight="1">
      <c r="B71" s="250" t="s">
        <v>140</v>
      </c>
      <c r="C71" s="251"/>
      <c r="D71" s="252"/>
      <c r="E71" s="185"/>
      <c r="F71" s="251"/>
      <c r="G71" s="251"/>
      <c r="H71" s="188"/>
    </row>
    <row r="72" spans="1:8" ht="16.5" thickBot="1">
      <c r="B72" s="31"/>
      <c r="C72" s="31"/>
      <c r="D72" s="253"/>
      <c r="E72" s="31"/>
      <c r="F72" s="31"/>
      <c r="G72" s="31"/>
      <c r="H72" s="188"/>
    </row>
    <row r="73" spans="1:8">
      <c r="A73" s="272">
        <f>A37+1</f>
        <v>5</v>
      </c>
      <c r="B73" s="845" t="s">
        <v>34</v>
      </c>
      <c r="C73" s="953"/>
      <c r="D73" s="954"/>
      <c r="E73" s="845" t="s">
        <v>126</v>
      </c>
      <c r="F73" s="989"/>
      <c r="G73" s="990"/>
      <c r="H73" s="188" t="s">
        <v>50</v>
      </c>
    </row>
    <row r="74" spans="1:8">
      <c r="B74" s="935" t="s">
        <v>147</v>
      </c>
      <c r="C74" s="955"/>
      <c r="D74" s="956"/>
      <c r="E74" s="935" t="s">
        <v>147</v>
      </c>
      <c r="F74" s="955"/>
      <c r="G74" s="956"/>
      <c r="H74" s="188"/>
    </row>
    <row r="75" spans="1:8" ht="27">
      <c r="B75" s="964" t="s">
        <v>105</v>
      </c>
      <c r="C75" s="957"/>
      <c r="D75" s="958"/>
      <c r="E75" s="964" t="s">
        <v>150</v>
      </c>
      <c r="F75" s="957"/>
      <c r="G75" s="958"/>
      <c r="H75" s="188"/>
    </row>
    <row r="76" spans="1:8">
      <c r="B76" s="316" t="s">
        <v>6</v>
      </c>
      <c r="C76" s="787">
        <v>125856270</v>
      </c>
      <c r="D76" s="960">
        <v>-1000000</v>
      </c>
      <c r="E76" s="316" t="s">
        <v>6</v>
      </c>
      <c r="F76" s="787">
        <v>9772091</v>
      </c>
      <c r="G76" s="960">
        <v>1000000</v>
      </c>
      <c r="H76" s="188"/>
    </row>
    <row r="77" spans="1:8" ht="25.5">
      <c r="B77" s="344" t="s">
        <v>7</v>
      </c>
      <c r="C77" s="789">
        <v>283439</v>
      </c>
      <c r="D77" s="961"/>
      <c r="E77" s="344" t="s">
        <v>7</v>
      </c>
      <c r="F77" s="789">
        <v>1486099</v>
      </c>
      <c r="G77" s="961"/>
      <c r="H77" s="188"/>
    </row>
    <row r="78" spans="1:8">
      <c r="B78" s="962" t="s">
        <v>13</v>
      </c>
      <c r="C78" s="789">
        <v>125572831</v>
      </c>
      <c r="D78" s="961">
        <v>-1000000</v>
      </c>
      <c r="E78" s="962" t="s">
        <v>13</v>
      </c>
      <c r="F78" s="789">
        <v>8285992</v>
      </c>
      <c r="G78" s="961">
        <v>1000000</v>
      </c>
      <c r="H78" s="188"/>
    </row>
    <row r="79" spans="1:8">
      <c r="B79" s="344" t="s">
        <v>14</v>
      </c>
      <c r="C79" s="789">
        <v>125572831</v>
      </c>
      <c r="D79" s="961">
        <v>-1000000</v>
      </c>
      <c r="E79" s="344" t="s">
        <v>14</v>
      </c>
      <c r="F79" s="789">
        <v>8285992</v>
      </c>
      <c r="G79" s="961">
        <v>1000000</v>
      </c>
      <c r="H79" s="188"/>
    </row>
    <row r="80" spans="1:8">
      <c r="B80" s="316" t="s">
        <v>15</v>
      </c>
      <c r="C80" s="787">
        <v>125856270</v>
      </c>
      <c r="D80" s="960">
        <v>-1000000</v>
      </c>
      <c r="E80" s="316" t="s">
        <v>15</v>
      </c>
      <c r="F80" s="787">
        <v>9772091</v>
      </c>
      <c r="G80" s="960">
        <v>1000000</v>
      </c>
      <c r="H80" s="188"/>
    </row>
    <row r="81" spans="2:8">
      <c r="B81" s="344" t="s">
        <v>16</v>
      </c>
      <c r="C81" s="789">
        <v>113838229</v>
      </c>
      <c r="D81" s="961"/>
      <c r="E81" s="344" t="s">
        <v>16</v>
      </c>
      <c r="F81" s="789">
        <v>8285598</v>
      </c>
      <c r="G81" s="961"/>
      <c r="H81" s="188"/>
    </row>
    <row r="82" spans="2:8">
      <c r="B82" s="344" t="s">
        <v>17</v>
      </c>
      <c r="C82" s="789">
        <v>113402150</v>
      </c>
      <c r="D82" s="961"/>
      <c r="E82" s="344" t="s">
        <v>17</v>
      </c>
      <c r="F82" s="789">
        <v>7681612</v>
      </c>
      <c r="G82" s="961"/>
      <c r="H82" s="188"/>
    </row>
    <row r="83" spans="2:8">
      <c r="B83" s="344" t="s">
        <v>18</v>
      </c>
      <c r="C83" s="789">
        <v>80249222</v>
      </c>
      <c r="D83" s="961"/>
      <c r="E83" s="344" t="s">
        <v>18</v>
      </c>
      <c r="F83" s="789">
        <v>4046925</v>
      </c>
      <c r="G83" s="961"/>
      <c r="H83" s="188"/>
    </row>
    <row r="84" spans="2:8">
      <c r="B84" s="344" t="s">
        <v>19</v>
      </c>
      <c r="C84" s="789">
        <v>33152928</v>
      </c>
      <c r="D84" s="961"/>
      <c r="E84" s="344" t="s">
        <v>19</v>
      </c>
      <c r="F84" s="789">
        <v>3634687</v>
      </c>
      <c r="G84" s="961"/>
      <c r="H84" s="188"/>
    </row>
    <row r="85" spans="2:8">
      <c r="B85" s="344" t="s">
        <v>104</v>
      </c>
      <c r="C85" s="789">
        <v>436000</v>
      </c>
      <c r="D85" s="961"/>
      <c r="E85" s="344" t="s">
        <v>104</v>
      </c>
      <c r="F85" s="789">
        <v>540824</v>
      </c>
      <c r="G85" s="961"/>
      <c r="H85" s="188"/>
    </row>
    <row r="86" spans="2:8">
      <c r="B86" s="344" t="s">
        <v>146</v>
      </c>
      <c r="C86" s="789">
        <v>436000</v>
      </c>
      <c r="D86" s="961"/>
      <c r="E86" s="344" t="s">
        <v>20</v>
      </c>
      <c r="F86" s="789">
        <v>540824</v>
      </c>
      <c r="G86" s="961"/>
      <c r="H86" s="188"/>
    </row>
    <row r="87" spans="2:8" ht="25.5">
      <c r="B87" s="344" t="s">
        <v>35</v>
      </c>
      <c r="C87" s="789">
        <v>79</v>
      </c>
      <c r="D87" s="961"/>
      <c r="E87" s="344" t="s">
        <v>35</v>
      </c>
      <c r="F87" s="789">
        <v>63162</v>
      </c>
      <c r="G87" s="961"/>
      <c r="H87" s="188"/>
    </row>
    <row r="88" spans="2:8">
      <c r="B88" s="344" t="s">
        <v>36</v>
      </c>
      <c r="C88" s="789">
        <v>79</v>
      </c>
      <c r="D88" s="961"/>
      <c r="E88" s="344" t="s">
        <v>36</v>
      </c>
      <c r="F88" s="789">
        <v>63162</v>
      </c>
      <c r="G88" s="961"/>
      <c r="H88" s="188"/>
    </row>
    <row r="89" spans="2:8" ht="25.5">
      <c r="B89" s="344" t="s">
        <v>21</v>
      </c>
      <c r="C89" s="789">
        <v>79</v>
      </c>
      <c r="D89" s="961"/>
      <c r="E89" s="344" t="s">
        <v>37</v>
      </c>
      <c r="F89" s="789">
        <v>63162</v>
      </c>
      <c r="G89" s="961"/>
      <c r="H89" s="188"/>
    </row>
    <row r="90" spans="2:8" ht="25.5">
      <c r="B90" s="344" t="s">
        <v>22</v>
      </c>
      <c r="C90" s="789">
        <v>12018041</v>
      </c>
      <c r="D90" s="961">
        <v>-1000000</v>
      </c>
      <c r="E90" s="344" t="s">
        <v>38</v>
      </c>
      <c r="F90" s="789">
        <v>63162</v>
      </c>
      <c r="G90" s="961"/>
      <c r="H90" s="188"/>
    </row>
    <row r="91" spans="2:8">
      <c r="B91" s="344" t="s">
        <v>23</v>
      </c>
      <c r="C91" s="781">
        <v>12018041</v>
      </c>
      <c r="D91" s="961">
        <v>-1000000</v>
      </c>
      <c r="E91" s="344" t="s">
        <v>22</v>
      </c>
      <c r="F91" s="781">
        <v>1486493</v>
      </c>
      <c r="G91" s="961">
        <v>1000000</v>
      </c>
      <c r="H91" s="188"/>
    </row>
    <row r="92" spans="2:8" ht="15.75" thickBot="1">
      <c r="B92" s="940"/>
      <c r="C92" s="941"/>
      <c r="D92" s="963"/>
      <c r="E92" s="940" t="s">
        <v>23</v>
      </c>
      <c r="F92" s="941">
        <v>1486493</v>
      </c>
      <c r="G92" s="963">
        <v>1000000</v>
      </c>
      <c r="H92" s="188"/>
    </row>
    <row r="93" spans="2:8" ht="63" customHeight="1" thickBot="1">
      <c r="B93" s="1446" t="s">
        <v>400</v>
      </c>
      <c r="C93" s="1447"/>
      <c r="D93" s="1447"/>
      <c r="E93" s="1447"/>
      <c r="F93" s="1447"/>
      <c r="G93" s="1448"/>
      <c r="H93" s="188"/>
    </row>
    <row r="94" spans="2:8">
      <c r="B94" s="249"/>
      <c r="C94" s="249"/>
      <c r="D94" s="249"/>
      <c r="E94" s="249"/>
      <c r="F94" s="249"/>
      <c r="G94" s="249"/>
      <c r="H94" s="188"/>
    </row>
    <row r="95" spans="2:8" ht="15.75" customHeight="1">
      <c r="B95" s="250" t="s">
        <v>389</v>
      </c>
      <c r="C95" s="249"/>
      <c r="D95" s="249"/>
      <c r="E95" s="249"/>
      <c r="F95" s="249"/>
      <c r="G95" s="249"/>
      <c r="H95" s="188"/>
    </row>
    <row r="96" spans="2:8" ht="15.75" thickBot="1">
      <c r="B96" s="249"/>
      <c r="C96" s="249"/>
      <c r="D96" s="249"/>
      <c r="E96" s="249"/>
      <c r="F96" s="249"/>
      <c r="G96" s="249"/>
      <c r="H96" s="188"/>
    </row>
    <row r="97" spans="1:8">
      <c r="A97" s="272">
        <f>A73</f>
        <v>5</v>
      </c>
      <c r="B97" s="845" t="s">
        <v>34</v>
      </c>
      <c r="C97" s="953"/>
      <c r="D97" s="954"/>
      <c r="E97" s="845" t="s">
        <v>126</v>
      </c>
      <c r="F97" s="989"/>
      <c r="G97" s="990"/>
      <c r="H97" s="188" t="s">
        <v>50</v>
      </c>
    </row>
    <row r="98" spans="1:8">
      <c r="B98" s="935" t="s">
        <v>148</v>
      </c>
      <c r="C98" s="955"/>
      <c r="D98" s="956"/>
      <c r="E98" s="935" t="s">
        <v>148</v>
      </c>
      <c r="F98" s="955"/>
      <c r="G98" s="956"/>
      <c r="H98" s="188"/>
    </row>
    <row r="99" spans="1:8">
      <c r="B99" s="936" t="s">
        <v>53</v>
      </c>
      <c r="C99" s="957"/>
      <c r="D99" s="958"/>
      <c r="E99" s="936" t="s">
        <v>53</v>
      </c>
      <c r="F99" s="957"/>
      <c r="G99" s="958"/>
      <c r="H99" s="330"/>
    </row>
    <row r="100" spans="1:8">
      <c r="B100" s="959" t="s">
        <v>58</v>
      </c>
      <c r="C100" s="955"/>
      <c r="D100" s="956"/>
      <c r="E100" s="959" t="s">
        <v>58</v>
      </c>
      <c r="F100" s="955"/>
      <c r="G100" s="956"/>
      <c r="H100" s="330"/>
    </row>
    <row r="101" spans="1:8">
      <c r="B101" s="316" t="s">
        <v>6</v>
      </c>
      <c r="C101" s="787">
        <v>1208856824</v>
      </c>
      <c r="D101" s="960">
        <v>-1000000</v>
      </c>
      <c r="E101" s="316" t="s">
        <v>6</v>
      </c>
      <c r="F101" s="787">
        <v>1429439481</v>
      </c>
      <c r="G101" s="960">
        <v>1000000</v>
      </c>
      <c r="H101" s="188"/>
    </row>
    <row r="102" spans="1:8" ht="25.5">
      <c r="B102" s="344" t="s">
        <v>7</v>
      </c>
      <c r="C102" s="789">
        <v>647461</v>
      </c>
      <c r="D102" s="961"/>
      <c r="E102" s="344" t="s">
        <v>7</v>
      </c>
      <c r="F102" s="789">
        <v>15086477</v>
      </c>
      <c r="G102" s="961"/>
      <c r="H102" s="188"/>
    </row>
    <row r="103" spans="1:8">
      <c r="B103" s="344" t="s">
        <v>13</v>
      </c>
      <c r="C103" s="789">
        <v>1208209363</v>
      </c>
      <c r="D103" s="961">
        <v>-1000000</v>
      </c>
      <c r="E103" s="344" t="s">
        <v>13</v>
      </c>
      <c r="F103" s="789">
        <v>1414353004</v>
      </c>
      <c r="G103" s="961">
        <v>1000000</v>
      </c>
      <c r="H103" s="188"/>
    </row>
    <row r="104" spans="1:8">
      <c r="B104" s="344" t="s">
        <v>14</v>
      </c>
      <c r="C104" s="789">
        <v>1208209363</v>
      </c>
      <c r="D104" s="961">
        <v>-1000000</v>
      </c>
      <c r="E104" s="344" t="s">
        <v>14</v>
      </c>
      <c r="F104" s="789">
        <v>1414353004</v>
      </c>
      <c r="G104" s="961">
        <v>1000000</v>
      </c>
      <c r="H104" s="188"/>
    </row>
    <row r="105" spans="1:8">
      <c r="B105" s="316" t="s">
        <v>15</v>
      </c>
      <c r="C105" s="787">
        <v>776807393</v>
      </c>
      <c r="D105" s="960">
        <v>-1000000</v>
      </c>
      <c r="E105" s="316" t="s">
        <v>15</v>
      </c>
      <c r="F105" s="787">
        <v>1389150618</v>
      </c>
      <c r="G105" s="960">
        <v>1000000</v>
      </c>
      <c r="H105" s="188"/>
    </row>
    <row r="106" spans="1:8">
      <c r="B106" s="344" t="s">
        <v>16</v>
      </c>
      <c r="C106" s="789">
        <v>763003167</v>
      </c>
      <c r="D106" s="961"/>
      <c r="E106" s="344" t="s">
        <v>16</v>
      </c>
      <c r="F106" s="789">
        <v>1384725670</v>
      </c>
      <c r="G106" s="961"/>
      <c r="H106" s="188"/>
    </row>
    <row r="107" spans="1:8">
      <c r="B107" s="344" t="s">
        <v>17</v>
      </c>
      <c r="C107" s="789">
        <v>141913547</v>
      </c>
      <c r="D107" s="961"/>
      <c r="E107" s="344" t="s">
        <v>17</v>
      </c>
      <c r="F107" s="789">
        <v>129945855</v>
      </c>
      <c r="G107" s="961"/>
      <c r="H107" s="188"/>
    </row>
    <row r="108" spans="1:8">
      <c r="B108" s="344" t="s">
        <v>18</v>
      </c>
      <c r="C108" s="789">
        <v>99973644</v>
      </c>
      <c r="D108" s="961"/>
      <c r="E108" s="344" t="s">
        <v>18</v>
      </c>
      <c r="F108" s="789">
        <v>109158400</v>
      </c>
      <c r="G108" s="961"/>
      <c r="H108" s="188"/>
    </row>
    <row r="109" spans="1:8">
      <c r="B109" s="344" t="s">
        <v>19</v>
      </c>
      <c r="C109" s="789">
        <v>41939903</v>
      </c>
      <c r="D109" s="961"/>
      <c r="E109" s="344" t="s">
        <v>19</v>
      </c>
      <c r="F109" s="789">
        <v>20787455</v>
      </c>
      <c r="G109" s="961"/>
      <c r="H109" s="188"/>
    </row>
    <row r="110" spans="1:8">
      <c r="B110" s="344" t="s">
        <v>112</v>
      </c>
      <c r="C110" s="789">
        <v>232076693</v>
      </c>
      <c r="D110" s="961"/>
      <c r="E110" s="344" t="s">
        <v>104</v>
      </c>
      <c r="F110" s="789">
        <v>1201488660</v>
      </c>
      <c r="G110" s="961"/>
      <c r="H110" s="188"/>
    </row>
    <row r="111" spans="1:8">
      <c r="B111" s="344" t="s">
        <v>104</v>
      </c>
      <c r="C111" s="789">
        <v>32766432</v>
      </c>
      <c r="D111" s="961"/>
      <c r="E111" s="344" t="s">
        <v>20</v>
      </c>
      <c r="F111" s="789">
        <v>1199617274</v>
      </c>
      <c r="G111" s="961"/>
      <c r="H111" s="188"/>
    </row>
    <row r="112" spans="1:8">
      <c r="B112" s="344" t="s">
        <v>20</v>
      </c>
      <c r="C112" s="789">
        <v>32129782</v>
      </c>
      <c r="D112" s="961"/>
      <c r="E112" s="344" t="s">
        <v>146</v>
      </c>
      <c r="F112" s="789">
        <v>1871386</v>
      </c>
      <c r="G112" s="961"/>
      <c r="H112" s="188"/>
    </row>
    <row r="113" spans="2:8" ht="25.5">
      <c r="B113" s="344" t="s">
        <v>146</v>
      </c>
      <c r="C113" s="789">
        <v>636650</v>
      </c>
      <c r="D113" s="961"/>
      <c r="E113" s="344" t="s">
        <v>54</v>
      </c>
      <c r="F113" s="789">
        <v>381341</v>
      </c>
      <c r="G113" s="961"/>
      <c r="H113" s="188"/>
    </row>
    <row r="114" spans="2:8" ht="25.5">
      <c r="B114" s="344" t="s">
        <v>54</v>
      </c>
      <c r="C114" s="789">
        <v>356165087</v>
      </c>
      <c r="D114" s="961"/>
      <c r="E114" s="344" t="s">
        <v>56</v>
      </c>
      <c r="F114" s="789">
        <v>381341</v>
      </c>
      <c r="G114" s="961"/>
      <c r="H114" s="188"/>
    </row>
    <row r="115" spans="2:8" ht="25.5">
      <c r="B115" s="344" t="s">
        <v>55</v>
      </c>
      <c r="C115" s="789">
        <v>355970000</v>
      </c>
      <c r="D115" s="961"/>
      <c r="E115" s="344" t="s">
        <v>35</v>
      </c>
      <c r="F115" s="789">
        <v>52909814</v>
      </c>
      <c r="G115" s="961"/>
      <c r="H115" s="188"/>
    </row>
    <row r="116" spans="2:8">
      <c r="B116" s="344" t="s">
        <v>56</v>
      </c>
      <c r="C116" s="789">
        <v>195087</v>
      </c>
      <c r="D116" s="961"/>
      <c r="E116" s="344" t="s">
        <v>36</v>
      </c>
      <c r="F116" s="789">
        <v>63162</v>
      </c>
      <c r="G116" s="961"/>
      <c r="H116" s="188"/>
    </row>
    <row r="117" spans="2:8" ht="25.5">
      <c r="B117" s="344" t="s">
        <v>35</v>
      </c>
      <c r="C117" s="789">
        <v>81408</v>
      </c>
      <c r="D117" s="961"/>
      <c r="E117" s="344" t="s">
        <v>37</v>
      </c>
      <c r="F117" s="789">
        <v>63162</v>
      </c>
      <c r="G117" s="961"/>
      <c r="H117" s="188"/>
    </row>
    <row r="118" spans="2:8" ht="25.5">
      <c r="B118" s="962" t="s">
        <v>36</v>
      </c>
      <c r="C118" s="789">
        <v>81408</v>
      </c>
      <c r="D118" s="961"/>
      <c r="E118" s="962" t="s">
        <v>38</v>
      </c>
      <c r="F118" s="789">
        <v>63162</v>
      </c>
      <c r="G118" s="961"/>
      <c r="H118" s="188"/>
    </row>
    <row r="119" spans="2:8" ht="25.5">
      <c r="B119" s="344" t="s">
        <v>21</v>
      </c>
      <c r="C119" s="789">
        <v>640</v>
      </c>
      <c r="D119" s="961"/>
      <c r="E119" s="344" t="s">
        <v>46</v>
      </c>
      <c r="F119" s="789">
        <v>52846652</v>
      </c>
      <c r="G119" s="961"/>
      <c r="H119" s="188"/>
    </row>
    <row r="120" spans="2:8" ht="25.5">
      <c r="B120" s="344" t="s">
        <v>37</v>
      </c>
      <c r="C120" s="789">
        <v>80768</v>
      </c>
      <c r="D120" s="961"/>
      <c r="E120" s="344" t="s">
        <v>101</v>
      </c>
      <c r="F120" s="789">
        <v>2423272</v>
      </c>
      <c r="G120" s="961"/>
      <c r="H120" s="188"/>
    </row>
    <row r="121" spans="2:8" ht="38.25">
      <c r="B121" s="344" t="s">
        <v>38</v>
      </c>
      <c r="C121" s="789">
        <v>80768</v>
      </c>
      <c r="D121" s="961"/>
      <c r="E121" s="344" t="s">
        <v>47</v>
      </c>
      <c r="F121" s="789">
        <v>50423380</v>
      </c>
      <c r="G121" s="961"/>
      <c r="H121" s="188"/>
    </row>
    <row r="122" spans="2:8">
      <c r="B122" s="344" t="s">
        <v>22</v>
      </c>
      <c r="C122" s="789">
        <v>13804226</v>
      </c>
      <c r="D122" s="961">
        <v>-1000000</v>
      </c>
      <c r="E122" s="344" t="s">
        <v>22</v>
      </c>
      <c r="F122" s="789">
        <v>4424948</v>
      </c>
      <c r="G122" s="961">
        <v>1000000</v>
      </c>
      <c r="H122" s="188"/>
    </row>
    <row r="123" spans="2:8">
      <c r="B123" s="344" t="s">
        <v>23</v>
      </c>
      <c r="C123" s="789">
        <v>13804226</v>
      </c>
      <c r="D123" s="961">
        <v>-1000000</v>
      </c>
      <c r="E123" s="344" t="s">
        <v>23</v>
      </c>
      <c r="F123" s="789">
        <v>4424948</v>
      </c>
      <c r="G123" s="961">
        <v>1000000</v>
      </c>
      <c r="H123" s="188"/>
    </row>
    <row r="124" spans="2:8">
      <c r="B124" s="344" t="s">
        <v>24</v>
      </c>
      <c r="C124" s="789">
        <v>432049431</v>
      </c>
      <c r="D124" s="961"/>
      <c r="E124" s="344" t="s">
        <v>24</v>
      </c>
      <c r="F124" s="789">
        <v>40288863</v>
      </c>
      <c r="G124" s="961"/>
      <c r="H124" s="188"/>
    </row>
    <row r="125" spans="2:8">
      <c r="B125" s="344" t="s">
        <v>25</v>
      </c>
      <c r="C125" s="789">
        <v>-432049431</v>
      </c>
      <c r="D125" s="961"/>
      <c r="E125" s="344" t="s">
        <v>25</v>
      </c>
      <c r="F125" s="789">
        <v>-40288863</v>
      </c>
      <c r="G125" s="961"/>
      <c r="H125" s="188"/>
    </row>
    <row r="126" spans="2:8">
      <c r="B126" s="344" t="s">
        <v>115</v>
      </c>
      <c r="C126" s="789">
        <v>-484457337</v>
      </c>
      <c r="D126" s="961"/>
      <c r="E126" s="344" t="s">
        <v>26</v>
      </c>
      <c r="F126" s="789">
        <v>450000</v>
      </c>
      <c r="G126" s="961"/>
      <c r="H126" s="188"/>
    </row>
    <row r="127" spans="2:8" ht="25.5">
      <c r="B127" s="344" t="s">
        <v>26</v>
      </c>
      <c r="C127" s="789">
        <v>484457337</v>
      </c>
      <c r="D127" s="961"/>
      <c r="E127" s="344" t="s">
        <v>27</v>
      </c>
      <c r="F127" s="789">
        <v>450000</v>
      </c>
      <c r="G127" s="961"/>
      <c r="H127" s="188"/>
    </row>
    <row r="128" spans="2:8" ht="25.5">
      <c r="B128" s="344" t="s">
        <v>149</v>
      </c>
      <c r="C128" s="789">
        <v>484457337</v>
      </c>
      <c r="D128" s="961"/>
      <c r="E128" s="344" t="s">
        <v>128</v>
      </c>
      <c r="F128" s="789">
        <v>-40738863</v>
      </c>
      <c r="G128" s="961"/>
      <c r="H128" s="188"/>
    </row>
    <row r="129" spans="2:8">
      <c r="B129" s="344" t="s">
        <v>128</v>
      </c>
      <c r="C129" s="789">
        <v>-432049431</v>
      </c>
      <c r="D129" s="961"/>
      <c r="E129" s="344"/>
      <c r="F129" s="789"/>
      <c r="G129" s="961"/>
      <c r="H129" s="188"/>
    </row>
    <row r="130" spans="2:8">
      <c r="B130" s="959" t="s">
        <v>98</v>
      </c>
      <c r="C130" s="783"/>
      <c r="D130" s="993"/>
      <c r="E130" s="959" t="s">
        <v>98</v>
      </c>
      <c r="F130" s="783"/>
      <c r="G130" s="993"/>
      <c r="H130" s="330"/>
    </row>
    <row r="131" spans="2:8">
      <c r="B131" s="316" t="s">
        <v>6</v>
      </c>
      <c r="C131" s="787">
        <v>771155070</v>
      </c>
      <c r="D131" s="960">
        <v>-700000</v>
      </c>
      <c r="E131" s="316" t="s">
        <v>6</v>
      </c>
      <c r="F131" s="787">
        <v>1370654043</v>
      </c>
      <c r="G131" s="960">
        <v>700000</v>
      </c>
      <c r="H131" s="188"/>
    </row>
    <row r="132" spans="2:8" ht="25.5">
      <c r="B132" s="344" t="s">
        <v>7</v>
      </c>
      <c r="C132" s="789">
        <v>387461</v>
      </c>
      <c r="D132" s="961"/>
      <c r="E132" s="344" t="s">
        <v>7</v>
      </c>
      <c r="F132" s="789">
        <v>8086477</v>
      </c>
      <c r="G132" s="961"/>
      <c r="H132" s="188"/>
    </row>
    <row r="133" spans="2:8">
      <c r="B133" s="344" t="s">
        <v>13</v>
      </c>
      <c r="C133" s="789">
        <v>770767609</v>
      </c>
      <c r="D133" s="961">
        <v>-700000</v>
      </c>
      <c r="E133" s="344" t="s">
        <v>13</v>
      </c>
      <c r="F133" s="789">
        <v>1362567566</v>
      </c>
      <c r="G133" s="961">
        <v>700000</v>
      </c>
      <c r="H133" s="188"/>
    </row>
    <row r="134" spans="2:8">
      <c r="B134" s="344" t="s">
        <v>14</v>
      </c>
      <c r="C134" s="789">
        <v>770767609</v>
      </c>
      <c r="D134" s="961">
        <v>-700000</v>
      </c>
      <c r="E134" s="344" t="s">
        <v>14</v>
      </c>
      <c r="F134" s="789">
        <v>1362567566</v>
      </c>
      <c r="G134" s="961">
        <v>700000</v>
      </c>
      <c r="H134" s="188"/>
    </row>
    <row r="135" spans="2:8">
      <c r="B135" s="316" t="s">
        <v>15</v>
      </c>
      <c r="C135" s="787">
        <v>766461617</v>
      </c>
      <c r="D135" s="960">
        <v>-700000</v>
      </c>
      <c r="E135" s="316" t="s">
        <v>15</v>
      </c>
      <c r="F135" s="787">
        <v>1365148086</v>
      </c>
      <c r="G135" s="960">
        <v>700000</v>
      </c>
      <c r="H135" s="188"/>
    </row>
    <row r="136" spans="2:8">
      <c r="B136" s="344" t="s">
        <v>16</v>
      </c>
      <c r="C136" s="789">
        <v>754614717</v>
      </c>
      <c r="D136" s="961"/>
      <c r="E136" s="344" t="s">
        <v>16</v>
      </c>
      <c r="F136" s="789">
        <v>1361779301</v>
      </c>
      <c r="G136" s="961"/>
      <c r="H136" s="188"/>
    </row>
    <row r="137" spans="2:8">
      <c r="B137" s="344" t="s">
        <v>17</v>
      </c>
      <c r="C137" s="789">
        <v>141990970</v>
      </c>
      <c r="D137" s="961"/>
      <c r="E137" s="344" t="s">
        <v>17</v>
      </c>
      <c r="F137" s="789">
        <v>129966861</v>
      </c>
      <c r="G137" s="961"/>
      <c r="H137" s="188"/>
    </row>
    <row r="138" spans="2:8">
      <c r="B138" s="344" t="s">
        <v>18</v>
      </c>
      <c r="C138" s="789">
        <v>99885401</v>
      </c>
      <c r="D138" s="961"/>
      <c r="E138" s="344" t="s">
        <v>18</v>
      </c>
      <c r="F138" s="789">
        <v>109158400</v>
      </c>
      <c r="G138" s="961"/>
      <c r="H138" s="188"/>
    </row>
    <row r="139" spans="2:8">
      <c r="B139" s="344" t="s">
        <v>19</v>
      </c>
      <c r="C139" s="789">
        <v>42105569</v>
      </c>
      <c r="D139" s="961"/>
      <c r="E139" s="344" t="s">
        <v>19</v>
      </c>
      <c r="F139" s="789">
        <v>20808461</v>
      </c>
      <c r="G139" s="961"/>
      <c r="H139" s="188"/>
    </row>
    <row r="140" spans="2:8">
      <c r="B140" s="344" t="s">
        <v>112</v>
      </c>
      <c r="C140" s="789">
        <v>207876684</v>
      </c>
      <c r="D140" s="961"/>
      <c r="E140" s="344" t="s">
        <v>104</v>
      </c>
      <c r="F140" s="789">
        <v>1180878204</v>
      </c>
      <c r="G140" s="961"/>
      <c r="H140" s="188"/>
    </row>
    <row r="141" spans="2:8">
      <c r="B141" s="344" t="s">
        <v>104</v>
      </c>
      <c r="C141" s="789">
        <v>39661415</v>
      </c>
      <c r="D141" s="961"/>
      <c r="E141" s="344" t="s">
        <v>20</v>
      </c>
      <c r="F141" s="789">
        <v>1179456818</v>
      </c>
      <c r="G141" s="961"/>
      <c r="H141" s="188"/>
    </row>
    <row r="142" spans="2:8">
      <c r="B142" s="344" t="s">
        <v>20</v>
      </c>
      <c r="C142" s="789">
        <v>39224765</v>
      </c>
      <c r="D142" s="961"/>
      <c r="E142" s="344" t="s">
        <v>146</v>
      </c>
      <c r="F142" s="789">
        <v>1421386</v>
      </c>
      <c r="G142" s="961"/>
      <c r="H142" s="188"/>
    </row>
    <row r="143" spans="2:8" ht="25.5">
      <c r="B143" s="344" t="s">
        <v>146</v>
      </c>
      <c r="C143" s="789">
        <v>436650</v>
      </c>
      <c r="D143" s="961"/>
      <c r="E143" s="344" t="s">
        <v>54</v>
      </c>
      <c r="F143" s="789">
        <v>381341</v>
      </c>
      <c r="G143" s="961"/>
      <c r="H143" s="188"/>
    </row>
    <row r="144" spans="2:8" ht="25.5">
      <c r="B144" s="344" t="s">
        <v>54</v>
      </c>
      <c r="C144" s="789">
        <v>365025087</v>
      </c>
      <c r="D144" s="961"/>
      <c r="E144" s="344" t="s">
        <v>56</v>
      </c>
      <c r="F144" s="789">
        <v>381341</v>
      </c>
      <c r="G144" s="961"/>
      <c r="H144" s="188"/>
    </row>
    <row r="145" spans="2:8" ht="25.5">
      <c r="B145" s="344" t="s">
        <v>55</v>
      </c>
      <c r="C145" s="789">
        <v>364830000</v>
      </c>
      <c r="D145" s="961"/>
      <c r="E145" s="344" t="s">
        <v>35</v>
      </c>
      <c r="F145" s="789">
        <v>50552895</v>
      </c>
      <c r="G145" s="961"/>
      <c r="H145" s="188"/>
    </row>
    <row r="146" spans="2:8">
      <c r="B146" s="344" t="s">
        <v>56</v>
      </c>
      <c r="C146" s="789">
        <v>195087</v>
      </c>
      <c r="D146" s="961"/>
      <c r="E146" s="344" t="s">
        <v>36</v>
      </c>
      <c r="F146" s="789">
        <v>63162</v>
      </c>
      <c r="G146" s="961"/>
      <c r="H146" s="188"/>
    </row>
    <row r="147" spans="2:8" ht="25.5">
      <c r="B147" s="344" t="s">
        <v>35</v>
      </c>
      <c r="C147" s="789">
        <v>60561</v>
      </c>
      <c r="D147" s="961"/>
      <c r="E147" s="344" t="s">
        <v>37</v>
      </c>
      <c r="F147" s="789">
        <v>63162</v>
      </c>
      <c r="G147" s="961"/>
      <c r="H147" s="188"/>
    </row>
    <row r="148" spans="2:8" ht="25.5">
      <c r="B148" s="344" t="s">
        <v>36</v>
      </c>
      <c r="C148" s="789">
        <v>60561</v>
      </c>
      <c r="D148" s="961"/>
      <c r="E148" s="344" t="s">
        <v>38</v>
      </c>
      <c r="F148" s="789">
        <v>63162</v>
      </c>
      <c r="G148" s="961"/>
      <c r="H148" s="188"/>
    </row>
    <row r="149" spans="2:8" ht="25.5">
      <c r="B149" s="344" t="s">
        <v>21</v>
      </c>
      <c r="C149" s="789">
        <v>561</v>
      </c>
      <c r="D149" s="961"/>
      <c r="E149" s="344" t="s">
        <v>46</v>
      </c>
      <c r="F149" s="789">
        <v>50489733</v>
      </c>
      <c r="G149" s="961"/>
      <c r="H149" s="188"/>
    </row>
    <row r="150" spans="2:8" ht="25.5">
      <c r="B150" s="344" t="s">
        <v>37</v>
      </c>
      <c r="C150" s="789">
        <v>60000</v>
      </c>
      <c r="D150" s="961"/>
      <c r="E150" s="344" t="s">
        <v>101</v>
      </c>
      <c r="F150" s="789">
        <v>2423272</v>
      </c>
      <c r="G150" s="961"/>
      <c r="H150" s="188"/>
    </row>
    <row r="151" spans="2:8" ht="38.25">
      <c r="B151" s="962" t="s">
        <v>38</v>
      </c>
      <c r="C151" s="789">
        <v>60000</v>
      </c>
      <c r="D151" s="961"/>
      <c r="E151" s="962" t="s">
        <v>47</v>
      </c>
      <c r="F151" s="789">
        <v>48066461</v>
      </c>
      <c r="G151" s="961"/>
      <c r="H151" s="188"/>
    </row>
    <row r="152" spans="2:8">
      <c r="B152" s="344" t="s">
        <v>22</v>
      </c>
      <c r="C152" s="789">
        <v>11846900</v>
      </c>
      <c r="D152" s="961">
        <v>-700000</v>
      </c>
      <c r="E152" s="344" t="s">
        <v>22</v>
      </c>
      <c r="F152" s="789">
        <v>3368785</v>
      </c>
      <c r="G152" s="961">
        <v>700000</v>
      </c>
      <c r="H152" s="188"/>
    </row>
    <row r="153" spans="2:8">
      <c r="B153" s="344" t="s">
        <v>23</v>
      </c>
      <c r="C153" s="789">
        <v>11846900</v>
      </c>
      <c r="D153" s="961">
        <v>-700000</v>
      </c>
      <c r="E153" s="344" t="s">
        <v>23</v>
      </c>
      <c r="F153" s="789">
        <v>3368785</v>
      </c>
      <c r="G153" s="961">
        <v>700000</v>
      </c>
      <c r="H153" s="188"/>
    </row>
    <row r="154" spans="2:8">
      <c r="B154" s="344" t="s">
        <v>24</v>
      </c>
      <c r="C154" s="789">
        <v>4693453</v>
      </c>
      <c r="D154" s="961"/>
      <c r="E154" s="344" t="s">
        <v>24</v>
      </c>
      <c r="F154" s="789">
        <v>5505957</v>
      </c>
      <c r="G154" s="961"/>
      <c r="H154" s="188"/>
    </row>
    <row r="155" spans="2:8">
      <c r="B155" s="344" t="s">
        <v>25</v>
      </c>
      <c r="C155" s="789">
        <v>-4693453</v>
      </c>
      <c r="D155" s="961"/>
      <c r="E155" s="344" t="s">
        <v>25</v>
      </c>
      <c r="F155" s="789">
        <v>-5505957</v>
      </c>
      <c r="G155" s="961"/>
      <c r="H155" s="188"/>
    </row>
    <row r="156" spans="2:8">
      <c r="B156" s="344" t="s">
        <v>115</v>
      </c>
      <c r="C156" s="789">
        <v>-334457337</v>
      </c>
      <c r="D156" s="961"/>
      <c r="E156" s="344" t="s">
        <v>128</v>
      </c>
      <c r="F156" s="789">
        <v>-5505957</v>
      </c>
      <c r="G156" s="961"/>
      <c r="H156" s="188"/>
    </row>
    <row r="157" spans="2:8">
      <c r="B157" s="344" t="s">
        <v>26</v>
      </c>
      <c r="C157" s="789">
        <v>334457337</v>
      </c>
      <c r="D157" s="961"/>
      <c r="E157" s="344"/>
      <c r="F157" s="789"/>
      <c r="G157" s="961"/>
      <c r="H157" s="188"/>
    </row>
    <row r="158" spans="2:8" ht="25.5">
      <c r="B158" s="344" t="s">
        <v>149</v>
      </c>
      <c r="C158" s="789">
        <v>334457337</v>
      </c>
      <c r="D158" s="961"/>
      <c r="E158" s="344"/>
      <c r="F158" s="789"/>
      <c r="G158" s="961"/>
      <c r="H158" s="188"/>
    </row>
    <row r="159" spans="2:8">
      <c r="B159" s="1000" t="s">
        <v>128</v>
      </c>
      <c r="C159" s="781">
        <v>-4693453</v>
      </c>
      <c r="D159" s="1001"/>
      <c r="E159" s="980"/>
      <c r="F159" s="789"/>
      <c r="G159" s="961"/>
      <c r="H159" s="188"/>
    </row>
    <row r="160" spans="2:8">
      <c r="B160" s="959" t="s">
        <v>117</v>
      </c>
      <c r="C160" s="783"/>
      <c r="D160" s="993"/>
      <c r="E160" s="959" t="s">
        <v>117</v>
      </c>
      <c r="F160" s="783"/>
      <c r="G160" s="993"/>
      <c r="H160" s="749"/>
    </row>
    <row r="161" spans="2:8">
      <c r="B161" s="316" t="s">
        <v>6</v>
      </c>
      <c r="C161" s="787">
        <v>756394891</v>
      </c>
      <c r="D161" s="960">
        <v>-300000</v>
      </c>
      <c r="E161" s="316" t="s">
        <v>6</v>
      </c>
      <c r="F161" s="787">
        <v>1370435417</v>
      </c>
      <c r="G161" s="960">
        <v>300000</v>
      </c>
      <c r="H161" s="749"/>
    </row>
    <row r="162" spans="2:8" ht="25.5">
      <c r="B162" s="344" t="s">
        <v>7</v>
      </c>
      <c r="C162" s="789">
        <v>287461</v>
      </c>
      <c r="D162" s="961"/>
      <c r="E162" s="344" t="s">
        <v>7</v>
      </c>
      <c r="F162" s="789">
        <v>8086477</v>
      </c>
      <c r="G162" s="961"/>
      <c r="H162" s="749"/>
    </row>
    <row r="163" spans="2:8">
      <c r="B163" s="344" t="s">
        <v>13</v>
      </c>
      <c r="C163" s="789">
        <v>756107430</v>
      </c>
      <c r="D163" s="961">
        <v>-300000</v>
      </c>
      <c r="E163" s="344" t="s">
        <v>13</v>
      </c>
      <c r="F163" s="789">
        <v>1362348940</v>
      </c>
      <c r="G163" s="961">
        <v>300000</v>
      </c>
      <c r="H163" s="749"/>
    </row>
    <row r="164" spans="2:8">
      <c r="B164" s="344" t="s">
        <v>14</v>
      </c>
      <c r="C164" s="789">
        <v>756107430</v>
      </c>
      <c r="D164" s="961">
        <v>-300000</v>
      </c>
      <c r="E164" s="344" t="s">
        <v>14</v>
      </c>
      <c r="F164" s="789">
        <v>1362348940</v>
      </c>
      <c r="G164" s="961">
        <v>300000</v>
      </c>
      <c r="H164" s="749"/>
    </row>
    <row r="165" spans="2:8">
      <c r="B165" s="316" t="s">
        <v>15</v>
      </c>
      <c r="C165" s="787">
        <v>751751438</v>
      </c>
      <c r="D165" s="960">
        <v>-300000</v>
      </c>
      <c r="E165" s="316" t="s">
        <v>15</v>
      </c>
      <c r="F165" s="787">
        <v>1364929460</v>
      </c>
      <c r="G165" s="960">
        <v>300000</v>
      </c>
      <c r="H165" s="749"/>
    </row>
    <row r="166" spans="2:8">
      <c r="B166" s="344" t="s">
        <v>16</v>
      </c>
      <c r="C166" s="789">
        <v>742508645</v>
      </c>
      <c r="D166" s="961"/>
      <c r="E166" s="344" t="s">
        <v>16</v>
      </c>
      <c r="F166" s="789">
        <v>1361560675</v>
      </c>
      <c r="G166" s="961"/>
      <c r="H166" s="749"/>
    </row>
    <row r="167" spans="2:8">
      <c r="B167" s="344" t="s">
        <v>17</v>
      </c>
      <c r="C167" s="789">
        <v>140826784</v>
      </c>
      <c r="D167" s="961"/>
      <c r="E167" s="344" t="s">
        <v>17</v>
      </c>
      <c r="F167" s="789">
        <v>129958122</v>
      </c>
      <c r="G167" s="961"/>
      <c r="H167" s="749"/>
    </row>
    <row r="168" spans="2:8">
      <c r="B168" s="344" t="s">
        <v>18</v>
      </c>
      <c r="C168" s="789">
        <v>99830200</v>
      </c>
      <c r="D168" s="961"/>
      <c r="E168" s="344" t="s">
        <v>18</v>
      </c>
      <c r="F168" s="789">
        <v>109158400</v>
      </c>
      <c r="G168" s="961"/>
      <c r="H168" s="749"/>
    </row>
    <row r="169" spans="2:8">
      <c r="B169" s="344" t="s">
        <v>19</v>
      </c>
      <c r="C169" s="789">
        <v>40996584</v>
      </c>
      <c r="D169" s="961"/>
      <c r="E169" s="344" t="s">
        <v>19</v>
      </c>
      <c r="F169" s="789">
        <v>20799722</v>
      </c>
      <c r="G169" s="961"/>
      <c r="H169" s="749"/>
    </row>
    <row r="170" spans="2:8">
      <c r="B170" s="344" t="s">
        <v>112</v>
      </c>
      <c r="C170" s="789">
        <v>207876684</v>
      </c>
      <c r="D170" s="961"/>
      <c r="E170" s="344" t="s">
        <v>104</v>
      </c>
      <c r="F170" s="789">
        <v>1180668317</v>
      </c>
      <c r="G170" s="961"/>
      <c r="H170" s="749"/>
    </row>
    <row r="171" spans="2:8">
      <c r="B171" s="344" t="s">
        <v>104</v>
      </c>
      <c r="C171" s="789">
        <v>20358379</v>
      </c>
      <c r="D171" s="961"/>
      <c r="E171" s="344" t="s">
        <v>20</v>
      </c>
      <c r="F171" s="789">
        <v>1179246931</v>
      </c>
      <c r="G171" s="961"/>
      <c r="H171" s="749"/>
    </row>
    <row r="172" spans="2:8">
      <c r="B172" s="344" t="s">
        <v>20</v>
      </c>
      <c r="C172" s="789">
        <v>19921729</v>
      </c>
      <c r="D172" s="961"/>
      <c r="E172" s="344" t="s">
        <v>146</v>
      </c>
      <c r="F172" s="789">
        <v>1421386</v>
      </c>
      <c r="G172" s="961"/>
      <c r="H172" s="749"/>
    </row>
    <row r="173" spans="2:8" ht="25.5">
      <c r="B173" s="344" t="s">
        <v>146</v>
      </c>
      <c r="C173" s="789">
        <v>436650</v>
      </c>
      <c r="D173" s="961"/>
      <c r="E173" s="344" t="s">
        <v>54</v>
      </c>
      <c r="F173" s="789">
        <v>381341</v>
      </c>
      <c r="G173" s="961"/>
      <c r="H173" s="749"/>
    </row>
    <row r="174" spans="2:8" ht="25.5">
      <c r="B174" s="344" t="s">
        <v>54</v>
      </c>
      <c r="C174" s="789">
        <v>373395087</v>
      </c>
      <c r="D174" s="961"/>
      <c r="E174" s="344" t="s">
        <v>56</v>
      </c>
      <c r="F174" s="789">
        <v>381341</v>
      </c>
      <c r="G174" s="961"/>
      <c r="H174" s="749"/>
    </row>
    <row r="175" spans="2:8" ht="25.5">
      <c r="B175" s="344" t="s">
        <v>55</v>
      </c>
      <c r="C175" s="789">
        <v>373200000</v>
      </c>
      <c r="D175" s="961"/>
      <c r="E175" s="344" t="s">
        <v>35</v>
      </c>
      <c r="F175" s="789">
        <v>50552895</v>
      </c>
      <c r="G175" s="961"/>
      <c r="H175" s="749"/>
    </row>
    <row r="176" spans="2:8">
      <c r="B176" s="344" t="s">
        <v>56</v>
      </c>
      <c r="C176" s="789">
        <v>195087</v>
      </c>
      <c r="D176" s="961"/>
      <c r="E176" s="344" t="s">
        <v>36</v>
      </c>
      <c r="F176" s="789">
        <v>63162</v>
      </c>
      <c r="G176" s="961"/>
      <c r="H176" s="749"/>
    </row>
    <row r="177" spans="2:8" ht="25.5">
      <c r="B177" s="344" t="s">
        <v>35</v>
      </c>
      <c r="C177" s="789">
        <v>51711</v>
      </c>
      <c r="D177" s="961"/>
      <c r="E177" s="344" t="s">
        <v>37</v>
      </c>
      <c r="F177" s="789">
        <v>63162</v>
      </c>
      <c r="G177" s="961"/>
      <c r="H177" s="749"/>
    </row>
    <row r="178" spans="2:8" ht="25.5">
      <c r="B178" s="344" t="s">
        <v>36</v>
      </c>
      <c r="C178" s="789">
        <v>561</v>
      </c>
      <c r="D178" s="961"/>
      <c r="E178" s="344" t="s">
        <v>38</v>
      </c>
      <c r="F178" s="789">
        <v>63162</v>
      </c>
      <c r="G178" s="961"/>
      <c r="H178" s="749"/>
    </row>
    <row r="179" spans="2:8" ht="25.5">
      <c r="B179" s="344" t="s">
        <v>21</v>
      </c>
      <c r="C179" s="789">
        <v>561</v>
      </c>
      <c r="D179" s="961"/>
      <c r="E179" s="344" t="s">
        <v>46</v>
      </c>
      <c r="F179" s="789">
        <v>50489733</v>
      </c>
      <c r="G179" s="961"/>
      <c r="H179" s="749"/>
    </row>
    <row r="180" spans="2:8" ht="25.5">
      <c r="B180" s="344" t="s">
        <v>46</v>
      </c>
      <c r="C180" s="789">
        <v>51150</v>
      </c>
      <c r="D180" s="961"/>
      <c r="E180" s="344" t="s">
        <v>101</v>
      </c>
      <c r="F180" s="789">
        <v>2423272</v>
      </c>
      <c r="G180" s="961"/>
      <c r="H180" s="749"/>
    </row>
    <row r="181" spans="2:8" ht="38.25">
      <c r="B181" s="344" t="s">
        <v>47</v>
      </c>
      <c r="C181" s="789">
        <v>51150</v>
      </c>
      <c r="D181" s="961"/>
      <c r="E181" s="962" t="s">
        <v>47</v>
      </c>
      <c r="F181" s="789">
        <v>48066461</v>
      </c>
      <c r="G181" s="961"/>
      <c r="H181" s="749"/>
    </row>
    <row r="182" spans="2:8">
      <c r="B182" s="344" t="s">
        <v>22</v>
      </c>
      <c r="C182" s="789">
        <v>9242793</v>
      </c>
      <c r="D182" s="961">
        <v>-300000</v>
      </c>
      <c r="E182" s="344" t="s">
        <v>22</v>
      </c>
      <c r="F182" s="789">
        <v>3368785</v>
      </c>
      <c r="G182" s="961">
        <v>300000</v>
      </c>
      <c r="H182" s="749"/>
    </row>
    <row r="183" spans="2:8">
      <c r="B183" s="344" t="s">
        <v>23</v>
      </c>
      <c r="C183" s="789">
        <v>9242793</v>
      </c>
      <c r="D183" s="961">
        <v>-300000</v>
      </c>
      <c r="E183" s="344" t="s">
        <v>23</v>
      </c>
      <c r="F183" s="789">
        <v>3368785</v>
      </c>
      <c r="G183" s="961">
        <v>300000</v>
      </c>
      <c r="H183" s="749"/>
    </row>
    <row r="184" spans="2:8">
      <c r="B184" s="344" t="s">
        <v>24</v>
      </c>
      <c r="C184" s="789">
        <v>4643453</v>
      </c>
      <c r="D184" s="961"/>
      <c r="E184" s="344" t="s">
        <v>24</v>
      </c>
      <c r="F184" s="789">
        <v>5505957</v>
      </c>
      <c r="G184" s="961"/>
      <c r="H184" s="749"/>
    </row>
    <row r="185" spans="2:8">
      <c r="B185" s="344" t="s">
        <v>25</v>
      </c>
      <c r="C185" s="789">
        <v>-4643453</v>
      </c>
      <c r="D185" s="961"/>
      <c r="E185" s="344" t="s">
        <v>25</v>
      </c>
      <c r="F185" s="789">
        <v>-5505957</v>
      </c>
      <c r="G185" s="961"/>
      <c r="H185" s="749"/>
    </row>
    <row r="186" spans="2:8">
      <c r="B186" s="344" t="s">
        <v>115</v>
      </c>
      <c r="C186" s="789">
        <v>-334457337</v>
      </c>
      <c r="D186" s="961"/>
      <c r="E186" s="344" t="s">
        <v>128</v>
      </c>
      <c r="F186" s="789">
        <v>-5505957</v>
      </c>
      <c r="G186" s="961"/>
      <c r="H186" s="749"/>
    </row>
    <row r="187" spans="2:8">
      <c r="B187" s="344" t="s">
        <v>26</v>
      </c>
      <c r="C187" s="789">
        <v>334457337</v>
      </c>
      <c r="D187" s="961"/>
      <c r="E187" s="344"/>
      <c r="F187" s="789"/>
      <c r="G187" s="961"/>
      <c r="H187" s="749"/>
    </row>
    <row r="188" spans="2:8" ht="25.5">
      <c r="B188" s="344" t="s">
        <v>149</v>
      </c>
      <c r="C188" s="789">
        <v>334457337</v>
      </c>
      <c r="D188" s="961"/>
      <c r="E188" s="344"/>
      <c r="F188" s="789"/>
      <c r="G188" s="961"/>
      <c r="H188" s="749"/>
    </row>
    <row r="189" spans="2:8" ht="15.75" thickBot="1">
      <c r="B189" s="940" t="s">
        <v>128</v>
      </c>
      <c r="C189" s="941">
        <v>-4643453</v>
      </c>
      <c r="D189" s="963"/>
      <c r="E189" s="940"/>
      <c r="F189" s="941"/>
      <c r="G189" s="963"/>
      <c r="H189" s="749"/>
    </row>
    <row r="190" spans="2:8" ht="66" customHeight="1" thickBot="1">
      <c r="B190" s="1446" t="s">
        <v>400</v>
      </c>
      <c r="C190" s="1447"/>
      <c r="D190" s="1447"/>
      <c r="E190" s="1447"/>
      <c r="F190" s="1447"/>
      <c r="G190" s="1448"/>
      <c r="H190" s="188"/>
    </row>
    <row r="191" spans="2:8">
      <c r="B191" s="249"/>
      <c r="C191" s="249"/>
      <c r="D191" s="249"/>
      <c r="E191" s="249"/>
      <c r="F191" s="249"/>
      <c r="G191" s="249"/>
      <c r="H191" s="188"/>
    </row>
    <row r="192" spans="2:8">
      <c r="B192" s="250" t="s">
        <v>140</v>
      </c>
      <c r="C192" s="251"/>
      <c r="D192" s="252"/>
      <c r="E192" s="185"/>
      <c r="F192" s="251"/>
      <c r="G192" s="251"/>
      <c r="H192" s="188"/>
    </row>
    <row r="193" spans="1:8" ht="16.5" thickBot="1">
      <c r="B193" s="31"/>
      <c r="C193" s="31"/>
      <c r="D193" s="253"/>
      <c r="E193" s="31"/>
      <c r="F193" s="31"/>
      <c r="G193" s="31"/>
      <c r="H193" s="188"/>
    </row>
    <row r="194" spans="1:8">
      <c r="A194" s="272">
        <f>A97+1</f>
        <v>6</v>
      </c>
      <c r="B194" s="845" t="s">
        <v>34</v>
      </c>
      <c r="C194" s="953"/>
      <c r="D194" s="954"/>
      <c r="E194" s="845" t="s">
        <v>151</v>
      </c>
      <c r="F194" s="989"/>
      <c r="G194" s="990"/>
      <c r="H194" s="188" t="s">
        <v>50</v>
      </c>
    </row>
    <row r="195" spans="1:8">
      <c r="B195" s="935" t="s">
        <v>147</v>
      </c>
      <c r="C195" s="955"/>
      <c r="D195" s="956"/>
      <c r="E195" s="935" t="s">
        <v>147</v>
      </c>
      <c r="F195" s="955"/>
      <c r="G195" s="956"/>
      <c r="H195" s="188"/>
    </row>
    <row r="196" spans="1:8" ht="27">
      <c r="B196" s="964" t="s">
        <v>105</v>
      </c>
      <c r="C196" s="957"/>
      <c r="D196" s="958"/>
      <c r="E196" s="964" t="s">
        <v>153</v>
      </c>
      <c r="F196" s="957"/>
      <c r="G196" s="958"/>
      <c r="H196" s="188"/>
    </row>
    <row r="197" spans="1:8">
      <c r="B197" s="316" t="s">
        <v>6</v>
      </c>
      <c r="C197" s="787">
        <v>125856270</v>
      </c>
      <c r="D197" s="960">
        <v>-69949</v>
      </c>
      <c r="E197" s="316" t="s">
        <v>6</v>
      </c>
      <c r="F197" s="787">
        <v>38395730</v>
      </c>
      <c r="G197" s="960">
        <v>69949</v>
      </c>
      <c r="H197" s="188"/>
    </row>
    <row r="198" spans="1:8" ht="75.75" customHeight="1">
      <c r="B198" s="344" t="s">
        <v>7</v>
      </c>
      <c r="C198" s="789">
        <v>283439</v>
      </c>
      <c r="D198" s="961"/>
      <c r="E198" s="344" t="s">
        <v>7</v>
      </c>
      <c r="F198" s="789">
        <v>4578</v>
      </c>
      <c r="G198" s="961"/>
      <c r="H198" s="188"/>
    </row>
    <row r="199" spans="1:8">
      <c r="B199" s="962" t="s">
        <v>13</v>
      </c>
      <c r="C199" s="789">
        <v>125572831</v>
      </c>
      <c r="D199" s="961">
        <v>-69949</v>
      </c>
      <c r="E199" s="962" t="s">
        <v>13</v>
      </c>
      <c r="F199" s="789">
        <v>38391152</v>
      </c>
      <c r="G199" s="961">
        <v>69949</v>
      </c>
      <c r="H199" s="188"/>
    </row>
    <row r="200" spans="1:8">
      <c r="B200" s="344" t="s">
        <v>14</v>
      </c>
      <c r="C200" s="789">
        <v>125572831</v>
      </c>
      <c r="D200" s="961">
        <v>-69949</v>
      </c>
      <c r="E200" s="344" t="s">
        <v>14</v>
      </c>
      <c r="F200" s="789">
        <v>38391152</v>
      </c>
      <c r="G200" s="961">
        <v>69949</v>
      </c>
      <c r="H200" s="188"/>
    </row>
    <row r="201" spans="1:8">
      <c r="B201" s="316" t="s">
        <v>15</v>
      </c>
      <c r="C201" s="787">
        <v>125856270</v>
      </c>
      <c r="D201" s="960">
        <v>-69949</v>
      </c>
      <c r="E201" s="316" t="s">
        <v>15</v>
      </c>
      <c r="F201" s="787">
        <v>38395730</v>
      </c>
      <c r="G201" s="960">
        <v>69949</v>
      </c>
      <c r="H201" s="188"/>
    </row>
    <row r="202" spans="1:8">
      <c r="B202" s="344" t="s">
        <v>16</v>
      </c>
      <c r="C202" s="789">
        <v>113838229</v>
      </c>
      <c r="D202" s="961">
        <v>-69949</v>
      </c>
      <c r="E202" s="344" t="s">
        <v>16</v>
      </c>
      <c r="F202" s="789">
        <v>37816158</v>
      </c>
      <c r="G202" s="961">
        <v>69949</v>
      </c>
      <c r="H202" s="188"/>
    </row>
    <row r="203" spans="1:8">
      <c r="B203" s="344" t="s">
        <v>17</v>
      </c>
      <c r="C203" s="789">
        <v>113402150</v>
      </c>
      <c r="D203" s="961">
        <v>-69949</v>
      </c>
      <c r="E203" s="344" t="s">
        <v>17</v>
      </c>
      <c r="F203" s="789">
        <v>37815971</v>
      </c>
      <c r="G203" s="961">
        <v>69949</v>
      </c>
      <c r="H203" s="188"/>
    </row>
    <row r="204" spans="1:8">
      <c r="B204" s="344" t="s">
        <v>18</v>
      </c>
      <c r="C204" s="789">
        <v>80249222</v>
      </c>
      <c r="D204" s="961"/>
      <c r="E204" s="344" t="s">
        <v>18</v>
      </c>
      <c r="F204" s="789">
        <v>32299132</v>
      </c>
      <c r="G204" s="961"/>
      <c r="H204" s="188"/>
    </row>
    <row r="205" spans="1:8">
      <c r="B205" s="344" t="s">
        <v>19</v>
      </c>
      <c r="C205" s="789">
        <v>33152928</v>
      </c>
      <c r="D205" s="961">
        <v>-69949</v>
      </c>
      <c r="E205" s="344" t="s">
        <v>19</v>
      </c>
      <c r="F205" s="789">
        <v>5516839</v>
      </c>
      <c r="G205" s="961">
        <v>69949</v>
      </c>
      <c r="H205" s="188"/>
    </row>
    <row r="206" spans="1:8" ht="25.5">
      <c r="B206" s="344" t="s">
        <v>104</v>
      </c>
      <c r="C206" s="789">
        <v>436000</v>
      </c>
      <c r="D206" s="961"/>
      <c r="E206" s="344" t="s">
        <v>35</v>
      </c>
      <c r="F206" s="789">
        <v>187</v>
      </c>
      <c r="G206" s="961"/>
      <c r="H206" s="188"/>
    </row>
    <row r="207" spans="1:8">
      <c r="B207" s="344" t="s">
        <v>146</v>
      </c>
      <c r="C207" s="789">
        <v>436000</v>
      </c>
      <c r="D207" s="961"/>
      <c r="E207" s="344" t="s">
        <v>36</v>
      </c>
      <c r="F207" s="789">
        <v>187</v>
      </c>
      <c r="G207" s="961"/>
      <c r="H207" s="188"/>
    </row>
    <row r="208" spans="1:8" ht="25.5">
      <c r="B208" s="344" t="s">
        <v>35</v>
      </c>
      <c r="C208" s="789">
        <v>79</v>
      </c>
      <c r="D208" s="961"/>
      <c r="E208" s="344" t="s">
        <v>21</v>
      </c>
      <c r="F208" s="789">
        <v>187</v>
      </c>
      <c r="G208" s="961"/>
      <c r="H208" s="188"/>
    </row>
    <row r="209" spans="2:8">
      <c r="B209" s="344" t="s">
        <v>36</v>
      </c>
      <c r="C209" s="789">
        <v>79</v>
      </c>
      <c r="D209" s="961"/>
      <c r="E209" s="344" t="s">
        <v>22</v>
      </c>
      <c r="F209" s="789">
        <v>579572</v>
      </c>
      <c r="G209" s="961"/>
      <c r="H209" s="188"/>
    </row>
    <row r="210" spans="2:8" ht="25.5">
      <c r="B210" s="344" t="s">
        <v>21</v>
      </c>
      <c r="C210" s="789">
        <v>79</v>
      </c>
      <c r="D210" s="961"/>
      <c r="E210" s="344" t="s">
        <v>23</v>
      </c>
      <c r="F210" s="789">
        <v>579572</v>
      </c>
      <c r="G210" s="961"/>
      <c r="H210" s="188"/>
    </row>
    <row r="211" spans="2:8">
      <c r="B211" s="344" t="s">
        <v>22</v>
      </c>
      <c r="C211" s="789">
        <v>12018041</v>
      </c>
      <c r="D211" s="961"/>
      <c r="E211" s="344"/>
      <c r="F211" s="789"/>
      <c r="G211" s="961"/>
      <c r="H211" s="188"/>
    </row>
    <row r="212" spans="2:8" ht="15.75" thickBot="1">
      <c r="B212" s="1000" t="s">
        <v>23</v>
      </c>
      <c r="C212" s="781">
        <v>12018041</v>
      </c>
      <c r="D212" s="1001"/>
      <c r="E212" s="1000"/>
      <c r="F212" s="781"/>
      <c r="G212" s="1001"/>
      <c r="H212" s="188"/>
    </row>
    <row r="213" spans="2:8">
      <c r="B213" s="1002" t="s">
        <v>152</v>
      </c>
      <c r="C213" s="1003"/>
      <c r="D213" s="990"/>
      <c r="E213" s="1002" t="s">
        <v>152</v>
      </c>
      <c r="F213" s="1003"/>
      <c r="G213" s="990"/>
      <c r="H213" s="188"/>
    </row>
    <row r="214" spans="2:8" ht="27">
      <c r="B214" s="964" t="s">
        <v>105</v>
      </c>
      <c r="C214" s="1015"/>
      <c r="D214" s="1016"/>
      <c r="E214" s="964" t="s">
        <v>153</v>
      </c>
      <c r="F214" s="972"/>
      <c r="G214" s="1004"/>
      <c r="H214" s="188"/>
    </row>
    <row r="215" spans="2:8">
      <c r="B215" s="964" t="s">
        <v>106</v>
      </c>
      <c r="C215" s="1015"/>
      <c r="D215" s="1016"/>
      <c r="E215" s="964" t="s">
        <v>106</v>
      </c>
      <c r="F215" s="972"/>
      <c r="G215" s="1004"/>
      <c r="H215" s="188"/>
    </row>
    <row r="216" spans="2:8" ht="27">
      <c r="B216" s="964" t="s">
        <v>107</v>
      </c>
      <c r="C216" s="972" t="s">
        <v>154</v>
      </c>
      <c r="D216" s="1016"/>
      <c r="E216" s="964" t="s">
        <v>155</v>
      </c>
      <c r="F216" s="972" t="s">
        <v>156</v>
      </c>
      <c r="G216" s="1004"/>
      <c r="H216" s="188"/>
    </row>
    <row r="217" spans="2:8">
      <c r="B217" s="959" t="s">
        <v>102</v>
      </c>
      <c r="C217" s="955"/>
      <c r="D217" s="956"/>
      <c r="E217" s="959" t="s">
        <v>102</v>
      </c>
      <c r="F217" s="783"/>
      <c r="G217" s="993"/>
      <c r="H217" s="188"/>
    </row>
    <row r="218" spans="2:8">
      <c r="B218" s="316" t="s">
        <v>6</v>
      </c>
      <c r="C218" s="787">
        <v>6549102</v>
      </c>
      <c r="D218" s="960">
        <v>-66475</v>
      </c>
      <c r="E218" s="316" t="s">
        <v>6</v>
      </c>
      <c r="F218" s="787"/>
      <c r="G218" s="960">
        <v>66475</v>
      </c>
      <c r="H218" s="188"/>
    </row>
    <row r="219" spans="2:8">
      <c r="B219" s="962" t="s">
        <v>13</v>
      </c>
      <c r="C219" s="789">
        <v>6549102</v>
      </c>
      <c r="D219" s="961">
        <v>-66475</v>
      </c>
      <c r="E219" s="962" t="s">
        <v>13</v>
      </c>
      <c r="F219" s="789"/>
      <c r="G219" s="961">
        <v>66475</v>
      </c>
      <c r="H219" s="188"/>
    </row>
    <row r="220" spans="2:8">
      <c r="B220" s="344" t="s">
        <v>14</v>
      </c>
      <c r="C220" s="789">
        <v>6549102</v>
      </c>
      <c r="D220" s="961">
        <v>-66475</v>
      </c>
      <c r="E220" s="344" t="s">
        <v>14</v>
      </c>
      <c r="F220" s="789"/>
      <c r="G220" s="961">
        <v>66475</v>
      </c>
      <c r="H220" s="188"/>
    </row>
    <row r="221" spans="2:8">
      <c r="B221" s="316" t="s">
        <v>15</v>
      </c>
      <c r="C221" s="787">
        <v>6549102</v>
      </c>
      <c r="D221" s="960">
        <v>-66475</v>
      </c>
      <c r="E221" s="316" t="s">
        <v>15</v>
      </c>
      <c r="F221" s="787"/>
      <c r="G221" s="960">
        <v>66475</v>
      </c>
      <c r="H221" s="188"/>
    </row>
    <row r="222" spans="2:8">
      <c r="B222" s="344" t="s">
        <v>16</v>
      </c>
      <c r="C222" s="789">
        <v>6549102</v>
      </c>
      <c r="D222" s="961">
        <v>-66475</v>
      </c>
      <c r="E222" s="344" t="s">
        <v>16</v>
      </c>
      <c r="F222" s="789"/>
      <c r="G222" s="961">
        <v>66475</v>
      </c>
      <c r="H222" s="188"/>
    </row>
    <row r="223" spans="2:8">
      <c r="B223" s="344" t="s">
        <v>17</v>
      </c>
      <c r="C223" s="789">
        <v>6549102</v>
      </c>
      <c r="D223" s="961">
        <v>-66475</v>
      </c>
      <c r="E223" s="344" t="s">
        <v>17</v>
      </c>
      <c r="F223" s="789"/>
      <c r="G223" s="961">
        <v>66475</v>
      </c>
      <c r="H223" s="188"/>
    </row>
    <row r="224" spans="2:8">
      <c r="B224" s="344" t="s">
        <v>19</v>
      </c>
      <c r="C224" s="789">
        <v>6549102</v>
      </c>
      <c r="D224" s="961">
        <v>-66475</v>
      </c>
      <c r="E224" s="344" t="s">
        <v>19</v>
      </c>
      <c r="F224" s="789"/>
      <c r="G224" s="961">
        <v>66475</v>
      </c>
      <c r="H224" s="188"/>
    </row>
    <row r="225" spans="2:8">
      <c r="B225" s="959" t="s">
        <v>103</v>
      </c>
      <c r="C225" s="783"/>
      <c r="D225" s="993"/>
      <c r="E225" s="959" t="s">
        <v>103</v>
      </c>
      <c r="F225" s="783"/>
      <c r="G225" s="993"/>
      <c r="H225" s="188"/>
    </row>
    <row r="226" spans="2:8">
      <c r="B226" s="316" t="s">
        <v>6</v>
      </c>
      <c r="C226" s="787">
        <v>6549102</v>
      </c>
      <c r="D226" s="960">
        <v>-66475</v>
      </c>
      <c r="E226" s="316" t="s">
        <v>6</v>
      </c>
      <c r="F226" s="787"/>
      <c r="G226" s="960">
        <v>66475</v>
      </c>
      <c r="H226" s="188"/>
    </row>
    <row r="227" spans="2:8">
      <c r="B227" s="962" t="s">
        <v>13</v>
      </c>
      <c r="C227" s="789">
        <v>6549102</v>
      </c>
      <c r="D227" s="961">
        <v>-66475</v>
      </c>
      <c r="E227" s="962" t="s">
        <v>13</v>
      </c>
      <c r="F227" s="789"/>
      <c r="G227" s="961">
        <v>66475</v>
      </c>
      <c r="H227" s="188"/>
    </row>
    <row r="228" spans="2:8">
      <c r="B228" s="344" t="s">
        <v>14</v>
      </c>
      <c r="C228" s="789">
        <v>6549102</v>
      </c>
      <c r="D228" s="961">
        <v>-66475</v>
      </c>
      <c r="E228" s="344" t="s">
        <v>14</v>
      </c>
      <c r="F228" s="789"/>
      <c r="G228" s="961">
        <v>66475</v>
      </c>
      <c r="H228" s="188"/>
    </row>
    <row r="229" spans="2:8">
      <c r="B229" s="316" t="s">
        <v>15</v>
      </c>
      <c r="C229" s="787">
        <v>6549102</v>
      </c>
      <c r="D229" s="960">
        <v>-66475</v>
      </c>
      <c r="E229" s="316" t="s">
        <v>15</v>
      </c>
      <c r="F229" s="787"/>
      <c r="G229" s="960">
        <v>66475</v>
      </c>
      <c r="H229" s="188"/>
    </row>
    <row r="230" spans="2:8">
      <c r="B230" s="344" t="s">
        <v>16</v>
      </c>
      <c r="C230" s="789">
        <v>6549102</v>
      </c>
      <c r="D230" s="961">
        <v>-66475</v>
      </c>
      <c r="E230" s="344" t="s">
        <v>16</v>
      </c>
      <c r="F230" s="789"/>
      <c r="G230" s="961">
        <v>66475</v>
      </c>
      <c r="H230" s="188"/>
    </row>
    <row r="231" spans="2:8">
      <c r="B231" s="344" t="s">
        <v>17</v>
      </c>
      <c r="C231" s="789">
        <v>6549102</v>
      </c>
      <c r="D231" s="961">
        <v>-66475</v>
      </c>
      <c r="E231" s="344" t="s">
        <v>17</v>
      </c>
      <c r="F231" s="789"/>
      <c r="G231" s="961">
        <v>66475</v>
      </c>
      <c r="H231" s="188"/>
    </row>
    <row r="232" spans="2:8">
      <c r="B232" s="344" t="s">
        <v>19</v>
      </c>
      <c r="C232" s="789">
        <v>6549102</v>
      </c>
      <c r="D232" s="961">
        <v>-66475</v>
      </c>
      <c r="E232" s="344" t="s">
        <v>19</v>
      </c>
      <c r="F232" s="789"/>
      <c r="G232" s="961">
        <v>66475</v>
      </c>
      <c r="H232" s="188"/>
    </row>
    <row r="233" spans="2:8">
      <c r="B233" s="959" t="s">
        <v>108</v>
      </c>
      <c r="C233" s="783"/>
      <c r="D233" s="993"/>
      <c r="E233" s="959" t="s">
        <v>108</v>
      </c>
      <c r="F233" s="783"/>
      <c r="G233" s="993"/>
      <c r="H233" s="188"/>
    </row>
    <row r="234" spans="2:8">
      <c r="B234" s="316" t="s">
        <v>6</v>
      </c>
      <c r="C234" s="787">
        <v>6549102</v>
      </c>
      <c r="D234" s="960">
        <v>-66475</v>
      </c>
      <c r="E234" s="316" t="s">
        <v>6</v>
      </c>
      <c r="F234" s="787"/>
      <c r="G234" s="960">
        <v>66475</v>
      </c>
      <c r="H234" s="188"/>
    </row>
    <row r="235" spans="2:8">
      <c r="B235" s="962" t="s">
        <v>13</v>
      </c>
      <c r="C235" s="789">
        <v>6549102</v>
      </c>
      <c r="D235" s="961">
        <v>-66475</v>
      </c>
      <c r="E235" s="962" t="s">
        <v>13</v>
      </c>
      <c r="F235" s="789"/>
      <c r="G235" s="961">
        <v>66475</v>
      </c>
      <c r="H235" s="188"/>
    </row>
    <row r="236" spans="2:8">
      <c r="B236" s="344" t="s">
        <v>14</v>
      </c>
      <c r="C236" s="789">
        <v>6549102</v>
      </c>
      <c r="D236" s="961">
        <v>-66475</v>
      </c>
      <c r="E236" s="344" t="s">
        <v>14</v>
      </c>
      <c r="F236" s="789"/>
      <c r="G236" s="961">
        <v>66475</v>
      </c>
      <c r="H236" s="188"/>
    </row>
    <row r="237" spans="2:8">
      <c r="B237" s="316" t="s">
        <v>15</v>
      </c>
      <c r="C237" s="787">
        <v>6549102</v>
      </c>
      <c r="D237" s="960">
        <v>-66475</v>
      </c>
      <c r="E237" s="316" t="s">
        <v>15</v>
      </c>
      <c r="F237" s="787"/>
      <c r="G237" s="960">
        <v>66475</v>
      </c>
      <c r="H237" s="188"/>
    </row>
    <row r="238" spans="2:8">
      <c r="B238" s="344" t="s">
        <v>16</v>
      </c>
      <c r="C238" s="789">
        <v>6549102</v>
      </c>
      <c r="D238" s="961">
        <v>-66475</v>
      </c>
      <c r="E238" s="344" t="s">
        <v>16</v>
      </c>
      <c r="F238" s="789"/>
      <c r="G238" s="961">
        <v>66475</v>
      </c>
      <c r="H238" s="188"/>
    </row>
    <row r="239" spans="2:8">
      <c r="B239" s="344" t="s">
        <v>17</v>
      </c>
      <c r="C239" s="789">
        <v>6549102</v>
      </c>
      <c r="D239" s="961">
        <v>-66475</v>
      </c>
      <c r="E239" s="344" t="s">
        <v>17</v>
      </c>
      <c r="F239" s="789"/>
      <c r="G239" s="961">
        <v>66475</v>
      </c>
      <c r="H239" s="188"/>
    </row>
    <row r="240" spans="2:8">
      <c r="B240" s="344" t="s">
        <v>19</v>
      </c>
      <c r="C240" s="789">
        <v>6549102</v>
      </c>
      <c r="D240" s="961">
        <v>-66475</v>
      </c>
      <c r="E240" s="344" t="s">
        <v>19</v>
      </c>
      <c r="F240" s="789"/>
      <c r="G240" s="961">
        <v>66475</v>
      </c>
      <c r="H240" s="188"/>
    </row>
    <row r="241" spans="2:8">
      <c r="B241" s="959" t="s">
        <v>157</v>
      </c>
      <c r="C241" s="783"/>
      <c r="D241" s="993"/>
      <c r="E241" s="959" t="s">
        <v>157</v>
      </c>
      <c r="F241" s="783"/>
      <c r="G241" s="993"/>
      <c r="H241" s="188"/>
    </row>
    <row r="242" spans="2:8">
      <c r="B242" s="316" t="s">
        <v>6</v>
      </c>
      <c r="C242" s="787">
        <v>6549102</v>
      </c>
      <c r="D242" s="960">
        <v>-66475</v>
      </c>
      <c r="E242" s="316" t="s">
        <v>6</v>
      </c>
      <c r="F242" s="787"/>
      <c r="G242" s="960">
        <v>66475</v>
      </c>
      <c r="H242" s="188"/>
    </row>
    <row r="243" spans="2:8">
      <c r="B243" s="962" t="s">
        <v>13</v>
      </c>
      <c r="C243" s="789">
        <v>6549102</v>
      </c>
      <c r="D243" s="961">
        <v>-66475</v>
      </c>
      <c r="E243" s="962" t="s">
        <v>13</v>
      </c>
      <c r="F243" s="789"/>
      <c r="G243" s="961">
        <v>66475</v>
      </c>
      <c r="H243" s="188"/>
    </row>
    <row r="244" spans="2:8">
      <c r="B244" s="344" t="s">
        <v>14</v>
      </c>
      <c r="C244" s="789">
        <v>6549102</v>
      </c>
      <c r="D244" s="961">
        <v>-66475</v>
      </c>
      <c r="E244" s="344" t="s">
        <v>14</v>
      </c>
      <c r="F244" s="789"/>
      <c r="G244" s="961">
        <v>66475</v>
      </c>
      <c r="H244" s="188"/>
    </row>
    <row r="245" spans="2:8">
      <c r="B245" s="316" t="s">
        <v>15</v>
      </c>
      <c r="C245" s="787">
        <v>6549102</v>
      </c>
      <c r="D245" s="960">
        <v>-66475</v>
      </c>
      <c r="E245" s="316" t="s">
        <v>15</v>
      </c>
      <c r="F245" s="787"/>
      <c r="G245" s="960">
        <v>66475</v>
      </c>
      <c r="H245" s="188"/>
    </row>
    <row r="246" spans="2:8">
      <c r="B246" s="344" t="s">
        <v>16</v>
      </c>
      <c r="C246" s="789">
        <v>6549102</v>
      </c>
      <c r="D246" s="961">
        <v>-66475</v>
      </c>
      <c r="E246" s="344" t="s">
        <v>16</v>
      </c>
      <c r="F246" s="789"/>
      <c r="G246" s="961">
        <v>66475</v>
      </c>
      <c r="H246" s="188"/>
    </row>
    <row r="247" spans="2:8">
      <c r="B247" s="344" t="s">
        <v>17</v>
      </c>
      <c r="C247" s="789">
        <v>6549102</v>
      </c>
      <c r="D247" s="961">
        <v>-66475</v>
      </c>
      <c r="E247" s="344" t="s">
        <v>17</v>
      </c>
      <c r="F247" s="789"/>
      <c r="G247" s="961">
        <v>66475</v>
      </c>
      <c r="H247" s="188"/>
    </row>
    <row r="248" spans="2:8">
      <c r="B248" s="344" t="s">
        <v>19</v>
      </c>
      <c r="C248" s="789">
        <v>6549102</v>
      </c>
      <c r="D248" s="961">
        <v>-66475</v>
      </c>
      <c r="E248" s="344" t="s">
        <v>19</v>
      </c>
      <c r="F248" s="789"/>
      <c r="G248" s="961">
        <v>66475</v>
      </c>
      <c r="H248" s="188"/>
    </row>
    <row r="249" spans="2:8">
      <c r="B249" s="959" t="s">
        <v>74</v>
      </c>
      <c r="C249" s="783"/>
      <c r="D249" s="993"/>
      <c r="E249" s="959" t="s">
        <v>74</v>
      </c>
      <c r="F249" s="783"/>
      <c r="G249" s="993"/>
      <c r="H249" s="188"/>
    </row>
    <row r="250" spans="2:8">
      <c r="B250" s="316" t="s">
        <v>6</v>
      </c>
      <c r="C250" s="787">
        <v>126052022</v>
      </c>
      <c r="D250" s="960">
        <v>-1279459</v>
      </c>
      <c r="E250" s="316" t="s">
        <v>6</v>
      </c>
      <c r="F250" s="787"/>
      <c r="G250" s="960">
        <v>1279459</v>
      </c>
      <c r="H250" s="188"/>
    </row>
    <row r="251" spans="2:8">
      <c r="B251" s="962" t="s">
        <v>13</v>
      </c>
      <c r="C251" s="789">
        <v>126052022</v>
      </c>
      <c r="D251" s="961">
        <v>-1279459</v>
      </c>
      <c r="E251" s="962" t="s">
        <v>13</v>
      </c>
      <c r="F251" s="789"/>
      <c r="G251" s="961">
        <v>1279459</v>
      </c>
      <c r="H251" s="188"/>
    </row>
    <row r="252" spans="2:8">
      <c r="B252" s="344" t="s">
        <v>14</v>
      </c>
      <c r="C252" s="789">
        <v>126052022</v>
      </c>
      <c r="D252" s="961">
        <v>-1279459</v>
      </c>
      <c r="E252" s="344" t="s">
        <v>14</v>
      </c>
      <c r="F252" s="789"/>
      <c r="G252" s="961">
        <v>1279459</v>
      </c>
      <c r="H252" s="188"/>
    </row>
    <row r="253" spans="2:8">
      <c r="B253" s="316" t="s">
        <v>15</v>
      </c>
      <c r="C253" s="787">
        <v>126052022</v>
      </c>
      <c r="D253" s="960">
        <v>-1279459</v>
      </c>
      <c r="E253" s="316" t="s">
        <v>15</v>
      </c>
      <c r="F253" s="787"/>
      <c r="G253" s="960">
        <v>1279459</v>
      </c>
      <c r="H253" s="188"/>
    </row>
    <row r="254" spans="2:8">
      <c r="B254" s="344" t="s">
        <v>16</v>
      </c>
      <c r="C254" s="789">
        <v>126052022</v>
      </c>
      <c r="D254" s="961">
        <v>-1279459</v>
      </c>
      <c r="E254" s="344" t="s">
        <v>16</v>
      </c>
      <c r="F254" s="789"/>
      <c r="G254" s="961">
        <v>1279459</v>
      </c>
      <c r="H254" s="188"/>
    </row>
    <row r="255" spans="2:8">
      <c r="B255" s="344" t="s">
        <v>17</v>
      </c>
      <c r="C255" s="789">
        <v>126052022</v>
      </c>
      <c r="D255" s="961">
        <v>-1279459</v>
      </c>
      <c r="E255" s="344" t="s">
        <v>17</v>
      </c>
      <c r="F255" s="789"/>
      <c r="G255" s="961">
        <v>1279459</v>
      </c>
      <c r="H255" s="188"/>
    </row>
    <row r="256" spans="2:8" ht="15.75" thickBot="1">
      <c r="B256" s="940" t="s">
        <v>19</v>
      </c>
      <c r="C256" s="941">
        <v>126052022</v>
      </c>
      <c r="D256" s="963">
        <v>-1279459</v>
      </c>
      <c r="E256" s="940" t="s">
        <v>19</v>
      </c>
      <c r="F256" s="941"/>
      <c r="G256" s="963">
        <v>1279459</v>
      </c>
      <c r="H256" s="188"/>
    </row>
    <row r="257" spans="1:8" ht="43.5" customHeight="1" thickBot="1">
      <c r="B257" s="1446" t="s">
        <v>401</v>
      </c>
      <c r="C257" s="1447"/>
      <c r="D257" s="1447"/>
      <c r="E257" s="1447"/>
      <c r="F257" s="1447"/>
      <c r="G257" s="1448"/>
      <c r="H257" s="188"/>
    </row>
    <row r="258" spans="1:8">
      <c r="B258" s="249"/>
      <c r="C258" s="249"/>
      <c r="D258" s="249"/>
      <c r="E258" s="249"/>
      <c r="F258" s="249"/>
      <c r="G258" s="249"/>
      <c r="H258" s="188"/>
    </row>
    <row r="259" spans="1:8">
      <c r="B259" s="250" t="s">
        <v>389</v>
      </c>
      <c r="C259" s="249"/>
      <c r="D259" s="249"/>
      <c r="E259" s="249"/>
      <c r="F259" s="249"/>
      <c r="G259" s="249"/>
      <c r="H259" s="188"/>
    </row>
    <row r="260" spans="1:8" ht="15.75" thickBot="1">
      <c r="B260" s="249"/>
      <c r="C260" s="249"/>
      <c r="D260" s="249"/>
      <c r="E260" s="249"/>
      <c r="F260" s="249"/>
      <c r="G260" s="249"/>
      <c r="H260" s="188"/>
    </row>
    <row r="261" spans="1:8">
      <c r="A261" s="272">
        <f>A194</f>
        <v>6</v>
      </c>
      <c r="B261" s="988" t="s">
        <v>34</v>
      </c>
      <c r="C261" s="953"/>
      <c r="D261" s="954"/>
      <c r="E261" s="988" t="s">
        <v>151</v>
      </c>
      <c r="F261" s="989"/>
      <c r="G261" s="990"/>
      <c r="H261" s="188" t="s">
        <v>50</v>
      </c>
    </row>
    <row r="262" spans="1:8">
      <c r="B262" s="991" t="s">
        <v>148</v>
      </c>
      <c r="C262" s="955"/>
      <c r="D262" s="956"/>
      <c r="E262" s="991" t="s">
        <v>148</v>
      </c>
      <c r="F262" s="955"/>
      <c r="G262" s="956"/>
      <c r="H262" s="188"/>
    </row>
    <row r="263" spans="1:8">
      <c r="B263" s="964" t="s">
        <v>53</v>
      </c>
      <c r="C263" s="957"/>
      <c r="D263" s="958"/>
      <c r="E263" s="964" t="s">
        <v>53</v>
      </c>
      <c r="F263" s="957"/>
      <c r="G263" s="958"/>
      <c r="H263" s="330"/>
    </row>
    <row r="264" spans="1:8">
      <c r="B264" s="959" t="s">
        <v>58</v>
      </c>
      <c r="C264" s="783"/>
      <c r="D264" s="993"/>
      <c r="E264" s="959" t="s">
        <v>58</v>
      </c>
      <c r="F264" s="1011"/>
      <c r="G264" s="784"/>
      <c r="H264" s="330"/>
    </row>
    <row r="265" spans="1:8" ht="15" customHeight="1">
      <c r="B265" s="316" t="s">
        <v>6</v>
      </c>
      <c r="C265" s="787">
        <v>1208856824</v>
      </c>
      <c r="D265" s="960">
        <v>-69949</v>
      </c>
      <c r="E265" s="316" t="s">
        <v>6</v>
      </c>
      <c r="F265" s="1012">
        <v>38395730</v>
      </c>
      <c r="G265" s="944">
        <v>69949</v>
      </c>
      <c r="H265" s="188"/>
    </row>
    <row r="266" spans="1:8" ht="25.5">
      <c r="B266" s="344" t="s">
        <v>7</v>
      </c>
      <c r="C266" s="789">
        <v>647461</v>
      </c>
      <c r="D266" s="961"/>
      <c r="E266" s="344" t="s">
        <v>7</v>
      </c>
      <c r="F266" s="979">
        <v>4578</v>
      </c>
      <c r="G266" s="939"/>
      <c r="H266" s="188"/>
    </row>
    <row r="267" spans="1:8">
      <c r="B267" s="344" t="s">
        <v>13</v>
      </c>
      <c r="C267" s="789">
        <v>1208209363</v>
      </c>
      <c r="D267" s="961">
        <v>-69949</v>
      </c>
      <c r="E267" s="344" t="s">
        <v>13</v>
      </c>
      <c r="F267" s="979">
        <v>38391152</v>
      </c>
      <c r="G267" s="939">
        <v>69949</v>
      </c>
      <c r="H267" s="188"/>
    </row>
    <row r="268" spans="1:8">
      <c r="B268" s="344" t="s">
        <v>14</v>
      </c>
      <c r="C268" s="789">
        <v>1208209363</v>
      </c>
      <c r="D268" s="961">
        <v>-69949</v>
      </c>
      <c r="E268" s="344" t="s">
        <v>14</v>
      </c>
      <c r="F268" s="979">
        <v>38391152</v>
      </c>
      <c r="G268" s="939">
        <v>69949</v>
      </c>
      <c r="H268" s="188"/>
    </row>
    <row r="269" spans="1:8">
      <c r="B269" s="316" t="s">
        <v>15</v>
      </c>
      <c r="C269" s="787">
        <v>776807393</v>
      </c>
      <c r="D269" s="960">
        <v>-69949</v>
      </c>
      <c r="E269" s="316" t="s">
        <v>15</v>
      </c>
      <c r="F269" s="1012">
        <v>38395730</v>
      </c>
      <c r="G269" s="944">
        <v>69949</v>
      </c>
      <c r="H269" s="188"/>
    </row>
    <row r="270" spans="1:8">
      <c r="B270" s="344" t="s">
        <v>16</v>
      </c>
      <c r="C270" s="789">
        <v>763003167</v>
      </c>
      <c r="D270" s="961">
        <v>-69949</v>
      </c>
      <c r="E270" s="344" t="s">
        <v>16</v>
      </c>
      <c r="F270" s="979">
        <v>37816158</v>
      </c>
      <c r="G270" s="939">
        <v>69949</v>
      </c>
      <c r="H270" s="188"/>
    </row>
    <row r="271" spans="1:8">
      <c r="B271" s="344" t="s">
        <v>17</v>
      </c>
      <c r="C271" s="789">
        <v>141913547</v>
      </c>
      <c r="D271" s="961">
        <v>-69949</v>
      </c>
      <c r="E271" s="344" t="s">
        <v>17</v>
      </c>
      <c r="F271" s="979">
        <v>37815971</v>
      </c>
      <c r="G271" s="939">
        <v>69949</v>
      </c>
      <c r="H271" s="188"/>
    </row>
    <row r="272" spans="1:8">
      <c r="B272" s="344" t="s">
        <v>18</v>
      </c>
      <c r="C272" s="789">
        <v>99973644</v>
      </c>
      <c r="D272" s="961"/>
      <c r="E272" s="344" t="s">
        <v>18</v>
      </c>
      <c r="F272" s="979">
        <v>32299132</v>
      </c>
      <c r="G272" s="939"/>
      <c r="H272" s="188"/>
    </row>
    <row r="273" spans="2:8">
      <c r="B273" s="344" t="s">
        <v>19</v>
      </c>
      <c r="C273" s="789">
        <v>41939903</v>
      </c>
      <c r="D273" s="961">
        <v>-69949</v>
      </c>
      <c r="E273" s="344" t="s">
        <v>19</v>
      </c>
      <c r="F273" s="979">
        <v>5516839</v>
      </c>
      <c r="G273" s="939">
        <v>69949</v>
      </c>
      <c r="H273" s="188"/>
    </row>
    <row r="274" spans="2:8" ht="25.5">
      <c r="B274" s="344" t="s">
        <v>112</v>
      </c>
      <c r="C274" s="789">
        <v>232076693</v>
      </c>
      <c r="D274" s="961"/>
      <c r="E274" s="344" t="s">
        <v>35</v>
      </c>
      <c r="F274" s="979">
        <v>187</v>
      </c>
      <c r="G274" s="939"/>
      <c r="H274" s="188"/>
    </row>
    <row r="275" spans="2:8">
      <c r="B275" s="344" t="s">
        <v>104</v>
      </c>
      <c r="C275" s="789">
        <v>32766432</v>
      </c>
      <c r="D275" s="961"/>
      <c r="E275" s="344" t="s">
        <v>36</v>
      </c>
      <c r="F275" s="979">
        <v>187</v>
      </c>
      <c r="G275" s="939"/>
      <c r="H275" s="188"/>
    </row>
    <row r="276" spans="2:8" ht="25.5">
      <c r="B276" s="344" t="s">
        <v>20</v>
      </c>
      <c r="C276" s="789">
        <v>32129782</v>
      </c>
      <c r="D276" s="961"/>
      <c r="E276" s="344" t="s">
        <v>21</v>
      </c>
      <c r="F276" s="979">
        <v>187</v>
      </c>
      <c r="G276" s="939"/>
      <c r="H276" s="188"/>
    </row>
    <row r="277" spans="2:8">
      <c r="B277" s="344" t="s">
        <v>146</v>
      </c>
      <c r="C277" s="789">
        <v>636650</v>
      </c>
      <c r="D277" s="961"/>
      <c r="E277" s="344" t="s">
        <v>22</v>
      </c>
      <c r="F277" s="979">
        <v>579572</v>
      </c>
      <c r="G277" s="939"/>
      <c r="H277" s="188"/>
    </row>
    <row r="278" spans="2:8" ht="25.5">
      <c r="B278" s="344" t="s">
        <v>54</v>
      </c>
      <c r="C278" s="789">
        <v>356165087</v>
      </c>
      <c r="D278" s="961"/>
      <c r="E278" s="344" t="s">
        <v>23</v>
      </c>
      <c r="F278" s="979">
        <v>579572</v>
      </c>
      <c r="G278" s="939"/>
      <c r="H278" s="188"/>
    </row>
    <row r="279" spans="2:8">
      <c r="B279" s="344" t="s">
        <v>55</v>
      </c>
      <c r="C279" s="789">
        <v>355970000</v>
      </c>
      <c r="D279" s="961"/>
      <c r="E279" s="344"/>
      <c r="F279" s="979"/>
      <c r="G279" s="939"/>
      <c r="H279" s="188"/>
    </row>
    <row r="280" spans="2:8">
      <c r="B280" s="344" t="s">
        <v>56</v>
      </c>
      <c r="C280" s="789">
        <v>195087</v>
      </c>
      <c r="D280" s="961"/>
      <c r="E280" s="344"/>
      <c r="F280" s="979"/>
      <c r="G280" s="939"/>
      <c r="H280" s="188"/>
    </row>
    <row r="281" spans="2:8" ht="25.5">
      <c r="B281" s="344" t="s">
        <v>35</v>
      </c>
      <c r="C281" s="789">
        <v>81408</v>
      </c>
      <c r="D281" s="961"/>
      <c r="E281" s="344"/>
      <c r="F281" s="979"/>
      <c r="G281" s="939"/>
      <c r="H281" s="188"/>
    </row>
    <row r="282" spans="2:8">
      <c r="B282" s="962" t="s">
        <v>36</v>
      </c>
      <c r="C282" s="789">
        <v>81408</v>
      </c>
      <c r="D282" s="961"/>
      <c r="E282" s="962"/>
      <c r="F282" s="979"/>
      <c r="G282" s="939"/>
      <c r="H282" s="188"/>
    </row>
    <row r="283" spans="2:8" ht="25.5">
      <c r="B283" s="344" t="s">
        <v>21</v>
      </c>
      <c r="C283" s="789">
        <v>640</v>
      </c>
      <c r="D283" s="961"/>
      <c r="E283" s="344"/>
      <c r="F283" s="979"/>
      <c r="G283" s="939"/>
      <c r="H283" s="188"/>
    </row>
    <row r="284" spans="2:8" ht="25.5">
      <c r="B284" s="344" t="s">
        <v>37</v>
      </c>
      <c r="C284" s="789">
        <v>80768</v>
      </c>
      <c r="D284" s="961"/>
      <c r="E284" s="344"/>
      <c r="F284" s="979"/>
      <c r="G284" s="939"/>
      <c r="H284" s="188"/>
    </row>
    <row r="285" spans="2:8" ht="25.5">
      <c r="B285" s="344" t="s">
        <v>38</v>
      </c>
      <c r="C285" s="789">
        <v>80768</v>
      </c>
      <c r="D285" s="961"/>
      <c r="E285" s="344"/>
      <c r="F285" s="979"/>
      <c r="G285" s="939"/>
      <c r="H285" s="188"/>
    </row>
    <row r="286" spans="2:8">
      <c r="B286" s="344" t="s">
        <v>22</v>
      </c>
      <c r="C286" s="789">
        <v>13804226</v>
      </c>
      <c r="D286" s="961"/>
      <c r="E286" s="344"/>
      <c r="F286" s="979"/>
      <c r="G286" s="939"/>
      <c r="H286" s="188"/>
    </row>
    <row r="287" spans="2:8">
      <c r="B287" s="344" t="s">
        <v>23</v>
      </c>
      <c r="C287" s="789">
        <v>13804226</v>
      </c>
      <c r="D287" s="961"/>
      <c r="E287" s="344"/>
      <c r="F287" s="979"/>
      <c r="G287" s="939"/>
      <c r="H287" s="188"/>
    </row>
    <row r="288" spans="2:8">
      <c r="B288" s="344" t="s">
        <v>24</v>
      </c>
      <c r="C288" s="789">
        <v>432049431</v>
      </c>
      <c r="D288" s="961"/>
      <c r="E288" s="344"/>
      <c r="F288" s="979"/>
      <c r="G288" s="939"/>
      <c r="H288" s="188"/>
    </row>
    <row r="289" spans="2:8">
      <c r="B289" s="344" t="s">
        <v>25</v>
      </c>
      <c r="C289" s="789">
        <v>-432049431</v>
      </c>
      <c r="D289" s="961"/>
      <c r="E289" s="344"/>
      <c r="F289" s="979"/>
      <c r="G289" s="939"/>
      <c r="H289" s="188"/>
    </row>
    <row r="290" spans="2:8">
      <c r="B290" s="344" t="s">
        <v>115</v>
      </c>
      <c r="C290" s="789">
        <v>-484457337</v>
      </c>
      <c r="D290" s="961"/>
      <c r="E290" s="344"/>
      <c r="F290" s="979"/>
      <c r="G290" s="939"/>
      <c r="H290" s="188"/>
    </row>
    <row r="291" spans="2:8">
      <c r="B291" s="344" t="s">
        <v>26</v>
      </c>
      <c r="C291" s="789">
        <v>484457337</v>
      </c>
      <c r="D291" s="961"/>
      <c r="E291" s="344"/>
      <c r="F291" s="979"/>
      <c r="G291" s="939"/>
      <c r="H291" s="188"/>
    </row>
    <row r="292" spans="2:8" ht="25.5">
      <c r="B292" s="344" t="s">
        <v>149</v>
      </c>
      <c r="C292" s="789">
        <v>484457337</v>
      </c>
      <c r="D292" s="961"/>
      <c r="E292" s="344"/>
      <c r="F292" s="979"/>
      <c r="G292" s="939"/>
      <c r="H292" s="188"/>
    </row>
    <row r="293" spans="2:8">
      <c r="B293" s="344" t="s">
        <v>128</v>
      </c>
      <c r="C293" s="789">
        <v>-432049431</v>
      </c>
      <c r="D293" s="961"/>
      <c r="E293" s="344"/>
      <c r="F293" s="979"/>
      <c r="G293" s="939"/>
      <c r="H293" s="188"/>
    </row>
    <row r="294" spans="2:8">
      <c r="B294" s="959" t="s">
        <v>98</v>
      </c>
      <c r="C294" s="783"/>
      <c r="D294" s="993"/>
      <c r="E294" s="959" t="s">
        <v>98</v>
      </c>
      <c r="F294" s="1011"/>
      <c r="G294" s="784"/>
      <c r="H294" s="330"/>
    </row>
    <row r="295" spans="2:8">
      <c r="B295" s="316" t="s">
        <v>6</v>
      </c>
      <c r="C295" s="787">
        <v>771155070</v>
      </c>
      <c r="D295" s="960">
        <v>-69949</v>
      </c>
      <c r="E295" s="316" t="s">
        <v>6</v>
      </c>
      <c r="F295" s="1012">
        <v>37965553</v>
      </c>
      <c r="G295" s="944">
        <v>69949</v>
      </c>
      <c r="H295" s="188"/>
    </row>
    <row r="296" spans="2:8" ht="25.5">
      <c r="B296" s="344" t="s">
        <v>7</v>
      </c>
      <c r="C296" s="789">
        <v>387461</v>
      </c>
      <c r="D296" s="961"/>
      <c r="E296" s="344" t="s">
        <v>7</v>
      </c>
      <c r="F296" s="979">
        <v>4578</v>
      </c>
      <c r="G296" s="939"/>
      <c r="H296" s="188"/>
    </row>
    <row r="297" spans="2:8">
      <c r="B297" s="344" t="s">
        <v>13</v>
      </c>
      <c r="C297" s="789">
        <v>770767609</v>
      </c>
      <c r="D297" s="961">
        <v>-69949</v>
      </c>
      <c r="E297" s="344" t="s">
        <v>13</v>
      </c>
      <c r="F297" s="979">
        <v>37960975</v>
      </c>
      <c r="G297" s="939">
        <v>69949</v>
      </c>
      <c r="H297" s="188"/>
    </row>
    <row r="298" spans="2:8">
      <c r="B298" s="344" t="s">
        <v>14</v>
      </c>
      <c r="C298" s="789">
        <v>770767609</v>
      </c>
      <c r="D298" s="961">
        <v>-69949</v>
      </c>
      <c r="E298" s="344" t="s">
        <v>14</v>
      </c>
      <c r="F298" s="979">
        <v>37960975</v>
      </c>
      <c r="G298" s="939">
        <v>69949</v>
      </c>
      <c r="H298" s="188"/>
    </row>
    <row r="299" spans="2:8">
      <c r="B299" s="316" t="s">
        <v>15</v>
      </c>
      <c r="C299" s="787">
        <v>766461617</v>
      </c>
      <c r="D299" s="960">
        <v>-69949</v>
      </c>
      <c r="E299" s="316" t="s">
        <v>15</v>
      </c>
      <c r="F299" s="1012">
        <v>37965553</v>
      </c>
      <c r="G299" s="944">
        <v>69949</v>
      </c>
      <c r="H299" s="188"/>
    </row>
    <row r="300" spans="2:8">
      <c r="B300" s="344" t="s">
        <v>16</v>
      </c>
      <c r="C300" s="789">
        <v>754614717</v>
      </c>
      <c r="D300" s="961">
        <v>-69949</v>
      </c>
      <c r="E300" s="344" t="s">
        <v>16</v>
      </c>
      <c r="F300" s="979">
        <v>37571585</v>
      </c>
      <c r="G300" s="939">
        <v>69949</v>
      </c>
      <c r="H300" s="188"/>
    </row>
    <row r="301" spans="2:8">
      <c r="B301" s="344" t="s">
        <v>17</v>
      </c>
      <c r="C301" s="789">
        <v>141990970</v>
      </c>
      <c r="D301" s="961">
        <v>-69949</v>
      </c>
      <c r="E301" s="344" t="s">
        <v>17</v>
      </c>
      <c r="F301" s="979">
        <v>37571398</v>
      </c>
      <c r="G301" s="939">
        <v>69949</v>
      </c>
      <c r="H301" s="188"/>
    </row>
    <row r="302" spans="2:8">
      <c r="B302" s="344" t="s">
        <v>18</v>
      </c>
      <c r="C302" s="789">
        <v>99885401</v>
      </c>
      <c r="D302" s="961"/>
      <c r="E302" s="344" t="s">
        <v>18</v>
      </c>
      <c r="F302" s="979">
        <v>32299132</v>
      </c>
      <c r="G302" s="939"/>
      <c r="H302" s="188"/>
    </row>
    <row r="303" spans="2:8">
      <c r="B303" s="344" t="s">
        <v>19</v>
      </c>
      <c r="C303" s="789">
        <v>42105569</v>
      </c>
      <c r="D303" s="961">
        <v>-69949</v>
      </c>
      <c r="E303" s="344" t="s">
        <v>19</v>
      </c>
      <c r="F303" s="979">
        <v>5272266</v>
      </c>
      <c r="G303" s="939">
        <v>69949</v>
      </c>
      <c r="H303" s="188"/>
    </row>
    <row r="304" spans="2:8" ht="25.5">
      <c r="B304" s="344" t="s">
        <v>112</v>
      </c>
      <c r="C304" s="789">
        <v>207876684</v>
      </c>
      <c r="D304" s="961"/>
      <c r="E304" s="344" t="s">
        <v>35</v>
      </c>
      <c r="F304" s="979">
        <v>187</v>
      </c>
      <c r="G304" s="939"/>
      <c r="H304" s="188"/>
    </row>
    <row r="305" spans="2:8">
      <c r="B305" s="344" t="s">
        <v>104</v>
      </c>
      <c r="C305" s="789">
        <v>39661415</v>
      </c>
      <c r="D305" s="961"/>
      <c r="E305" s="344" t="s">
        <v>36</v>
      </c>
      <c r="F305" s="979">
        <v>187</v>
      </c>
      <c r="G305" s="939"/>
      <c r="H305" s="188"/>
    </row>
    <row r="306" spans="2:8" ht="25.5">
      <c r="B306" s="344" t="s">
        <v>20</v>
      </c>
      <c r="C306" s="789">
        <v>39224765</v>
      </c>
      <c r="D306" s="961"/>
      <c r="E306" s="344" t="s">
        <v>21</v>
      </c>
      <c r="F306" s="979">
        <v>187</v>
      </c>
      <c r="G306" s="939"/>
      <c r="H306" s="188"/>
    </row>
    <row r="307" spans="2:8">
      <c r="B307" s="344" t="s">
        <v>146</v>
      </c>
      <c r="C307" s="789">
        <v>436650</v>
      </c>
      <c r="D307" s="961"/>
      <c r="E307" s="344" t="s">
        <v>22</v>
      </c>
      <c r="F307" s="979">
        <v>393968</v>
      </c>
      <c r="G307" s="939"/>
      <c r="H307" s="188"/>
    </row>
    <row r="308" spans="2:8" ht="25.5">
      <c r="B308" s="344" t="s">
        <v>54</v>
      </c>
      <c r="C308" s="789">
        <v>365025087</v>
      </c>
      <c r="D308" s="961"/>
      <c r="E308" s="344" t="s">
        <v>23</v>
      </c>
      <c r="F308" s="979">
        <v>393968</v>
      </c>
      <c r="G308" s="939"/>
      <c r="H308" s="188"/>
    </row>
    <row r="309" spans="2:8">
      <c r="B309" s="344" t="s">
        <v>55</v>
      </c>
      <c r="C309" s="789">
        <v>364830000</v>
      </c>
      <c r="D309" s="961"/>
      <c r="E309" s="344"/>
      <c r="F309" s="979"/>
      <c r="G309" s="939"/>
      <c r="H309" s="188"/>
    </row>
    <row r="310" spans="2:8">
      <c r="B310" s="344" t="s">
        <v>56</v>
      </c>
      <c r="C310" s="789">
        <v>195087</v>
      </c>
      <c r="D310" s="961"/>
      <c r="E310" s="344"/>
      <c r="F310" s="979"/>
      <c r="G310" s="939"/>
      <c r="H310" s="188"/>
    </row>
    <row r="311" spans="2:8" ht="25.5">
      <c r="B311" s="344" t="s">
        <v>35</v>
      </c>
      <c r="C311" s="789">
        <v>60561</v>
      </c>
      <c r="D311" s="961"/>
      <c r="E311" s="344"/>
      <c r="F311" s="979"/>
      <c r="G311" s="939"/>
      <c r="H311" s="188"/>
    </row>
    <row r="312" spans="2:8">
      <c r="B312" s="344" t="s">
        <v>36</v>
      </c>
      <c r="C312" s="789">
        <v>60561</v>
      </c>
      <c r="D312" s="961"/>
      <c r="E312" s="344"/>
      <c r="F312" s="979"/>
      <c r="G312" s="939"/>
      <c r="H312" s="188"/>
    </row>
    <row r="313" spans="2:8" ht="25.5">
      <c r="B313" s="344" t="s">
        <v>21</v>
      </c>
      <c r="C313" s="789">
        <v>561</v>
      </c>
      <c r="D313" s="961"/>
      <c r="E313" s="344"/>
      <c r="F313" s="979"/>
      <c r="G313" s="939"/>
      <c r="H313" s="188"/>
    </row>
    <row r="314" spans="2:8" ht="25.5">
      <c r="B314" s="344" t="s">
        <v>37</v>
      </c>
      <c r="C314" s="789">
        <v>60000</v>
      </c>
      <c r="D314" s="961"/>
      <c r="E314" s="344"/>
      <c r="F314" s="979"/>
      <c r="G314" s="939"/>
      <c r="H314" s="188"/>
    </row>
    <row r="315" spans="2:8" ht="25.5">
      <c r="B315" s="962" t="s">
        <v>38</v>
      </c>
      <c r="C315" s="789">
        <v>60000</v>
      </c>
      <c r="D315" s="961"/>
      <c r="E315" s="962"/>
      <c r="F315" s="979"/>
      <c r="G315" s="939"/>
      <c r="H315" s="188"/>
    </row>
    <row r="316" spans="2:8">
      <c r="B316" s="344" t="s">
        <v>22</v>
      </c>
      <c r="C316" s="789">
        <v>11846900</v>
      </c>
      <c r="D316" s="961"/>
      <c r="E316" s="344"/>
      <c r="F316" s="979"/>
      <c r="G316" s="939"/>
      <c r="H316" s="188"/>
    </row>
    <row r="317" spans="2:8">
      <c r="B317" s="344" t="s">
        <v>23</v>
      </c>
      <c r="C317" s="789">
        <v>11846900</v>
      </c>
      <c r="D317" s="961"/>
      <c r="E317" s="344"/>
      <c r="F317" s="979"/>
      <c r="G317" s="939"/>
      <c r="H317" s="188"/>
    </row>
    <row r="318" spans="2:8">
      <c r="B318" s="344" t="s">
        <v>24</v>
      </c>
      <c r="C318" s="789">
        <v>4693453</v>
      </c>
      <c r="D318" s="961"/>
      <c r="E318" s="344"/>
      <c r="F318" s="979"/>
      <c r="G318" s="939"/>
      <c r="H318" s="188"/>
    </row>
    <row r="319" spans="2:8">
      <c r="B319" s="344" t="s">
        <v>25</v>
      </c>
      <c r="C319" s="789">
        <v>-4693453</v>
      </c>
      <c r="D319" s="961"/>
      <c r="E319" s="344"/>
      <c r="F319" s="979"/>
      <c r="G319" s="939"/>
      <c r="H319" s="188"/>
    </row>
    <row r="320" spans="2:8">
      <c r="B320" s="344" t="s">
        <v>115</v>
      </c>
      <c r="C320" s="789">
        <v>-334457337</v>
      </c>
      <c r="D320" s="961"/>
      <c r="E320" s="344"/>
      <c r="F320" s="979"/>
      <c r="G320" s="939"/>
      <c r="H320" s="188"/>
    </row>
    <row r="321" spans="2:8">
      <c r="B321" s="344" t="s">
        <v>26</v>
      </c>
      <c r="C321" s="789">
        <v>334457337</v>
      </c>
      <c r="D321" s="961"/>
      <c r="E321" s="344"/>
      <c r="F321" s="979"/>
      <c r="G321" s="939"/>
      <c r="H321" s="188"/>
    </row>
    <row r="322" spans="2:8" ht="25.5">
      <c r="B322" s="344" t="s">
        <v>149</v>
      </c>
      <c r="C322" s="789">
        <v>334457337</v>
      </c>
      <c r="D322" s="961"/>
      <c r="E322" s="344"/>
      <c r="F322" s="979"/>
      <c r="G322" s="939"/>
      <c r="H322" s="188"/>
    </row>
    <row r="323" spans="2:8">
      <c r="B323" s="1000" t="s">
        <v>128</v>
      </c>
      <c r="C323" s="781">
        <v>-4693453</v>
      </c>
      <c r="D323" s="1001"/>
      <c r="E323" s="1000"/>
      <c r="F323" s="1013"/>
      <c r="G323" s="1014"/>
      <c r="H323" s="188"/>
    </row>
    <row r="324" spans="2:8">
      <c r="B324" s="959" t="s">
        <v>117</v>
      </c>
      <c r="C324" s="783"/>
      <c r="D324" s="993"/>
      <c r="E324" s="959" t="s">
        <v>117</v>
      </c>
      <c r="F324" s="1011"/>
      <c r="G324" s="784"/>
      <c r="H324" s="749"/>
    </row>
    <row r="325" spans="2:8">
      <c r="B325" s="316" t="s">
        <v>6</v>
      </c>
      <c r="C325" s="787">
        <v>756394891</v>
      </c>
      <c r="D325" s="960">
        <v>-69949</v>
      </c>
      <c r="E325" s="316" t="s">
        <v>6</v>
      </c>
      <c r="F325" s="1012">
        <v>37965553</v>
      </c>
      <c r="G325" s="944">
        <v>69949</v>
      </c>
      <c r="H325" s="749"/>
    </row>
    <row r="326" spans="2:8" ht="25.5">
      <c r="B326" s="344" t="s">
        <v>7</v>
      </c>
      <c r="C326" s="789">
        <v>287461</v>
      </c>
      <c r="D326" s="961"/>
      <c r="E326" s="344" t="s">
        <v>7</v>
      </c>
      <c r="F326" s="979">
        <v>4578</v>
      </c>
      <c r="G326" s="939"/>
      <c r="H326" s="749"/>
    </row>
    <row r="327" spans="2:8">
      <c r="B327" s="344" t="s">
        <v>13</v>
      </c>
      <c r="C327" s="789">
        <v>756107430</v>
      </c>
      <c r="D327" s="961">
        <v>-69949</v>
      </c>
      <c r="E327" s="344" t="s">
        <v>13</v>
      </c>
      <c r="F327" s="979">
        <v>37960975</v>
      </c>
      <c r="G327" s="939">
        <v>69949</v>
      </c>
      <c r="H327" s="749"/>
    </row>
    <row r="328" spans="2:8">
      <c r="B328" s="344" t="s">
        <v>14</v>
      </c>
      <c r="C328" s="789">
        <v>756107430</v>
      </c>
      <c r="D328" s="961">
        <v>-69949</v>
      </c>
      <c r="E328" s="344" t="s">
        <v>14</v>
      </c>
      <c r="F328" s="979">
        <v>37960975</v>
      </c>
      <c r="G328" s="939">
        <v>69949</v>
      </c>
      <c r="H328" s="749"/>
    </row>
    <row r="329" spans="2:8">
      <c r="B329" s="316" t="s">
        <v>15</v>
      </c>
      <c r="C329" s="787">
        <v>751751438</v>
      </c>
      <c r="D329" s="960">
        <v>-69949</v>
      </c>
      <c r="E329" s="316" t="s">
        <v>15</v>
      </c>
      <c r="F329" s="1012">
        <v>37965553</v>
      </c>
      <c r="G329" s="944">
        <v>69949</v>
      </c>
      <c r="H329" s="749"/>
    </row>
    <row r="330" spans="2:8">
      <c r="B330" s="344" t="s">
        <v>16</v>
      </c>
      <c r="C330" s="789">
        <v>742508645</v>
      </c>
      <c r="D330" s="961">
        <v>-69949</v>
      </c>
      <c r="E330" s="344" t="s">
        <v>16</v>
      </c>
      <c r="F330" s="979">
        <v>37571585</v>
      </c>
      <c r="G330" s="939">
        <v>69949</v>
      </c>
      <c r="H330" s="749"/>
    </row>
    <row r="331" spans="2:8">
      <c r="B331" s="344" t="s">
        <v>17</v>
      </c>
      <c r="C331" s="789">
        <v>140826784</v>
      </c>
      <c r="D331" s="961">
        <v>-69949</v>
      </c>
      <c r="E331" s="344" t="s">
        <v>17</v>
      </c>
      <c r="F331" s="979">
        <v>37571398</v>
      </c>
      <c r="G331" s="939">
        <v>69949</v>
      </c>
      <c r="H331" s="749"/>
    </row>
    <row r="332" spans="2:8">
      <c r="B332" s="344" t="s">
        <v>18</v>
      </c>
      <c r="C332" s="789">
        <v>99830200</v>
      </c>
      <c r="D332" s="961"/>
      <c r="E332" s="344" t="s">
        <v>18</v>
      </c>
      <c r="F332" s="979">
        <v>32299132</v>
      </c>
      <c r="G332" s="939"/>
      <c r="H332" s="749"/>
    </row>
    <row r="333" spans="2:8">
      <c r="B333" s="344" t="s">
        <v>19</v>
      </c>
      <c r="C333" s="789">
        <v>40996584</v>
      </c>
      <c r="D333" s="961">
        <v>-69949</v>
      </c>
      <c r="E333" s="344" t="s">
        <v>19</v>
      </c>
      <c r="F333" s="979">
        <v>5272266</v>
      </c>
      <c r="G333" s="939">
        <v>69949</v>
      </c>
      <c r="H333" s="749"/>
    </row>
    <row r="334" spans="2:8" ht="25.5">
      <c r="B334" s="344" t="s">
        <v>112</v>
      </c>
      <c r="C334" s="789">
        <v>207876684</v>
      </c>
      <c r="D334" s="961"/>
      <c r="E334" s="344" t="s">
        <v>35</v>
      </c>
      <c r="F334" s="979">
        <v>187</v>
      </c>
      <c r="G334" s="939"/>
      <c r="H334" s="749"/>
    </row>
    <row r="335" spans="2:8">
      <c r="B335" s="344" t="s">
        <v>104</v>
      </c>
      <c r="C335" s="789">
        <v>20358379</v>
      </c>
      <c r="D335" s="961"/>
      <c r="E335" s="344" t="s">
        <v>36</v>
      </c>
      <c r="F335" s="979">
        <v>187</v>
      </c>
      <c r="G335" s="939"/>
      <c r="H335" s="749"/>
    </row>
    <row r="336" spans="2:8" ht="25.5">
      <c r="B336" s="344" t="s">
        <v>20</v>
      </c>
      <c r="C336" s="789">
        <v>19921729</v>
      </c>
      <c r="D336" s="961"/>
      <c r="E336" s="344" t="s">
        <v>21</v>
      </c>
      <c r="F336" s="979">
        <v>187</v>
      </c>
      <c r="G336" s="939"/>
      <c r="H336" s="749"/>
    </row>
    <row r="337" spans="2:8">
      <c r="B337" s="344" t="s">
        <v>146</v>
      </c>
      <c r="C337" s="789">
        <v>436650</v>
      </c>
      <c r="D337" s="961"/>
      <c r="E337" s="344" t="s">
        <v>22</v>
      </c>
      <c r="F337" s="979">
        <v>393968</v>
      </c>
      <c r="G337" s="939"/>
      <c r="H337" s="749"/>
    </row>
    <row r="338" spans="2:8" ht="25.5">
      <c r="B338" s="344" t="s">
        <v>54</v>
      </c>
      <c r="C338" s="789">
        <v>373395087</v>
      </c>
      <c r="D338" s="961"/>
      <c r="E338" s="344" t="s">
        <v>23</v>
      </c>
      <c r="F338" s="979">
        <v>393968</v>
      </c>
      <c r="G338" s="939"/>
      <c r="H338" s="749"/>
    </row>
    <row r="339" spans="2:8">
      <c r="B339" s="344" t="s">
        <v>55</v>
      </c>
      <c r="C339" s="789">
        <v>373200000</v>
      </c>
      <c r="D339" s="961"/>
      <c r="E339" s="344"/>
      <c r="F339" s="979"/>
      <c r="G339" s="939"/>
      <c r="H339" s="749"/>
    </row>
    <row r="340" spans="2:8">
      <c r="B340" s="344" t="s">
        <v>56</v>
      </c>
      <c r="C340" s="789">
        <v>195087</v>
      </c>
      <c r="D340" s="961"/>
      <c r="E340" s="344"/>
      <c r="F340" s="979"/>
      <c r="G340" s="939"/>
      <c r="H340" s="749"/>
    </row>
    <row r="341" spans="2:8" ht="25.5">
      <c r="B341" s="344" t="s">
        <v>35</v>
      </c>
      <c r="C341" s="789">
        <v>51711</v>
      </c>
      <c r="D341" s="961"/>
      <c r="E341" s="344"/>
      <c r="F341" s="979"/>
      <c r="G341" s="939"/>
      <c r="H341" s="749"/>
    </row>
    <row r="342" spans="2:8">
      <c r="B342" s="344" t="s">
        <v>36</v>
      </c>
      <c r="C342" s="789">
        <v>561</v>
      </c>
      <c r="D342" s="961"/>
      <c r="E342" s="344"/>
      <c r="F342" s="979"/>
      <c r="G342" s="939"/>
      <c r="H342" s="749"/>
    </row>
    <row r="343" spans="2:8" ht="25.5">
      <c r="B343" s="344" t="s">
        <v>21</v>
      </c>
      <c r="C343" s="789">
        <v>561</v>
      </c>
      <c r="D343" s="961"/>
      <c r="E343" s="344"/>
      <c r="F343" s="979"/>
      <c r="G343" s="939"/>
      <c r="H343" s="749"/>
    </row>
    <row r="344" spans="2:8" ht="25.5">
      <c r="B344" s="344" t="s">
        <v>46</v>
      </c>
      <c r="C344" s="789">
        <v>51150</v>
      </c>
      <c r="D344" s="961"/>
      <c r="E344" s="344"/>
      <c r="F344" s="979"/>
      <c r="G344" s="939"/>
      <c r="H344" s="749"/>
    </row>
    <row r="345" spans="2:8" ht="38.25">
      <c r="B345" s="344" t="s">
        <v>47</v>
      </c>
      <c r="C345" s="789">
        <v>51150</v>
      </c>
      <c r="D345" s="961"/>
      <c r="E345" s="344"/>
      <c r="F345" s="979"/>
      <c r="G345" s="939"/>
      <c r="H345" s="749"/>
    </row>
    <row r="346" spans="2:8">
      <c r="B346" s="344" t="s">
        <v>22</v>
      </c>
      <c r="C346" s="789">
        <v>9242793</v>
      </c>
      <c r="D346" s="961"/>
      <c r="E346" s="344"/>
      <c r="F346" s="979"/>
      <c r="G346" s="939"/>
      <c r="H346" s="749"/>
    </row>
    <row r="347" spans="2:8">
      <c r="B347" s="344" t="s">
        <v>23</v>
      </c>
      <c r="C347" s="789">
        <v>9242793</v>
      </c>
      <c r="D347" s="961"/>
      <c r="E347" s="344"/>
      <c r="F347" s="979"/>
      <c r="G347" s="939"/>
      <c r="H347" s="749"/>
    </row>
    <row r="348" spans="2:8">
      <c r="B348" s="344" t="s">
        <v>24</v>
      </c>
      <c r="C348" s="789">
        <v>4643453</v>
      </c>
      <c r="D348" s="961"/>
      <c r="E348" s="980"/>
      <c r="F348" s="979"/>
      <c r="G348" s="939"/>
      <c r="H348" s="749"/>
    </row>
    <row r="349" spans="2:8">
      <c r="B349" s="344" t="s">
        <v>25</v>
      </c>
      <c r="C349" s="789">
        <v>-4643453</v>
      </c>
      <c r="D349" s="961"/>
      <c r="E349" s="980"/>
      <c r="F349" s="979"/>
      <c r="G349" s="939"/>
      <c r="H349" s="749"/>
    </row>
    <row r="350" spans="2:8">
      <c r="B350" s="344" t="s">
        <v>115</v>
      </c>
      <c r="C350" s="789">
        <v>-334457337</v>
      </c>
      <c r="D350" s="961"/>
      <c r="E350" s="980"/>
      <c r="F350" s="979"/>
      <c r="G350" s="939"/>
      <c r="H350" s="749"/>
    </row>
    <row r="351" spans="2:8">
      <c r="B351" s="344" t="s">
        <v>26</v>
      </c>
      <c r="C351" s="789">
        <v>334457337</v>
      </c>
      <c r="D351" s="961"/>
      <c r="E351" s="980"/>
      <c r="F351" s="979"/>
      <c r="G351" s="939"/>
      <c r="H351" s="749"/>
    </row>
    <row r="352" spans="2:8" ht="25.5">
      <c r="B352" s="344" t="s">
        <v>149</v>
      </c>
      <c r="C352" s="789">
        <v>334457337</v>
      </c>
      <c r="D352" s="961"/>
      <c r="E352" s="344"/>
      <c r="F352" s="979"/>
      <c r="G352" s="939"/>
      <c r="H352" s="749"/>
    </row>
    <row r="353" spans="1:8" ht="15.75" thickBot="1">
      <c r="B353" s="940" t="s">
        <v>128</v>
      </c>
      <c r="C353" s="941">
        <v>-4643453</v>
      </c>
      <c r="D353" s="963"/>
      <c r="E353" s="257"/>
      <c r="F353" s="752"/>
      <c r="G353" s="752"/>
      <c r="H353" s="749"/>
    </row>
    <row r="354" spans="1:8" ht="37.5" customHeight="1" thickBot="1">
      <c r="B354" s="1446" t="s">
        <v>401</v>
      </c>
      <c r="C354" s="1447"/>
      <c r="D354" s="1447"/>
      <c r="E354" s="1447"/>
      <c r="F354" s="1447"/>
      <c r="G354" s="1448"/>
      <c r="H354" s="188"/>
    </row>
    <row r="355" spans="1:8">
      <c r="B355" s="249"/>
      <c r="C355" s="249"/>
      <c r="D355" s="249"/>
      <c r="E355" s="249"/>
      <c r="F355" s="249"/>
      <c r="G355" s="249"/>
      <c r="H355" s="188"/>
    </row>
    <row r="356" spans="1:8">
      <c r="B356" s="250" t="s">
        <v>140</v>
      </c>
      <c r="C356" s="251"/>
      <c r="D356" s="252"/>
      <c r="E356" s="185"/>
      <c r="F356" s="251"/>
      <c r="G356" s="251"/>
      <c r="H356" s="188"/>
    </row>
    <row r="357" spans="1:8" ht="16.5" thickBot="1">
      <c r="B357" s="31"/>
      <c r="C357" s="31"/>
      <c r="D357" s="253"/>
      <c r="E357" s="31"/>
      <c r="F357" s="31"/>
      <c r="G357" s="31"/>
      <c r="H357" s="188"/>
    </row>
    <row r="358" spans="1:8" ht="27">
      <c r="A358" s="272">
        <f>A261+1</f>
        <v>7</v>
      </c>
      <c r="B358" s="845" t="s">
        <v>34</v>
      </c>
      <c r="C358" s="953"/>
      <c r="D358" s="954"/>
      <c r="E358" s="988" t="s">
        <v>29</v>
      </c>
      <c r="F358" s="989"/>
      <c r="G358" s="990"/>
      <c r="H358" s="188" t="s">
        <v>50</v>
      </c>
    </row>
    <row r="359" spans="1:8">
      <c r="B359" s="935" t="s">
        <v>147</v>
      </c>
      <c r="C359" s="955"/>
      <c r="D359" s="956"/>
      <c r="E359" s="935" t="s">
        <v>147</v>
      </c>
      <c r="F359" s="955"/>
      <c r="G359" s="956"/>
      <c r="H359" s="188"/>
    </row>
    <row r="360" spans="1:8">
      <c r="B360" s="936" t="s">
        <v>158</v>
      </c>
      <c r="C360" s="957"/>
      <c r="D360" s="958"/>
      <c r="E360" s="964" t="s">
        <v>28</v>
      </c>
      <c r="F360" s="957"/>
      <c r="G360" s="958"/>
      <c r="H360" s="188"/>
    </row>
    <row r="361" spans="1:8">
      <c r="B361" s="316" t="s">
        <v>6</v>
      </c>
      <c r="C361" s="787">
        <v>235205188</v>
      </c>
      <c r="D361" s="960">
        <v>-6000000</v>
      </c>
      <c r="E361" s="316" t="s">
        <v>6</v>
      </c>
      <c r="F361" s="787">
        <v>26518005</v>
      </c>
      <c r="G361" s="960">
        <v>6000000</v>
      </c>
      <c r="H361" s="188"/>
    </row>
    <row r="362" spans="1:8">
      <c r="B362" s="344" t="s">
        <v>13</v>
      </c>
      <c r="C362" s="789">
        <v>235205188</v>
      </c>
      <c r="D362" s="961">
        <v>-6000000</v>
      </c>
      <c r="E362" s="344" t="s">
        <v>13</v>
      </c>
      <c r="F362" s="789">
        <v>26518005</v>
      </c>
      <c r="G362" s="961">
        <v>6000000</v>
      </c>
      <c r="H362" s="188"/>
    </row>
    <row r="363" spans="1:8">
      <c r="B363" s="962" t="s">
        <v>14</v>
      </c>
      <c r="C363" s="789">
        <v>235205188</v>
      </c>
      <c r="D363" s="961">
        <v>-6000000</v>
      </c>
      <c r="E363" s="962" t="s">
        <v>14</v>
      </c>
      <c r="F363" s="789">
        <v>26518005</v>
      </c>
      <c r="G363" s="961">
        <v>6000000</v>
      </c>
      <c r="H363" s="188"/>
    </row>
    <row r="364" spans="1:8">
      <c r="B364" s="316" t="s">
        <v>15</v>
      </c>
      <c r="C364" s="787">
        <v>235205188</v>
      </c>
      <c r="D364" s="960">
        <v>-6000000</v>
      </c>
      <c r="E364" s="316" t="s">
        <v>15</v>
      </c>
      <c r="F364" s="787">
        <v>26518005</v>
      </c>
      <c r="G364" s="961">
        <v>6000000</v>
      </c>
      <c r="H364" s="188"/>
    </row>
    <row r="365" spans="1:8">
      <c r="B365" s="344" t="s">
        <v>16</v>
      </c>
      <c r="C365" s="789">
        <v>235205188</v>
      </c>
      <c r="D365" s="961">
        <v>-6000000</v>
      </c>
      <c r="E365" s="344" t="s">
        <v>16</v>
      </c>
      <c r="F365" s="789">
        <v>26518005</v>
      </c>
      <c r="G365" s="960">
        <v>6000000</v>
      </c>
      <c r="H365" s="188"/>
    </row>
    <row r="366" spans="1:8">
      <c r="B366" s="344" t="s">
        <v>17</v>
      </c>
      <c r="C366" s="789">
        <v>3128495</v>
      </c>
      <c r="D366" s="961">
        <v>285000</v>
      </c>
      <c r="E366" s="344" t="s">
        <v>104</v>
      </c>
      <c r="F366" s="789">
        <v>26518005</v>
      </c>
      <c r="G366" s="961">
        <v>6000000</v>
      </c>
      <c r="H366" s="188"/>
    </row>
    <row r="367" spans="1:8">
      <c r="B367" s="344" t="s">
        <v>19</v>
      </c>
      <c r="C367" s="789">
        <v>3128495</v>
      </c>
      <c r="D367" s="961">
        <v>285000</v>
      </c>
      <c r="E367" s="344" t="s">
        <v>20</v>
      </c>
      <c r="F367" s="789">
        <v>26518005</v>
      </c>
      <c r="G367" s="961">
        <v>6000000</v>
      </c>
      <c r="H367" s="188"/>
    </row>
    <row r="368" spans="1:8" ht="48.75" customHeight="1" thickBot="1">
      <c r="B368" s="940" t="s">
        <v>112</v>
      </c>
      <c r="C368" s="941">
        <v>232076693</v>
      </c>
      <c r="D368" s="963">
        <v>-6285000</v>
      </c>
      <c r="E368" s="1008"/>
      <c r="F368" s="941"/>
      <c r="G368" s="963"/>
      <c r="H368" s="188"/>
    </row>
    <row r="369" spans="1:8" ht="61.15" customHeight="1" thickBot="1">
      <c r="B369" s="1455" t="s">
        <v>428</v>
      </c>
      <c r="C369" s="1456"/>
      <c r="D369" s="1456"/>
      <c r="E369" s="1456"/>
      <c r="F369" s="1456"/>
      <c r="G369" s="1457"/>
      <c r="H369" s="188"/>
    </row>
    <row r="370" spans="1:8">
      <c r="B370" s="249"/>
      <c r="C370" s="249"/>
      <c r="D370" s="249"/>
      <c r="E370" s="249"/>
      <c r="F370" s="249"/>
      <c r="G370" s="249"/>
      <c r="H370" s="188"/>
    </row>
    <row r="371" spans="1:8">
      <c r="B371" s="250" t="s">
        <v>389</v>
      </c>
      <c r="C371" s="249"/>
      <c r="D371" s="249"/>
      <c r="E371" s="249"/>
      <c r="F371" s="249"/>
      <c r="G371" s="249"/>
      <c r="H371" s="188"/>
    </row>
    <row r="372" spans="1:8" ht="15.75" thickBot="1">
      <c r="B372" s="249"/>
      <c r="C372" s="249"/>
      <c r="D372" s="249"/>
      <c r="E372" s="249"/>
      <c r="F372" s="249"/>
      <c r="G372" s="249"/>
      <c r="H372" s="188"/>
    </row>
    <row r="373" spans="1:8" ht="27">
      <c r="A373" s="272">
        <f>A358</f>
        <v>7</v>
      </c>
      <c r="B373" s="845" t="s">
        <v>34</v>
      </c>
      <c r="C373" s="953"/>
      <c r="D373" s="954"/>
      <c r="E373" s="988" t="s">
        <v>29</v>
      </c>
      <c r="F373" s="989"/>
      <c r="G373" s="990"/>
      <c r="H373" s="188" t="s">
        <v>50</v>
      </c>
    </row>
    <row r="374" spans="1:8">
      <c r="B374" s="935" t="s">
        <v>148</v>
      </c>
      <c r="C374" s="955"/>
      <c r="D374" s="956"/>
      <c r="E374" s="935" t="s">
        <v>148</v>
      </c>
      <c r="F374" s="955"/>
      <c r="G374" s="956"/>
      <c r="H374" s="188"/>
    </row>
    <row r="375" spans="1:8">
      <c r="B375" s="936" t="s">
        <v>53</v>
      </c>
      <c r="C375" s="957"/>
      <c r="D375" s="958"/>
      <c r="E375" s="936" t="s">
        <v>53</v>
      </c>
      <c r="F375" s="957"/>
      <c r="G375" s="958"/>
      <c r="H375" s="330"/>
    </row>
    <row r="376" spans="1:8">
      <c r="B376" s="959" t="s">
        <v>58</v>
      </c>
      <c r="C376" s="955"/>
      <c r="D376" s="956"/>
      <c r="E376" s="959" t="s">
        <v>58</v>
      </c>
      <c r="F376" s="783"/>
      <c r="G376" s="993"/>
      <c r="H376" s="330"/>
    </row>
    <row r="377" spans="1:8">
      <c r="B377" s="316" t="s">
        <v>6</v>
      </c>
      <c r="C377" s="787">
        <v>1208856824</v>
      </c>
      <c r="D377" s="960">
        <v>-6000000</v>
      </c>
      <c r="E377" s="316" t="s">
        <v>6</v>
      </c>
      <c r="F377" s="787">
        <v>58798203</v>
      </c>
      <c r="G377" s="960">
        <v>6000000</v>
      </c>
      <c r="H377" s="188"/>
    </row>
    <row r="378" spans="1:8" ht="25.5">
      <c r="B378" s="344" t="s">
        <v>7</v>
      </c>
      <c r="C378" s="789">
        <v>647461</v>
      </c>
      <c r="D378" s="961"/>
      <c r="E378" s="344" t="s">
        <v>13</v>
      </c>
      <c r="F378" s="789">
        <v>58798203</v>
      </c>
      <c r="G378" s="961">
        <v>6000000</v>
      </c>
      <c r="H378" s="188"/>
    </row>
    <row r="379" spans="1:8">
      <c r="B379" s="344" t="s">
        <v>13</v>
      </c>
      <c r="C379" s="789">
        <v>1208209363</v>
      </c>
      <c r="D379" s="961">
        <v>-6000000</v>
      </c>
      <c r="E379" s="344" t="s">
        <v>14</v>
      </c>
      <c r="F379" s="789">
        <v>58798203</v>
      </c>
      <c r="G379" s="961">
        <v>6000000</v>
      </c>
      <c r="H379" s="188"/>
    </row>
    <row r="380" spans="1:8">
      <c r="B380" s="344" t="s">
        <v>14</v>
      </c>
      <c r="C380" s="789">
        <v>1208209363</v>
      </c>
      <c r="D380" s="961">
        <v>-6000000</v>
      </c>
      <c r="E380" s="316" t="s">
        <v>15</v>
      </c>
      <c r="F380" s="787">
        <v>58798203</v>
      </c>
      <c r="G380" s="961">
        <v>6000000</v>
      </c>
      <c r="H380" s="188"/>
    </row>
    <row r="381" spans="1:8">
      <c r="B381" s="316" t="s">
        <v>15</v>
      </c>
      <c r="C381" s="787">
        <v>776807393</v>
      </c>
      <c r="D381" s="960">
        <v>-6000000</v>
      </c>
      <c r="E381" s="344" t="s">
        <v>16</v>
      </c>
      <c r="F381" s="789">
        <v>58798203</v>
      </c>
      <c r="G381" s="960">
        <v>6000000</v>
      </c>
      <c r="H381" s="188"/>
    </row>
    <row r="382" spans="1:8">
      <c r="B382" s="344" t="s">
        <v>16</v>
      </c>
      <c r="C382" s="789">
        <v>763003167</v>
      </c>
      <c r="D382" s="961">
        <v>-6000000</v>
      </c>
      <c r="E382" s="344" t="s">
        <v>104</v>
      </c>
      <c r="F382" s="789">
        <v>58798203</v>
      </c>
      <c r="G382" s="961">
        <v>6000000</v>
      </c>
      <c r="H382" s="188"/>
    </row>
    <row r="383" spans="1:8" ht="12.75" customHeight="1">
      <c r="B383" s="344" t="s">
        <v>17</v>
      </c>
      <c r="C383" s="789">
        <v>141913547</v>
      </c>
      <c r="D383" s="961">
        <v>285000</v>
      </c>
      <c r="E383" s="344" t="s">
        <v>20</v>
      </c>
      <c r="F383" s="789">
        <v>58798203</v>
      </c>
      <c r="G383" s="961">
        <v>6000000</v>
      </c>
      <c r="H383" s="188"/>
    </row>
    <row r="384" spans="1:8">
      <c r="B384" s="344" t="s">
        <v>18</v>
      </c>
      <c r="C384" s="789">
        <v>99973644</v>
      </c>
      <c r="D384" s="961"/>
      <c r="E384" s="344"/>
      <c r="F384" s="789"/>
      <c r="G384" s="961"/>
      <c r="H384" s="188"/>
    </row>
    <row r="385" spans="2:8">
      <c r="B385" s="344" t="s">
        <v>19</v>
      </c>
      <c r="C385" s="789">
        <v>41939903</v>
      </c>
      <c r="D385" s="961">
        <v>285000</v>
      </c>
      <c r="E385" s="980"/>
      <c r="F385" s="789"/>
      <c r="G385" s="961"/>
      <c r="H385" s="188"/>
    </row>
    <row r="386" spans="2:8">
      <c r="B386" s="344" t="s">
        <v>112</v>
      </c>
      <c r="C386" s="789">
        <v>232076693</v>
      </c>
      <c r="D386" s="961">
        <v>-6285000</v>
      </c>
      <c r="E386" s="980"/>
      <c r="F386" s="789"/>
      <c r="G386" s="961"/>
      <c r="H386" s="188"/>
    </row>
    <row r="387" spans="2:8">
      <c r="B387" s="344" t="s">
        <v>104</v>
      </c>
      <c r="C387" s="789">
        <v>32766432</v>
      </c>
      <c r="D387" s="961"/>
      <c r="E387" s="980"/>
      <c r="F387" s="789"/>
      <c r="G387" s="961"/>
      <c r="H387" s="188"/>
    </row>
    <row r="388" spans="2:8">
      <c r="B388" s="344" t="s">
        <v>20</v>
      </c>
      <c r="C388" s="789">
        <v>32129782</v>
      </c>
      <c r="D388" s="961"/>
      <c r="E388" s="980"/>
      <c r="F388" s="789"/>
      <c r="G388" s="961"/>
      <c r="H388" s="188"/>
    </row>
    <row r="389" spans="2:8">
      <c r="B389" s="344" t="s">
        <v>146</v>
      </c>
      <c r="C389" s="789">
        <v>636650</v>
      </c>
      <c r="D389" s="961"/>
      <c r="E389" s="980"/>
      <c r="F389" s="789"/>
      <c r="G389" s="961"/>
      <c r="H389" s="188"/>
    </row>
    <row r="390" spans="2:8" ht="25.5">
      <c r="B390" s="344" t="s">
        <v>54</v>
      </c>
      <c r="C390" s="789">
        <v>356165087</v>
      </c>
      <c r="D390" s="961"/>
      <c r="E390" s="980"/>
      <c r="F390" s="789"/>
      <c r="G390" s="961"/>
      <c r="H390" s="188"/>
    </row>
    <row r="391" spans="2:8">
      <c r="B391" s="344" t="s">
        <v>55</v>
      </c>
      <c r="C391" s="789">
        <v>355970000</v>
      </c>
      <c r="D391" s="961"/>
      <c r="E391" s="980"/>
      <c r="F391" s="789"/>
      <c r="G391" s="961"/>
      <c r="H391" s="188"/>
    </row>
    <row r="392" spans="2:8">
      <c r="B392" s="344" t="s">
        <v>56</v>
      </c>
      <c r="C392" s="789">
        <v>195087</v>
      </c>
      <c r="D392" s="961"/>
      <c r="E392" s="980"/>
      <c r="F392" s="789"/>
      <c r="G392" s="961"/>
      <c r="H392" s="188"/>
    </row>
    <row r="393" spans="2:8" ht="25.5">
      <c r="B393" s="344" t="s">
        <v>35</v>
      </c>
      <c r="C393" s="789">
        <v>81408</v>
      </c>
      <c r="D393" s="961"/>
      <c r="E393" s="893"/>
      <c r="F393" s="789"/>
      <c r="G393" s="961"/>
      <c r="H393" s="188"/>
    </row>
    <row r="394" spans="2:8">
      <c r="B394" s="962" t="s">
        <v>36</v>
      </c>
      <c r="C394" s="789">
        <v>81408</v>
      </c>
      <c r="D394" s="961"/>
      <c r="E394" s="962"/>
      <c r="F394" s="789"/>
      <c r="G394" s="961"/>
      <c r="H394" s="188"/>
    </row>
    <row r="395" spans="2:8" ht="25.5">
      <c r="B395" s="344" t="s">
        <v>21</v>
      </c>
      <c r="C395" s="789">
        <v>640</v>
      </c>
      <c r="D395" s="961"/>
      <c r="E395" s="893"/>
      <c r="F395" s="789"/>
      <c r="G395" s="961"/>
      <c r="H395" s="188"/>
    </row>
    <row r="396" spans="2:8" ht="25.5">
      <c r="B396" s="344" t="s">
        <v>37</v>
      </c>
      <c r="C396" s="789">
        <v>80768</v>
      </c>
      <c r="D396" s="961"/>
      <c r="E396" s="344"/>
      <c r="F396" s="789"/>
      <c r="G396" s="961"/>
      <c r="H396" s="188"/>
    </row>
    <row r="397" spans="2:8" ht="25.5">
      <c r="B397" s="344" t="s">
        <v>38</v>
      </c>
      <c r="C397" s="789">
        <v>80768</v>
      </c>
      <c r="D397" s="961"/>
      <c r="E397" s="344"/>
      <c r="F397" s="789"/>
      <c r="G397" s="961"/>
      <c r="H397" s="188"/>
    </row>
    <row r="398" spans="2:8">
      <c r="B398" s="344" t="s">
        <v>22</v>
      </c>
      <c r="C398" s="789">
        <v>13804226</v>
      </c>
      <c r="D398" s="961"/>
      <c r="E398" s="980"/>
      <c r="F398" s="789"/>
      <c r="G398" s="961"/>
      <c r="H398" s="188"/>
    </row>
    <row r="399" spans="2:8">
      <c r="B399" s="344" t="s">
        <v>23</v>
      </c>
      <c r="C399" s="789">
        <v>13804226</v>
      </c>
      <c r="D399" s="961"/>
      <c r="E399" s="980"/>
      <c r="F399" s="789"/>
      <c r="G399" s="961"/>
      <c r="H399" s="188"/>
    </row>
    <row r="400" spans="2:8">
      <c r="B400" s="344" t="s">
        <v>24</v>
      </c>
      <c r="C400" s="789">
        <v>432049431</v>
      </c>
      <c r="D400" s="961"/>
      <c r="E400" s="980"/>
      <c r="F400" s="789"/>
      <c r="G400" s="961"/>
      <c r="H400" s="188"/>
    </row>
    <row r="401" spans="1:8">
      <c r="B401" s="344" t="s">
        <v>25</v>
      </c>
      <c r="C401" s="789">
        <v>-432049431</v>
      </c>
      <c r="D401" s="961"/>
      <c r="E401" s="980"/>
      <c r="F401" s="789"/>
      <c r="G401" s="961"/>
      <c r="H401" s="188"/>
    </row>
    <row r="402" spans="1:8">
      <c r="B402" s="344" t="s">
        <v>115</v>
      </c>
      <c r="C402" s="789">
        <v>-484457337</v>
      </c>
      <c r="D402" s="961"/>
      <c r="E402" s="980"/>
      <c r="F402" s="789"/>
      <c r="G402" s="961"/>
      <c r="H402" s="188"/>
    </row>
    <row r="403" spans="1:8">
      <c r="B403" s="344" t="s">
        <v>26</v>
      </c>
      <c r="C403" s="789">
        <v>484457337</v>
      </c>
      <c r="D403" s="961"/>
      <c r="E403" s="344"/>
      <c r="F403" s="789"/>
      <c r="G403" s="961"/>
      <c r="H403" s="188"/>
    </row>
    <row r="404" spans="1:8" ht="25.5">
      <c r="B404" s="344" t="s">
        <v>149</v>
      </c>
      <c r="C404" s="789">
        <v>484457337</v>
      </c>
      <c r="D404" s="961"/>
      <c r="E404" s="344"/>
      <c r="F404" s="789"/>
      <c r="G404" s="961"/>
      <c r="H404" s="188"/>
    </row>
    <row r="405" spans="1:8" ht="15.75" thickBot="1">
      <c r="B405" s="940" t="s">
        <v>128</v>
      </c>
      <c r="C405" s="941">
        <v>-432049431</v>
      </c>
      <c r="D405" s="963"/>
      <c r="E405" s="940"/>
      <c r="F405" s="941"/>
      <c r="G405" s="963"/>
      <c r="H405" s="188"/>
    </row>
    <row r="406" spans="1:8" ht="66" customHeight="1" thickBot="1">
      <c r="B406" s="1455" t="s">
        <v>428</v>
      </c>
      <c r="C406" s="1456"/>
      <c r="D406" s="1456"/>
      <c r="E406" s="1456"/>
      <c r="F406" s="1456"/>
      <c r="G406" s="1457"/>
      <c r="H406" s="188"/>
    </row>
    <row r="407" spans="1:8">
      <c r="B407" s="249"/>
      <c r="C407" s="249"/>
      <c r="D407" s="249"/>
      <c r="E407" s="249"/>
      <c r="F407" s="249"/>
      <c r="G407" s="249"/>
      <c r="H407" s="188"/>
    </row>
    <row r="408" spans="1:8" s="723" customFormat="1">
      <c r="A408" s="22"/>
      <c r="B408" s="250" t="s">
        <v>389</v>
      </c>
      <c r="C408" s="249"/>
      <c r="D408" s="249"/>
      <c r="E408" s="249"/>
      <c r="F408" s="249"/>
      <c r="G408" s="249"/>
      <c r="H408" s="188"/>
    </row>
    <row r="409" spans="1:8" s="723" customFormat="1" ht="15.75" thickBot="1">
      <c r="A409" s="22"/>
      <c r="B409" s="249"/>
      <c r="C409" s="249"/>
      <c r="D409" s="249"/>
      <c r="E409" s="249"/>
      <c r="F409" s="249"/>
      <c r="G409" s="249"/>
      <c r="H409" s="188"/>
    </row>
    <row r="410" spans="1:8" s="723" customFormat="1">
      <c r="A410" s="272">
        <f>A373+1</f>
        <v>8</v>
      </c>
      <c r="B410" s="845"/>
      <c r="C410" s="953"/>
      <c r="D410" s="954"/>
      <c r="E410" s="845" t="s">
        <v>59</v>
      </c>
      <c r="F410" s="953"/>
      <c r="G410" s="954"/>
      <c r="H410" s="188" t="s">
        <v>50</v>
      </c>
    </row>
    <row r="411" spans="1:8" s="723" customFormat="1">
      <c r="A411" s="22"/>
      <c r="B411" s="935" t="s">
        <v>159</v>
      </c>
      <c r="C411" s="955"/>
      <c r="D411" s="956"/>
      <c r="E411" s="935" t="s">
        <v>148</v>
      </c>
      <c r="F411" s="955"/>
      <c r="G411" s="956"/>
      <c r="H411" s="188"/>
    </row>
    <row r="412" spans="1:8" s="723" customFormat="1">
      <c r="A412" s="22"/>
      <c r="B412" s="936" t="s">
        <v>53</v>
      </c>
      <c r="C412" s="957"/>
      <c r="D412" s="958"/>
      <c r="E412" s="936" t="s">
        <v>53</v>
      </c>
      <c r="F412" s="957"/>
      <c r="G412" s="958"/>
      <c r="H412" s="330"/>
    </row>
    <row r="413" spans="1:8" s="723" customFormat="1">
      <c r="A413" s="22"/>
      <c r="B413" s="959" t="s">
        <v>98</v>
      </c>
      <c r="C413" s="955"/>
      <c r="D413" s="956"/>
      <c r="E413" s="959" t="s">
        <v>98</v>
      </c>
      <c r="F413" s="955"/>
      <c r="G413" s="956"/>
      <c r="H413" s="330"/>
    </row>
    <row r="414" spans="1:8" s="723" customFormat="1" ht="25.5">
      <c r="A414" s="22"/>
      <c r="B414" s="344" t="s">
        <v>160</v>
      </c>
      <c r="C414" s="789">
        <v>149903000</v>
      </c>
      <c r="D414" s="961">
        <v>375000</v>
      </c>
      <c r="E414" s="316" t="s">
        <v>6</v>
      </c>
      <c r="F414" s="787">
        <v>282379042</v>
      </c>
      <c r="G414" s="960">
        <v>375000</v>
      </c>
      <c r="H414" s="188"/>
    </row>
    <row r="415" spans="1:8" s="723" customFormat="1">
      <c r="A415" s="22"/>
      <c r="B415" s="344"/>
      <c r="C415" s="789"/>
      <c r="D415" s="961"/>
      <c r="E415" s="344" t="s">
        <v>7</v>
      </c>
      <c r="F415" s="789">
        <v>6270442</v>
      </c>
      <c r="G415" s="961"/>
      <c r="H415" s="188"/>
    </row>
    <row r="416" spans="1:8" s="723" customFormat="1">
      <c r="A416" s="22"/>
      <c r="B416" s="980"/>
      <c r="C416" s="981"/>
      <c r="D416" s="982"/>
      <c r="E416" s="344" t="s">
        <v>8</v>
      </c>
      <c r="F416" s="789">
        <v>555330</v>
      </c>
      <c r="G416" s="961"/>
      <c r="H416" s="188"/>
    </row>
    <row r="417" spans="1:8" s="723" customFormat="1">
      <c r="A417" s="22"/>
      <c r="B417" s="980"/>
      <c r="C417" s="981"/>
      <c r="D417" s="982"/>
      <c r="E417" s="344" t="s">
        <v>9</v>
      </c>
      <c r="F417" s="789">
        <v>549430</v>
      </c>
      <c r="G417" s="961"/>
      <c r="H417" s="188"/>
    </row>
    <row r="418" spans="1:8" s="723" customFormat="1">
      <c r="A418" s="22"/>
      <c r="B418" s="319"/>
      <c r="C418" s="983"/>
      <c r="D418" s="984"/>
      <c r="E418" s="344" t="s">
        <v>10</v>
      </c>
      <c r="F418" s="789">
        <v>549430</v>
      </c>
      <c r="G418" s="960"/>
      <c r="H418" s="188"/>
    </row>
    <row r="419" spans="1:8" s="723" customFormat="1" ht="25.5">
      <c r="A419" s="22"/>
      <c r="B419" s="980"/>
      <c r="C419" s="981"/>
      <c r="D419" s="982"/>
      <c r="E419" s="344" t="s">
        <v>11</v>
      </c>
      <c r="F419" s="789">
        <v>549430</v>
      </c>
      <c r="G419" s="961"/>
      <c r="H419" s="188"/>
    </row>
    <row r="420" spans="1:8" s="723" customFormat="1" ht="25.5">
      <c r="A420" s="22"/>
      <c r="B420" s="980"/>
      <c r="C420" s="981"/>
      <c r="D420" s="982"/>
      <c r="E420" s="344" t="s">
        <v>12</v>
      </c>
      <c r="F420" s="789">
        <v>549430</v>
      </c>
      <c r="G420" s="961"/>
      <c r="H420" s="188"/>
    </row>
    <row r="421" spans="1:8" s="723" customFormat="1" ht="25.5">
      <c r="A421" s="22"/>
      <c r="B421" s="980"/>
      <c r="C421" s="981"/>
      <c r="D421" s="982"/>
      <c r="E421" s="344" t="s">
        <v>44</v>
      </c>
      <c r="F421" s="789">
        <v>5900</v>
      </c>
      <c r="G421" s="961"/>
      <c r="H421" s="188"/>
    </row>
    <row r="422" spans="1:8" s="723" customFormat="1" ht="44.25" customHeight="1">
      <c r="A422" s="22"/>
      <c r="B422" s="980"/>
      <c r="C422" s="981"/>
      <c r="D422" s="982"/>
      <c r="E422" s="344" t="s">
        <v>45</v>
      </c>
      <c r="F422" s="789">
        <v>5900</v>
      </c>
      <c r="G422" s="961"/>
      <c r="H422" s="188"/>
    </row>
    <row r="423" spans="1:8" s="723" customFormat="1" ht="51">
      <c r="A423" s="22"/>
      <c r="B423" s="980"/>
      <c r="C423" s="981"/>
      <c r="D423" s="982"/>
      <c r="E423" s="344" t="s">
        <v>67</v>
      </c>
      <c r="F423" s="789">
        <v>5900</v>
      </c>
      <c r="G423" s="961"/>
      <c r="H423" s="188"/>
    </row>
    <row r="424" spans="1:8" s="723" customFormat="1">
      <c r="A424" s="22"/>
      <c r="B424" s="980"/>
      <c r="C424" s="981"/>
      <c r="D424" s="982"/>
      <c r="E424" s="344" t="s">
        <v>13</v>
      </c>
      <c r="F424" s="789">
        <v>275553270</v>
      </c>
      <c r="G424" s="961">
        <v>375000</v>
      </c>
      <c r="H424" s="188"/>
    </row>
    <row r="425" spans="1:8" s="723" customFormat="1">
      <c r="A425" s="22"/>
      <c r="B425" s="980"/>
      <c r="C425" s="981"/>
      <c r="D425" s="982"/>
      <c r="E425" s="344" t="s">
        <v>14</v>
      </c>
      <c r="F425" s="789">
        <v>275553270</v>
      </c>
      <c r="G425" s="961">
        <v>375000</v>
      </c>
      <c r="H425" s="188"/>
    </row>
    <row r="426" spans="1:8" s="723" customFormat="1">
      <c r="A426" s="22"/>
      <c r="B426" s="980"/>
      <c r="C426" s="981"/>
      <c r="D426" s="982"/>
      <c r="E426" s="316" t="s">
        <v>15</v>
      </c>
      <c r="F426" s="787">
        <v>281208595</v>
      </c>
      <c r="G426" s="960">
        <v>375000</v>
      </c>
      <c r="H426" s="188"/>
    </row>
    <row r="427" spans="1:8" s="723" customFormat="1">
      <c r="A427" s="22"/>
      <c r="B427" s="980"/>
      <c r="C427" s="981"/>
      <c r="D427" s="982"/>
      <c r="E427" s="344" t="s">
        <v>16</v>
      </c>
      <c r="F427" s="789">
        <v>274823056</v>
      </c>
      <c r="G427" s="961">
        <v>375000</v>
      </c>
      <c r="H427" s="188"/>
    </row>
    <row r="428" spans="1:8" s="723" customFormat="1">
      <c r="A428" s="22"/>
      <c r="B428" s="980"/>
      <c r="C428" s="981"/>
      <c r="D428" s="982"/>
      <c r="E428" s="344" t="s">
        <v>17</v>
      </c>
      <c r="F428" s="789">
        <v>85896841</v>
      </c>
      <c r="G428" s="961"/>
      <c r="H428" s="188"/>
    </row>
    <row r="429" spans="1:8" s="723" customFormat="1">
      <c r="A429" s="22"/>
      <c r="B429" s="980"/>
      <c r="C429" s="981"/>
      <c r="D429" s="982"/>
      <c r="E429" s="344" t="s">
        <v>18</v>
      </c>
      <c r="F429" s="789">
        <v>63518768</v>
      </c>
      <c r="G429" s="961"/>
      <c r="H429" s="188"/>
    </row>
    <row r="430" spans="1:8" s="723" customFormat="1">
      <c r="A430" s="22"/>
      <c r="B430" s="893"/>
      <c r="C430" s="981"/>
      <c r="D430" s="982"/>
      <c r="E430" s="344" t="s">
        <v>19</v>
      </c>
      <c r="F430" s="789">
        <v>22378073</v>
      </c>
      <c r="G430" s="961"/>
      <c r="H430" s="188"/>
    </row>
    <row r="431" spans="1:8" s="723" customFormat="1">
      <c r="A431" s="22"/>
      <c r="B431" s="962"/>
      <c r="C431" s="981"/>
      <c r="D431" s="982"/>
      <c r="E431" s="962" t="s">
        <v>112</v>
      </c>
      <c r="F431" s="789">
        <v>666226</v>
      </c>
      <c r="G431" s="961"/>
      <c r="H431" s="188"/>
    </row>
    <row r="432" spans="1:8" s="723" customFormat="1">
      <c r="A432" s="22"/>
      <c r="B432" s="893"/>
      <c r="C432" s="981"/>
      <c r="D432" s="982"/>
      <c r="E432" s="344" t="s">
        <v>104</v>
      </c>
      <c r="F432" s="789">
        <v>44420121</v>
      </c>
      <c r="G432" s="961">
        <v>375000</v>
      </c>
      <c r="H432" s="188"/>
    </row>
    <row r="433" spans="1:8" s="723" customFormat="1">
      <c r="A433" s="22"/>
      <c r="B433" s="344"/>
      <c r="C433" s="981"/>
      <c r="D433" s="982"/>
      <c r="E433" s="344" t="s">
        <v>20</v>
      </c>
      <c r="F433" s="789">
        <v>34473180</v>
      </c>
      <c r="G433" s="961">
        <v>375000</v>
      </c>
      <c r="H433" s="188"/>
    </row>
    <row r="434" spans="1:8" s="723" customFormat="1">
      <c r="A434" s="22"/>
      <c r="B434" s="344"/>
      <c r="C434" s="981"/>
      <c r="D434" s="982"/>
      <c r="E434" s="344" t="s">
        <v>146</v>
      </c>
      <c r="F434" s="789">
        <v>9946941</v>
      </c>
      <c r="G434" s="961"/>
      <c r="H434" s="188"/>
    </row>
    <row r="435" spans="1:8" s="723" customFormat="1" ht="25.5">
      <c r="A435" s="22"/>
      <c r="B435" s="980"/>
      <c r="C435" s="981"/>
      <c r="D435" s="982"/>
      <c r="E435" s="344" t="s">
        <v>54</v>
      </c>
      <c r="F435" s="789">
        <v>1191432</v>
      </c>
      <c r="G435" s="961"/>
      <c r="H435" s="188"/>
    </row>
    <row r="436" spans="1:8" s="723" customFormat="1">
      <c r="A436" s="22"/>
      <c r="B436" s="980"/>
      <c r="C436" s="981"/>
      <c r="D436" s="982"/>
      <c r="E436" s="344" t="s">
        <v>56</v>
      </c>
      <c r="F436" s="789">
        <v>1191432</v>
      </c>
      <c r="G436" s="961"/>
      <c r="H436" s="188"/>
    </row>
    <row r="437" spans="1:8" s="723" customFormat="1" ht="25.5">
      <c r="A437" s="22"/>
      <c r="B437" s="980"/>
      <c r="C437" s="981"/>
      <c r="D437" s="982"/>
      <c r="E437" s="344" t="s">
        <v>35</v>
      </c>
      <c r="F437" s="789">
        <v>142648436</v>
      </c>
      <c r="G437" s="961"/>
      <c r="H437" s="188"/>
    </row>
    <row r="438" spans="1:8" s="723" customFormat="1">
      <c r="A438" s="22"/>
      <c r="B438" s="980"/>
      <c r="C438" s="981"/>
      <c r="D438" s="982"/>
      <c r="E438" s="344" t="s">
        <v>36</v>
      </c>
      <c r="F438" s="789">
        <v>178242</v>
      </c>
      <c r="G438" s="961"/>
      <c r="H438" s="188"/>
    </row>
    <row r="439" spans="1:8" s="723" customFormat="1" ht="25.5">
      <c r="A439" s="22"/>
      <c r="B439" s="980"/>
      <c r="C439" s="981"/>
      <c r="D439" s="982"/>
      <c r="E439" s="344" t="s">
        <v>37</v>
      </c>
      <c r="F439" s="789">
        <v>178242</v>
      </c>
      <c r="G439" s="961"/>
      <c r="H439" s="188"/>
    </row>
    <row r="440" spans="1:8" s="723" customFormat="1" ht="25.5">
      <c r="A440" s="22"/>
      <c r="B440" s="980"/>
      <c r="C440" s="981"/>
      <c r="D440" s="982"/>
      <c r="E440" s="344" t="s">
        <v>38</v>
      </c>
      <c r="F440" s="789">
        <v>178242</v>
      </c>
      <c r="G440" s="961"/>
      <c r="H440" s="188"/>
    </row>
    <row r="441" spans="1:8" s="723" customFormat="1" ht="25.5">
      <c r="A441" s="22"/>
      <c r="B441" s="980"/>
      <c r="C441" s="981"/>
      <c r="D441" s="982"/>
      <c r="E441" s="344" t="s">
        <v>46</v>
      </c>
      <c r="F441" s="789">
        <v>142470194</v>
      </c>
      <c r="G441" s="961"/>
      <c r="H441" s="188"/>
    </row>
    <row r="442" spans="1:8" s="723" customFormat="1">
      <c r="A442" s="22"/>
      <c r="B442" s="980"/>
      <c r="C442" s="981"/>
      <c r="D442" s="982"/>
      <c r="E442" s="344" t="s">
        <v>101</v>
      </c>
      <c r="F442" s="789">
        <v>28766389</v>
      </c>
      <c r="G442" s="961"/>
      <c r="H442" s="188"/>
    </row>
    <row r="443" spans="1:8" s="723" customFormat="1" ht="38.25">
      <c r="A443" s="22"/>
      <c r="B443" s="980"/>
      <c r="C443" s="981"/>
      <c r="D443" s="982"/>
      <c r="E443" s="344" t="s">
        <v>47</v>
      </c>
      <c r="F443" s="789">
        <v>113703805</v>
      </c>
      <c r="G443" s="961"/>
      <c r="H443" s="188"/>
    </row>
    <row r="444" spans="1:8" s="723" customFormat="1">
      <c r="A444" s="22"/>
      <c r="B444" s="980"/>
      <c r="C444" s="981"/>
      <c r="D444" s="982"/>
      <c r="E444" s="344" t="s">
        <v>22</v>
      </c>
      <c r="F444" s="789">
        <v>6385539</v>
      </c>
      <c r="G444" s="961"/>
      <c r="H444" s="188"/>
    </row>
    <row r="445" spans="1:8" s="723" customFormat="1">
      <c r="A445" s="22"/>
      <c r="B445" s="980"/>
      <c r="C445" s="981"/>
      <c r="D445" s="982"/>
      <c r="E445" s="344" t="s">
        <v>23</v>
      </c>
      <c r="F445" s="789">
        <v>1899688</v>
      </c>
      <c r="G445" s="961"/>
      <c r="H445" s="188"/>
    </row>
    <row r="446" spans="1:8" s="723" customFormat="1">
      <c r="A446" s="22"/>
      <c r="B446" s="980"/>
      <c r="C446" s="981"/>
      <c r="D446" s="982"/>
      <c r="E446" s="344" t="s">
        <v>39</v>
      </c>
      <c r="F446" s="789">
        <v>4485851</v>
      </c>
      <c r="G446" s="961"/>
      <c r="H446" s="188"/>
    </row>
    <row r="447" spans="1:8" s="723" customFormat="1">
      <c r="A447" s="22"/>
      <c r="B447" s="980"/>
      <c r="C447" s="981"/>
      <c r="D447" s="982"/>
      <c r="E447" s="344" t="s">
        <v>40</v>
      </c>
      <c r="F447" s="789">
        <v>4485851</v>
      </c>
      <c r="G447" s="961"/>
      <c r="H447" s="188"/>
    </row>
    <row r="448" spans="1:8" s="723" customFormat="1">
      <c r="A448" s="22"/>
      <c r="B448" s="980"/>
      <c r="C448" s="981"/>
      <c r="D448" s="982"/>
      <c r="E448" s="344" t="s">
        <v>41</v>
      </c>
      <c r="F448" s="789">
        <v>4485851</v>
      </c>
      <c r="G448" s="961"/>
      <c r="H448" s="188"/>
    </row>
    <row r="449" spans="1:8" s="723" customFormat="1">
      <c r="A449" s="22"/>
      <c r="B449" s="980"/>
      <c r="C449" s="981"/>
      <c r="D449" s="982"/>
      <c r="E449" s="344" t="s">
        <v>24</v>
      </c>
      <c r="F449" s="789">
        <v>1170447</v>
      </c>
      <c r="G449" s="961"/>
      <c r="H449" s="188"/>
    </row>
    <row r="450" spans="1:8" s="723" customFormat="1">
      <c r="A450" s="22"/>
      <c r="B450" s="980"/>
      <c r="C450" s="981"/>
      <c r="D450" s="982"/>
      <c r="E450" s="344" t="s">
        <v>25</v>
      </c>
      <c r="F450" s="789">
        <v>-1170447</v>
      </c>
      <c r="G450" s="961"/>
      <c r="H450" s="188"/>
    </row>
    <row r="451" spans="1:8" s="723" customFormat="1">
      <c r="A451" s="22"/>
      <c r="B451" s="980"/>
      <c r="C451" s="981"/>
      <c r="D451" s="982"/>
      <c r="E451" s="344" t="s">
        <v>113</v>
      </c>
      <c r="F451" s="789">
        <v>-2145447</v>
      </c>
      <c r="G451" s="961"/>
      <c r="H451" s="188"/>
    </row>
    <row r="452" spans="1:8" s="723" customFormat="1">
      <c r="A452" s="22"/>
      <c r="B452" s="980"/>
      <c r="C452" s="981"/>
      <c r="D452" s="982"/>
      <c r="E452" s="344" t="s">
        <v>114</v>
      </c>
      <c r="F452" s="789">
        <v>-2145447</v>
      </c>
      <c r="G452" s="961"/>
      <c r="H452" s="188"/>
    </row>
    <row r="453" spans="1:8" s="723" customFormat="1">
      <c r="A453" s="22"/>
      <c r="B453" s="980"/>
      <c r="C453" s="981"/>
      <c r="D453" s="982"/>
      <c r="E453" s="344" t="s">
        <v>115</v>
      </c>
      <c r="F453" s="789">
        <v>975000</v>
      </c>
      <c r="G453" s="961"/>
      <c r="H453" s="188"/>
    </row>
    <row r="454" spans="1:8" s="723" customFormat="1">
      <c r="A454" s="22"/>
      <c r="B454" s="980"/>
      <c r="C454" s="981"/>
      <c r="D454" s="982"/>
      <c r="E454" s="344" t="s">
        <v>116</v>
      </c>
      <c r="F454" s="789">
        <v>975000</v>
      </c>
      <c r="G454" s="961"/>
      <c r="H454" s="188"/>
    </row>
    <row r="455" spans="1:8" s="723" customFormat="1">
      <c r="A455" s="22"/>
      <c r="B455" s="959" t="s">
        <v>117</v>
      </c>
      <c r="C455" s="783"/>
      <c r="D455" s="993"/>
      <c r="E455" s="959" t="s">
        <v>117</v>
      </c>
      <c r="F455" s="783"/>
      <c r="G455" s="993"/>
      <c r="H455" s="330"/>
    </row>
    <row r="456" spans="1:8" s="723" customFormat="1" ht="25.5">
      <c r="A456" s="22"/>
      <c r="B456" s="344" t="s">
        <v>160</v>
      </c>
      <c r="C456" s="789">
        <v>136693546</v>
      </c>
      <c r="D456" s="961">
        <v>375000</v>
      </c>
      <c r="E456" s="316" t="s">
        <v>6</v>
      </c>
      <c r="F456" s="787">
        <v>282138892</v>
      </c>
      <c r="G456" s="960">
        <v>375000</v>
      </c>
      <c r="H456" s="188"/>
    </row>
    <row r="457" spans="1:8" s="723" customFormat="1">
      <c r="A457" s="22"/>
      <c r="B457" s="344"/>
      <c r="C457" s="789"/>
      <c r="D457" s="961"/>
      <c r="E457" s="344" t="s">
        <v>7</v>
      </c>
      <c r="F457" s="789">
        <v>6270442</v>
      </c>
      <c r="G457" s="961"/>
      <c r="H457" s="188"/>
    </row>
    <row r="458" spans="1:8" s="723" customFormat="1">
      <c r="A458" s="22"/>
      <c r="B458" s="980"/>
      <c r="C458" s="981"/>
      <c r="D458" s="982"/>
      <c r="E458" s="344" t="s">
        <v>8</v>
      </c>
      <c r="F458" s="789">
        <v>5900</v>
      </c>
      <c r="G458" s="961"/>
      <c r="H458" s="188"/>
    </row>
    <row r="459" spans="1:8" s="723" customFormat="1" ht="25.5">
      <c r="A459" s="22"/>
      <c r="B459" s="980"/>
      <c r="C459" s="981"/>
      <c r="D459" s="982"/>
      <c r="E459" s="344" t="s">
        <v>44</v>
      </c>
      <c r="F459" s="789">
        <v>5900</v>
      </c>
      <c r="G459" s="961"/>
      <c r="H459" s="188"/>
    </row>
    <row r="460" spans="1:8" s="723" customFormat="1" ht="38.25">
      <c r="A460" s="22"/>
      <c r="B460" s="980"/>
      <c r="C460" s="981"/>
      <c r="D460" s="982"/>
      <c r="E460" s="344" t="s">
        <v>45</v>
      </c>
      <c r="F460" s="789">
        <v>5900</v>
      </c>
      <c r="G460" s="961"/>
      <c r="H460" s="188"/>
    </row>
    <row r="461" spans="1:8" s="723" customFormat="1" ht="51">
      <c r="A461" s="22"/>
      <c r="B461" s="980"/>
      <c r="C461" s="981"/>
      <c r="D461" s="982"/>
      <c r="E461" s="344" t="s">
        <v>67</v>
      </c>
      <c r="F461" s="789">
        <v>5900</v>
      </c>
      <c r="G461" s="961"/>
      <c r="H461" s="188"/>
    </row>
    <row r="462" spans="1:8" s="723" customFormat="1">
      <c r="A462" s="22"/>
      <c r="B462" s="980"/>
      <c r="C462" s="981"/>
      <c r="D462" s="982"/>
      <c r="E462" s="344" t="s">
        <v>13</v>
      </c>
      <c r="F462" s="789">
        <v>275862550</v>
      </c>
      <c r="G462" s="961">
        <v>375000</v>
      </c>
      <c r="H462" s="188"/>
    </row>
    <row r="463" spans="1:8" s="723" customFormat="1">
      <c r="A463" s="22"/>
      <c r="B463" s="980"/>
      <c r="C463" s="981"/>
      <c r="D463" s="982"/>
      <c r="E463" s="344" t="s">
        <v>14</v>
      </c>
      <c r="F463" s="789">
        <v>275862550</v>
      </c>
      <c r="G463" s="961">
        <v>375000</v>
      </c>
      <c r="H463" s="188"/>
    </row>
    <row r="464" spans="1:8" s="723" customFormat="1">
      <c r="A464" s="22"/>
      <c r="B464" s="980"/>
      <c r="C464" s="981"/>
      <c r="D464" s="982"/>
      <c r="E464" s="316" t="s">
        <v>15</v>
      </c>
      <c r="F464" s="787">
        <v>280968445</v>
      </c>
      <c r="G464" s="960">
        <v>375000</v>
      </c>
      <c r="H464" s="188"/>
    </row>
    <row r="465" spans="1:8" s="723" customFormat="1">
      <c r="A465" s="22"/>
      <c r="B465" s="980"/>
      <c r="C465" s="981"/>
      <c r="D465" s="982"/>
      <c r="E465" s="344" t="s">
        <v>16</v>
      </c>
      <c r="F465" s="789">
        <v>274582906</v>
      </c>
      <c r="G465" s="961">
        <v>375000</v>
      </c>
      <c r="H465" s="188"/>
    </row>
    <row r="466" spans="1:8" s="723" customFormat="1">
      <c r="A466" s="22"/>
      <c r="B466" s="980"/>
      <c r="C466" s="981"/>
      <c r="D466" s="982"/>
      <c r="E466" s="344" t="s">
        <v>17</v>
      </c>
      <c r="F466" s="789">
        <v>85862250</v>
      </c>
      <c r="G466" s="961"/>
      <c r="H466" s="188"/>
    </row>
    <row r="467" spans="1:8" s="723" customFormat="1">
      <c r="A467" s="22"/>
      <c r="B467" s="980"/>
      <c r="C467" s="981"/>
      <c r="D467" s="982"/>
      <c r="E467" s="344" t="s">
        <v>18</v>
      </c>
      <c r="F467" s="789">
        <v>63486777</v>
      </c>
      <c r="G467" s="961"/>
      <c r="H467" s="188"/>
    </row>
    <row r="468" spans="1:8" s="723" customFormat="1">
      <c r="A468" s="22"/>
      <c r="B468" s="893"/>
      <c r="C468" s="981"/>
      <c r="D468" s="982"/>
      <c r="E468" s="344" t="s">
        <v>19</v>
      </c>
      <c r="F468" s="789">
        <v>22375473</v>
      </c>
      <c r="G468" s="961"/>
      <c r="H468" s="188"/>
    </row>
    <row r="469" spans="1:8" s="723" customFormat="1">
      <c r="A469" s="22"/>
      <c r="B469" s="962"/>
      <c r="C469" s="981"/>
      <c r="D469" s="982"/>
      <c r="E469" s="962" t="s">
        <v>112</v>
      </c>
      <c r="F469" s="789">
        <v>666226</v>
      </c>
      <c r="G469" s="961"/>
      <c r="H469" s="188"/>
    </row>
    <row r="470" spans="1:8" s="723" customFormat="1">
      <c r="A470" s="22"/>
      <c r="B470" s="893"/>
      <c r="C470" s="981"/>
      <c r="D470" s="982"/>
      <c r="E470" s="344" t="s">
        <v>104</v>
      </c>
      <c r="F470" s="789">
        <v>44729271</v>
      </c>
      <c r="G470" s="961">
        <v>375000</v>
      </c>
      <c r="H470" s="188"/>
    </row>
    <row r="471" spans="1:8" s="723" customFormat="1">
      <c r="A471" s="22"/>
      <c r="B471" s="344"/>
      <c r="C471" s="981"/>
      <c r="D471" s="982"/>
      <c r="E471" s="344" t="s">
        <v>20</v>
      </c>
      <c r="F471" s="789">
        <v>34782330</v>
      </c>
      <c r="G471" s="961">
        <v>375000</v>
      </c>
      <c r="H471" s="188"/>
    </row>
    <row r="472" spans="1:8" s="723" customFormat="1">
      <c r="A472" s="22"/>
      <c r="B472" s="344"/>
      <c r="C472" s="981"/>
      <c r="D472" s="982"/>
      <c r="E472" s="344" t="s">
        <v>146</v>
      </c>
      <c r="F472" s="789">
        <v>9946941</v>
      </c>
      <c r="G472" s="961"/>
      <c r="H472" s="188"/>
    </row>
    <row r="473" spans="1:8" s="723" customFormat="1" ht="25.5">
      <c r="A473" s="22"/>
      <c r="B473" s="980"/>
      <c r="C473" s="981"/>
      <c r="D473" s="982"/>
      <c r="E473" s="344" t="s">
        <v>54</v>
      </c>
      <c r="F473" s="789">
        <v>1191432</v>
      </c>
      <c r="G473" s="961"/>
      <c r="H473" s="188"/>
    </row>
    <row r="474" spans="1:8" s="723" customFormat="1">
      <c r="A474" s="22"/>
      <c r="B474" s="980"/>
      <c r="C474" s="981"/>
      <c r="D474" s="982"/>
      <c r="E474" s="344" t="s">
        <v>56</v>
      </c>
      <c r="F474" s="789">
        <v>1191432</v>
      </c>
      <c r="G474" s="961"/>
      <c r="H474" s="188"/>
    </row>
    <row r="475" spans="1:8" s="723" customFormat="1" ht="25.5">
      <c r="A475" s="22"/>
      <c r="B475" s="980"/>
      <c r="C475" s="981"/>
      <c r="D475" s="982"/>
      <c r="E475" s="344" t="s">
        <v>35</v>
      </c>
      <c r="F475" s="789">
        <v>142133727</v>
      </c>
      <c r="G475" s="961"/>
      <c r="H475" s="188"/>
    </row>
    <row r="476" spans="1:8" s="723" customFormat="1">
      <c r="A476" s="22"/>
      <c r="B476" s="980"/>
      <c r="C476" s="981"/>
      <c r="D476" s="982"/>
      <c r="E476" s="344" t="s">
        <v>36</v>
      </c>
      <c r="F476" s="789">
        <v>16588</v>
      </c>
      <c r="G476" s="961"/>
      <c r="H476" s="188"/>
    </row>
    <row r="477" spans="1:8" s="723" customFormat="1" ht="25.5">
      <c r="A477" s="22"/>
      <c r="B477" s="980"/>
      <c r="C477" s="981"/>
      <c r="D477" s="982"/>
      <c r="E477" s="344" t="s">
        <v>37</v>
      </c>
      <c r="F477" s="789">
        <v>16588</v>
      </c>
      <c r="G477" s="961"/>
      <c r="H477" s="188"/>
    </row>
    <row r="478" spans="1:8" s="723" customFormat="1" ht="25.5">
      <c r="A478" s="22"/>
      <c r="B478" s="980"/>
      <c r="C478" s="981"/>
      <c r="D478" s="982"/>
      <c r="E478" s="344" t="s">
        <v>38</v>
      </c>
      <c r="F478" s="789">
        <v>16588</v>
      </c>
      <c r="G478" s="961"/>
      <c r="H478" s="188"/>
    </row>
    <row r="479" spans="1:8" s="723" customFormat="1" ht="25.5">
      <c r="A479" s="22"/>
      <c r="B479" s="980"/>
      <c r="C479" s="981"/>
      <c r="D479" s="982"/>
      <c r="E479" s="344" t="s">
        <v>46</v>
      </c>
      <c r="F479" s="789">
        <v>142117139</v>
      </c>
      <c r="G479" s="961"/>
      <c r="H479" s="188"/>
    </row>
    <row r="480" spans="1:8" s="723" customFormat="1">
      <c r="A480" s="22"/>
      <c r="B480" s="980"/>
      <c r="C480" s="981"/>
      <c r="D480" s="982"/>
      <c r="E480" s="344" t="s">
        <v>101</v>
      </c>
      <c r="F480" s="789">
        <v>28766389</v>
      </c>
      <c r="G480" s="961"/>
      <c r="H480" s="188"/>
    </row>
    <row r="481" spans="1:8" s="723" customFormat="1" ht="38.25">
      <c r="A481" s="22"/>
      <c r="B481" s="980"/>
      <c r="C481" s="981"/>
      <c r="D481" s="982"/>
      <c r="E481" s="344" t="s">
        <v>47</v>
      </c>
      <c r="F481" s="789">
        <v>113350750</v>
      </c>
      <c r="G481" s="961"/>
      <c r="H481" s="188"/>
    </row>
    <row r="482" spans="1:8" s="723" customFormat="1">
      <c r="A482" s="22"/>
      <c r="B482" s="980"/>
      <c r="C482" s="981"/>
      <c r="D482" s="982"/>
      <c r="E482" s="344" t="s">
        <v>22</v>
      </c>
      <c r="F482" s="789">
        <v>6385539</v>
      </c>
      <c r="G482" s="961"/>
      <c r="H482" s="188"/>
    </row>
    <row r="483" spans="1:8" s="723" customFormat="1">
      <c r="A483" s="22"/>
      <c r="B483" s="980"/>
      <c r="C483" s="981"/>
      <c r="D483" s="982"/>
      <c r="E483" s="344" t="s">
        <v>23</v>
      </c>
      <c r="F483" s="789">
        <v>1899688</v>
      </c>
      <c r="G483" s="961"/>
      <c r="H483" s="188"/>
    </row>
    <row r="484" spans="1:8" s="723" customFormat="1">
      <c r="A484" s="22"/>
      <c r="B484" s="980"/>
      <c r="C484" s="981"/>
      <c r="D484" s="982"/>
      <c r="E484" s="344" t="s">
        <v>39</v>
      </c>
      <c r="F484" s="789">
        <v>4485851</v>
      </c>
      <c r="G484" s="961"/>
      <c r="H484" s="188"/>
    </row>
    <row r="485" spans="1:8" s="723" customFormat="1">
      <c r="A485" s="22"/>
      <c r="B485" s="980"/>
      <c r="C485" s="981"/>
      <c r="D485" s="982"/>
      <c r="E485" s="344" t="s">
        <v>40</v>
      </c>
      <c r="F485" s="789">
        <v>4485851</v>
      </c>
      <c r="G485" s="961"/>
      <c r="H485" s="188"/>
    </row>
    <row r="486" spans="1:8" s="723" customFormat="1">
      <c r="A486" s="22"/>
      <c r="B486" s="980"/>
      <c r="C486" s="981"/>
      <c r="D486" s="982"/>
      <c r="E486" s="344" t="s">
        <v>41</v>
      </c>
      <c r="F486" s="789">
        <v>4485851</v>
      </c>
      <c r="G486" s="961"/>
      <c r="H486" s="188"/>
    </row>
    <row r="487" spans="1:8" s="723" customFormat="1">
      <c r="A487" s="22"/>
      <c r="B487" s="980"/>
      <c r="C487" s="981"/>
      <c r="D487" s="982"/>
      <c r="E487" s="344" t="s">
        <v>24</v>
      </c>
      <c r="F487" s="789">
        <v>1170447</v>
      </c>
      <c r="G487" s="961"/>
      <c r="H487" s="188"/>
    </row>
    <row r="488" spans="1:8" s="723" customFormat="1">
      <c r="A488" s="22"/>
      <c r="B488" s="980"/>
      <c r="C488" s="981"/>
      <c r="D488" s="982"/>
      <c r="E488" s="344" t="s">
        <v>25</v>
      </c>
      <c r="F488" s="789">
        <v>-1170447</v>
      </c>
      <c r="G488" s="961"/>
      <c r="H488" s="188"/>
    </row>
    <row r="489" spans="1:8" s="723" customFormat="1">
      <c r="A489" s="22"/>
      <c r="B489" s="980"/>
      <c r="C489" s="981"/>
      <c r="D489" s="982"/>
      <c r="E489" s="344" t="s">
        <v>113</v>
      </c>
      <c r="F489" s="789">
        <v>-2145447</v>
      </c>
      <c r="G489" s="961"/>
      <c r="H489" s="188"/>
    </row>
    <row r="490" spans="1:8" s="723" customFormat="1">
      <c r="A490" s="22"/>
      <c r="B490" s="980"/>
      <c r="C490" s="981"/>
      <c r="D490" s="982"/>
      <c r="E490" s="344" t="s">
        <v>114</v>
      </c>
      <c r="F490" s="789">
        <v>-2145447</v>
      </c>
      <c r="G490" s="961"/>
      <c r="H490" s="188"/>
    </row>
    <row r="491" spans="1:8" s="723" customFormat="1">
      <c r="A491" s="22"/>
      <c r="B491" s="980"/>
      <c r="C491" s="981"/>
      <c r="D491" s="982"/>
      <c r="E491" s="344" t="s">
        <v>115</v>
      </c>
      <c r="F491" s="789">
        <v>975000</v>
      </c>
      <c r="G491" s="961"/>
      <c r="H491" s="188"/>
    </row>
    <row r="492" spans="1:8" s="723" customFormat="1" ht="15.75" thickBot="1">
      <c r="A492" s="22"/>
      <c r="B492" s="980"/>
      <c r="C492" s="981"/>
      <c r="D492" s="982"/>
      <c r="E492" s="344" t="s">
        <v>116</v>
      </c>
      <c r="F492" s="789">
        <v>975000</v>
      </c>
      <c r="G492" s="961"/>
      <c r="H492" s="188"/>
    </row>
    <row r="493" spans="1:8" s="723" customFormat="1" ht="147.75" customHeight="1" thickBot="1">
      <c r="A493" s="22"/>
      <c r="B493" s="1446" t="s">
        <v>478</v>
      </c>
      <c r="C493" s="1447"/>
      <c r="D493" s="1447"/>
      <c r="E493" s="1447"/>
      <c r="F493" s="1447"/>
      <c r="G493" s="1448"/>
      <c r="H493" s="188"/>
    </row>
    <row r="494" spans="1:8" s="723" customFormat="1">
      <c r="A494" s="22"/>
      <c r="B494" s="249"/>
      <c r="C494" s="249"/>
      <c r="D494" s="249"/>
      <c r="E494" s="249"/>
      <c r="F494" s="249"/>
      <c r="G494" s="249"/>
      <c r="H494" s="188"/>
    </row>
    <row r="495" spans="1:8" s="723" customFormat="1">
      <c r="A495" s="22"/>
      <c r="B495" s="250" t="s">
        <v>389</v>
      </c>
      <c r="C495" s="249"/>
      <c r="D495" s="249"/>
      <c r="E495" s="249"/>
      <c r="F495" s="249"/>
      <c r="G495" s="249"/>
      <c r="H495" s="188"/>
    </row>
    <row r="496" spans="1:8" s="723" customFormat="1" ht="15.75" thickBot="1">
      <c r="A496" s="22"/>
      <c r="B496" s="249"/>
      <c r="C496" s="249"/>
      <c r="D496" s="249"/>
      <c r="E496" s="249"/>
      <c r="F496" s="249"/>
      <c r="G496" s="249"/>
      <c r="H496" s="188"/>
    </row>
    <row r="497" spans="1:8" s="723" customFormat="1" ht="27">
      <c r="A497" s="272">
        <f>A410+1</f>
        <v>9</v>
      </c>
      <c r="B497" s="845"/>
      <c r="C497" s="953"/>
      <c r="D497" s="954"/>
      <c r="E497" s="182" t="s">
        <v>29</v>
      </c>
      <c r="F497" s="953"/>
      <c r="G497" s="954"/>
      <c r="H497" s="188" t="s">
        <v>50</v>
      </c>
    </row>
    <row r="498" spans="1:8" s="723" customFormat="1">
      <c r="A498" s="22"/>
      <c r="B498" s="935" t="s">
        <v>159</v>
      </c>
      <c r="C498" s="955"/>
      <c r="D498" s="956"/>
      <c r="E498" s="935" t="s">
        <v>148</v>
      </c>
      <c r="F498" s="955"/>
      <c r="G498" s="956"/>
      <c r="H498" s="188"/>
    </row>
    <row r="499" spans="1:8" s="723" customFormat="1">
      <c r="A499" s="22"/>
      <c r="B499" s="936" t="s">
        <v>53</v>
      </c>
      <c r="C499" s="957"/>
      <c r="D499" s="958"/>
      <c r="E499" s="936" t="s">
        <v>53</v>
      </c>
      <c r="F499" s="957"/>
      <c r="G499" s="958"/>
      <c r="H499" s="330"/>
    </row>
    <row r="500" spans="1:8" s="723" customFormat="1">
      <c r="A500" s="22"/>
      <c r="B500" s="959" t="s">
        <v>98</v>
      </c>
      <c r="C500" s="955"/>
      <c r="D500" s="956"/>
      <c r="E500" s="959" t="s">
        <v>98</v>
      </c>
      <c r="F500" s="955"/>
      <c r="G500" s="956"/>
      <c r="H500" s="330"/>
    </row>
    <row r="501" spans="1:8" s="723" customFormat="1">
      <c r="A501" s="22"/>
      <c r="B501" s="344" t="s">
        <v>435</v>
      </c>
      <c r="C501" s="789">
        <v>308140000</v>
      </c>
      <c r="D501" s="961">
        <v>93750</v>
      </c>
      <c r="E501" s="387" t="s">
        <v>6</v>
      </c>
      <c r="F501" s="690">
        <v>29094348</v>
      </c>
      <c r="G501" s="402">
        <f t="shared" ref="G501:G506" si="1">G502</f>
        <v>93750</v>
      </c>
      <c r="H501" s="188"/>
    </row>
    <row r="502" spans="1:8" s="723" customFormat="1">
      <c r="A502" s="22"/>
      <c r="B502" s="980"/>
      <c r="C502" s="981"/>
      <c r="D502" s="982"/>
      <c r="E502" s="390" t="s">
        <v>13</v>
      </c>
      <c r="F502" s="692">
        <v>29094348</v>
      </c>
      <c r="G502" s="19">
        <f t="shared" si="1"/>
        <v>93750</v>
      </c>
      <c r="H502" s="188"/>
    </row>
    <row r="503" spans="1:8" s="723" customFormat="1" ht="25.5">
      <c r="A503" s="22"/>
      <c r="B503" s="980"/>
      <c r="C503" s="981"/>
      <c r="D503" s="982"/>
      <c r="E503" s="392" t="s">
        <v>14</v>
      </c>
      <c r="F503" s="692">
        <v>29094348</v>
      </c>
      <c r="G503" s="19">
        <f t="shared" si="1"/>
        <v>93750</v>
      </c>
      <c r="H503" s="188"/>
    </row>
    <row r="504" spans="1:8" s="723" customFormat="1">
      <c r="A504" s="22"/>
      <c r="B504" s="319"/>
      <c r="C504" s="983"/>
      <c r="D504" s="984"/>
      <c r="E504" s="387" t="s">
        <v>15</v>
      </c>
      <c r="F504" s="690">
        <v>29094348</v>
      </c>
      <c r="G504" s="402">
        <f t="shared" si="1"/>
        <v>93750</v>
      </c>
      <c r="H504" s="188"/>
    </row>
    <row r="505" spans="1:8" s="723" customFormat="1">
      <c r="A505" s="22"/>
      <c r="B505" s="980"/>
      <c r="C505" s="981"/>
      <c r="D505" s="982"/>
      <c r="E505" s="390" t="s">
        <v>16</v>
      </c>
      <c r="F505" s="692">
        <v>29094348</v>
      </c>
      <c r="G505" s="19">
        <f t="shared" si="1"/>
        <v>93750</v>
      </c>
      <c r="H505" s="188"/>
    </row>
    <row r="506" spans="1:8" s="723" customFormat="1">
      <c r="A506" s="22"/>
      <c r="B506" s="980"/>
      <c r="C506" s="981"/>
      <c r="D506" s="982"/>
      <c r="E506" s="394" t="s">
        <v>196</v>
      </c>
      <c r="F506" s="692">
        <v>29094348</v>
      </c>
      <c r="G506" s="19">
        <f t="shared" si="1"/>
        <v>93750</v>
      </c>
      <c r="H506" s="188"/>
    </row>
    <row r="507" spans="1:8" s="723" customFormat="1">
      <c r="A507" s="22"/>
      <c r="B507" s="980"/>
      <c r="C507" s="981"/>
      <c r="D507" s="982"/>
      <c r="E507" s="396" t="s">
        <v>20</v>
      </c>
      <c r="F507" s="692">
        <v>29094348</v>
      </c>
      <c r="G507" s="19">
        <f>D501</f>
        <v>93750</v>
      </c>
      <c r="H507" s="188"/>
    </row>
    <row r="508" spans="1:8" s="723" customFormat="1">
      <c r="A508" s="22"/>
      <c r="B508" s="959" t="s">
        <v>117</v>
      </c>
      <c r="C508" s="783"/>
      <c r="D508" s="993"/>
      <c r="E508" s="959" t="s">
        <v>117</v>
      </c>
      <c r="F508" s="783"/>
      <c r="G508" s="993"/>
      <c r="H508" s="330"/>
    </row>
    <row r="509" spans="1:8" s="723" customFormat="1">
      <c r="A509" s="22"/>
      <c r="B509" s="344" t="s">
        <v>435</v>
      </c>
      <c r="C509" s="789">
        <v>314790887</v>
      </c>
      <c r="D509" s="961">
        <v>93750</v>
      </c>
      <c r="E509" s="387" t="s">
        <v>6</v>
      </c>
      <c r="F509" s="690">
        <v>48955999</v>
      </c>
      <c r="G509" s="402">
        <f t="shared" ref="G509:G514" si="2">G510</f>
        <v>93750</v>
      </c>
      <c r="H509" s="188"/>
    </row>
    <row r="510" spans="1:8" s="723" customFormat="1">
      <c r="A510" s="22"/>
      <c r="B510" s="980"/>
      <c r="C510" s="981"/>
      <c r="D510" s="982"/>
      <c r="E510" s="390" t="s">
        <v>13</v>
      </c>
      <c r="F510" s="692">
        <v>48955999</v>
      </c>
      <c r="G510" s="19">
        <f t="shared" si="2"/>
        <v>93750</v>
      </c>
      <c r="H510" s="188"/>
    </row>
    <row r="511" spans="1:8" s="723" customFormat="1" ht="25.5">
      <c r="A511" s="22"/>
      <c r="B511" s="980"/>
      <c r="C511" s="981"/>
      <c r="D511" s="982"/>
      <c r="E511" s="392" t="s">
        <v>14</v>
      </c>
      <c r="F511" s="692">
        <v>48955999</v>
      </c>
      <c r="G511" s="19">
        <f t="shared" si="2"/>
        <v>93750</v>
      </c>
      <c r="H511" s="188"/>
    </row>
    <row r="512" spans="1:8" s="723" customFormat="1">
      <c r="A512" s="22"/>
      <c r="B512" s="980"/>
      <c r="C512" s="981"/>
      <c r="D512" s="982"/>
      <c r="E512" s="387" t="s">
        <v>15</v>
      </c>
      <c r="F512" s="690">
        <v>48955999</v>
      </c>
      <c r="G512" s="402">
        <f t="shared" si="2"/>
        <v>93750</v>
      </c>
      <c r="H512" s="188"/>
    </row>
    <row r="513" spans="1:8" s="723" customFormat="1">
      <c r="A513" s="22"/>
      <c r="B513" s="980"/>
      <c r="C513" s="981"/>
      <c r="D513" s="982"/>
      <c r="E513" s="390" t="s">
        <v>16</v>
      </c>
      <c r="F513" s="692">
        <v>48955999</v>
      </c>
      <c r="G513" s="19">
        <f t="shared" si="2"/>
        <v>93750</v>
      </c>
      <c r="H513" s="188"/>
    </row>
    <row r="514" spans="1:8" s="723" customFormat="1">
      <c r="A514" s="22"/>
      <c r="B514" s="980"/>
      <c r="C514" s="981"/>
      <c r="D514" s="982"/>
      <c r="E514" s="394" t="s">
        <v>196</v>
      </c>
      <c r="F514" s="692">
        <v>48955999</v>
      </c>
      <c r="G514" s="19">
        <f t="shared" si="2"/>
        <v>93750</v>
      </c>
      <c r="H514" s="188"/>
    </row>
    <row r="515" spans="1:8" s="723" customFormat="1" ht="15.75" thickBot="1">
      <c r="A515" s="22"/>
      <c r="B515" s="980"/>
      <c r="C515" s="981"/>
      <c r="D515" s="982"/>
      <c r="E515" s="396" t="s">
        <v>20</v>
      </c>
      <c r="F515" s="692">
        <v>48955999</v>
      </c>
      <c r="G515" s="19">
        <f>D509</f>
        <v>93750</v>
      </c>
      <c r="H515" s="188"/>
    </row>
    <row r="516" spans="1:8" s="723" customFormat="1" ht="32.25" customHeight="1" thickBot="1">
      <c r="A516" s="22"/>
      <c r="B516" s="1446" t="s">
        <v>477</v>
      </c>
      <c r="C516" s="1447"/>
      <c r="D516" s="1447"/>
      <c r="E516" s="1447"/>
      <c r="F516" s="1447"/>
      <c r="G516" s="1448"/>
      <c r="H516" s="188"/>
    </row>
    <row r="517" spans="1:8" s="723" customFormat="1">
      <c r="A517" s="22"/>
      <c r="B517" s="249"/>
      <c r="C517" s="249"/>
      <c r="D517" s="249"/>
      <c r="E517" s="249"/>
      <c r="F517" s="249"/>
      <c r="G517" s="249"/>
      <c r="H517" s="188"/>
    </row>
    <row r="518" spans="1:8" s="723" customFormat="1">
      <c r="A518" s="22"/>
      <c r="B518" s="250" t="s">
        <v>140</v>
      </c>
      <c r="C518" s="251"/>
      <c r="D518" s="252"/>
      <c r="E518" s="185"/>
      <c r="F518" s="251"/>
      <c r="G518" s="251"/>
      <c r="H518" s="188"/>
    </row>
    <row r="519" spans="1:8" s="723" customFormat="1" ht="16.5" thickBot="1">
      <c r="A519" s="22"/>
      <c r="B519" s="31"/>
      <c r="C519" s="31"/>
      <c r="D519" s="253"/>
      <c r="E519" s="31"/>
      <c r="F519" s="31"/>
      <c r="G519" s="31"/>
      <c r="H519" s="188"/>
    </row>
    <row r="520" spans="1:8" s="723" customFormat="1">
      <c r="A520" s="272">
        <f>A497+1</f>
        <v>10</v>
      </c>
      <c r="B520" s="845"/>
      <c r="C520" s="953"/>
      <c r="D520" s="954"/>
      <c r="E520" s="845" t="s">
        <v>34</v>
      </c>
      <c r="F520" s="989"/>
      <c r="G520" s="990"/>
      <c r="H520" s="188" t="s">
        <v>50</v>
      </c>
    </row>
    <row r="521" spans="1:8" s="723" customFormat="1">
      <c r="A521" s="22"/>
      <c r="B521" s="935" t="s">
        <v>159</v>
      </c>
      <c r="C521" s="955"/>
      <c r="D521" s="956"/>
      <c r="E521" s="935" t="s">
        <v>147</v>
      </c>
      <c r="F521" s="955"/>
      <c r="G521" s="956"/>
      <c r="H521" s="188"/>
    </row>
    <row r="522" spans="1:8" s="723" customFormat="1" ht="27">
      <c r="A522" s="22"/>
      <c r="B522" s="936" t="s">
        <v>161</v>
      </c>
      <c r="C522" s="957"/>
      <c r="D522" s="958"/>
      <c r="E522" s="964" t="s">
        <v>162</v>
      </c>
      <c r="F522" s="957"/>
      <c r="G522" s="958"/>
      <c r="H522" s="188"/>
    </row>
    <row r="523" spans="1:8" s="723" customFormat="1" ht="25.5">
      <c r="A523" s="22"/>
      <c r="B523" s="344" t="s">
        <v>160</v>
      </c>
      <c r="C523" s="789">
        <v>186020000</v>
      </c>
      <c r="D523" s="961">
        <v>1440000</v>
      </c>
      <c r="E523" s="319" t="s">
        <v>6</v>
      </c>
      <c r="F523" s="787">
        <v>32043060</v>
      </c>
      <c r="G523" s="960">
        <v>1800000</v>
      </c>
      <c r="H523" s="188"/>
    </row>
    <row r="524" spans="1:8" s="723" customFormat="1">
      <c r="A524" s="22"/>
      <c r="B524" s="344" t="s">
        <v>435</v>
      </c>
      <c r="C524" s="789">
        <v>263249250</v>
      </c>
      <c r="D524" s="961">
        <v>360000</v>
      </c>
      <c r="E524" s="344" t="s">
        <v>13</v>
      </c>
      <c r="F524" s="789">
        <v>32043060</v>
      </c>
      <c r="G524" s="961">
        <v>1800000</v>
      </c>
      <c r="H524" s="188"/>
    </row>
    <row r="525" spans="1:8" s="723" customFormat="1">
      <c r="A525" s="22"/>
      <c r="B525" s="962"/>
      <c r="C525" s="981"/>
      <c r="D525" s="982"/>
      <c r="E525" s="962" t="s">
        <v>14</v>
      </c>
      <c r="F525" s="789">
        <v>32043060</v>
      </c>
      <c r="G525" s="961">
        <v>1800000</v>
      </c>
      <c r="H525" s="188"/>
    </row>
    <row r="526" spans="1:8" s="723" customFormat="1">
      <c r="A526" s="22"/>
      <c r="B526" s="987"/>
      <c r="C526" s="983"/>
      <c r="D526" s="984"/>
      <c r="E526" s="316" t="s">
        <v>15</v>
      </c>
      <c r="F526" s="787">
        <v>32043060</v>
      </c>
      <c r="G526" s="961">
        <v>1800000</v>
      </c>
      <c r="H526" s="188"/>
    </row>
    <row r="527" spans="1:8" s="723" customFormat="1">
      <c r="A527" s="22"/>
      <c r="B527" s="344"/>
      <c r="C527" s="981"/>
      <c r="D527" s="982"/>
      <c r="E527" s="344" t="s">
        <v>16</v>
      </c>
      <c r="F527" s="789">
        <v>32043060</v>
      </c>
      <c r="G527" s="960">
        <v>1800000</v>
      </c>
      <c r="H527" s="188"/>
    </row>
    <row r="528" spans="1:8" s="723" customFormat="1">
      <c r="A528" s="22"/>
      <c r="B528" s="344"/>
      <c r="C528" s="981"/>
      <c r="D528" s="982"/>
      <c r="E528" s="344" t="s">
        <v>104</v>
      </c>
      <c r="F528" s="789">
        <v>32043060</v>
      </c>
      <c r="G528" s="961">
        <v>1800000</v>
      </c>
      <c r="H528" s="188"/>
    </row>
    <row r="529" spans="1:8" s="723" customFormat="1" ht="15.75" thickBot="1">
      <c r="A529" s="22"/>
      <c r="B529" s="994"/>
      <c r="C529" s="995"/>
      <c r="D529" s="996"/>
      <c r="E529" s="1000" t="s">
        <v>20</v>
      </c>
      <c r="F529" s="781">
        <v>32043060</v>
      </c>
      <c r="G529" s="1001">
        <v>1800000</v>
      </c>
      <c r="H529" s="188"/>
    </row>
    <row r="530" spans="1:8" s="723" customFormat="1">
      <c r="A530" s="22"/>
      <c r="B530" s="997"/>
      <c r="C530" s="998"/>
      <c r="D530" s="999"/>
      <c r="E530" s="1002" t="s">
        <v>152</v>
      </c>
      <c r="F530" s="1003"/>
      <c r="G530" s="990"/>
      <c r="H530" s="188"/>
    </row>
    <row r="531" spans="1:8" s="723" customFormat="1" ht="27">
      <c r="A531" s="22"/>
      <c r="B531" s="893"/>
      <c r="C531" s="981"/>
      <c r="D531" s="982"/>
      <c r="E531" s="964" t="s">
        <v>162</v>
      </c>
      <c r="F531" s="972"/>
      <c r="G531" s="1004"/>
      <c r="H531" s="188"/>
    </row>
    <row r="532" spans="1:8" s="723" customFormat="1">
      <c r="A532" s="22"/>
      <c r="B532" s="962"/>
      <c r="C532" s="981"/>
      <c r="D532" s="982"/>
      <c r="E532" s="964" t="s">
        <v>163</v>
      </c>
      <c r="F532" s="972"/>
      <c r="G532" s="1004"/>
      <c r="H532" s="188"/>
    </row>
    <row r="533" spans="1:8" s="723" customFormat="1" ht="40.5">
      <c r="A533" s="22"/>
      <c r="B533" s="987"/>
      <c r="C533" s="983"/>
      <c r="D533" s="984"/>
      <c r="E533" s="964" t="s">
        <v>164</v>
      </c>
      <c r="F533" s="972" t="s">
        <v>165</v>
      </c>
      <c r="G533" s="1004"/>
      <c r="H533" s="188"/>
    </row>
    <row r="534" spans="1:8" s="723" customFormat="1">
      <c r="A534" s="22"/>
      <c r="B534" s="344"/>
      <c r="C534" s="981"/>
      <c r="D534" s="982"/>
      <c r="E534" s="959" t="s">
        <v>102</v>
      </c>
      <c r="F534" s="955"/>
      <c r="G534" s="956"/>
      <c r="H534" s="188"/>
    </row>
    <row r="535" spans="1:8" s="723" customFormat="1">
      <c r="A535" s="22"/>
      <c r="B535" s="344"/>
      <c r="C535" s="981"/>
      <c r="D535" s="982"/>
      <c r="E535" s="1005" t="s">
        <v>6</v>
      </c>
      <c r="F535" s="1006"/>
      <c r="G535" s="1007">
        <v>1800000</v>
      </c>
      <c r="H535" s="188"/>
    </row>
    <row r="536" spans="1:8" s="723" customFormat="1" ht="12.75" customHeight="1">
      <c r="A536" s="22"/>
      <c r="B536" s="980"/>
      <c r="C536" s="981"/>
      <c r="D536" s="982"/>
      <c r="E536" s="991" t="s">
        <v>13</v>
      </c>
      <c r="F536" s="955"/>
      <c r="G536" s="993">
        <v>1800000</v>
      </c>
      <c r="H536" s="188"/>
    </row>
    <row r="537" spans="1:8" s="723" customFormat="1">
      <c r="A537" s="22"/>
      <c r="B537" s="980"/>
      <c r="C537" s="981"/>
      <c r="D537" s="982"/>
      <c r="E537" s="991" t="s">
        <v>14</v>
      </c>
      <c r="F537" s="955"/>
      <c r="G537" s="993">
        <v>1800000</v>
      </c>
      <c r="H537" s="188"/>
    </row>
    <row r="538" spans="1:8" s="723" customFormat="1">
      <c r="A538" s="22"/>
      <c r="B538" s="893"/>
      <c r="C538" s="981"/>
      <c r="D538" s="982"/>
      <c r="E538" s="1005" t="s">
        <v>15</v>
      </c>
      <c r="F538" s="1006"/>
      <c r="G538" s="1007">
        <v>1800000</v>
      </c>
      <c r="H538" s="188"/>
    </row>
    <row r="539" spans="1:8" s="723" customFormat="1">
      <c r="A539" s="22"/>
      <c r="B539" s="962"/>
      <c r="C539" s="981"/>
      <c r="D539" s="982"/>
      <c r="E539" s="344" t="s">
        <v>16</v>
      </c>
      <c r="F539" s="981"/>
      <c r="G539" s="961">
        <v>1800000</v>
      </c>
      <c r="H539" s="188"/>
    </row>
    <row r="540" spans="1:8" s="723" customFormat="1">
      <c r="A540" s="22"/>
      <c r="B540" s="987"/>
      <c r="C540" s="983"/>
      <c r="D540" s="984"/>
      <c r="E540" s="344" t="s">
        <v>104</v>
      </c>
      <c r="F540" s="981"/>
      <c r="G540" s="961">
        <v>1800000</v>
      </c>
      <c r="H540" s="188"/>
    </row>
    <row r="541" spans="1:8" s="723" customFormat="1" ht="15.75" thickBot="1">
      <c r="A541" s="22"/>
      <c r="B541" s="940"/>
      <c r="C541" s="985"/>
      <c r="D541" s="986"/>
      <c r="E541" s="940" t="s">
        <v>20</v>
      </c>
      <c r="F541" s="985"/>
      <c r="G541" s="963">
        <v>1800000</v>
      </c>
      <c r="H541" s="188"/>
    </row>
    <row r="542" spans="1:8" s="723" customFormat="1" ht="48" customHeight="1" thickBot="1">
      <c r="A542" s="22"/>
      <c r="B542" s="1446" t="s">
        <v>436</v>
      </c>
      <c r="C542" s="1447"/>
      <c r="D542" s="1447"/>
      <c r="E542" s="1447"/>
      <c r="F542" s="1447"/>
      <c r="G542" s="1448"/>
      <c r="H542" s="188"/>
    </row>
    <row r="543" spans="1:8" s="723" customFormat="1">
      <c r="A543" s="22"/>
      <c r="B543" s="249"/>
      <c r="C543" s="249"/>
      <c r="D543" s="249"/>
      <c r="E543" s="249"/>
      <c r="F543" s="249"/>
      <c r="G543" s="249"/>
      <c r="H543" s="188"/>
    </row>
    <row r="544" spans="1:8" s="723" customFormat="1">
      <c r="A544" s="22"/>
      <c r="B544" s="250" t="s">
        <v>389</v>
      </c>
      <c r="C544" s="249"/>
      <c r="D544" s="249"/>
      <c r="E544" s="249"/>
      <c r="F544" s="249"/>
      <c r="G544" s="249"/>
      <c r="H544" s="188"/>
    </row>
    <row r="545" spans="1:8" s="723" customFormat="1" ht="15.75" thickBot="1">
      <c r="A545" s="22"/>
      <c r="B545" s="249"/>
      <c r="C545" s="249"/>
      <c r="D545" s="249"/>
      <c r="E545" s="249"/>
      <c r="F545" s="249"/>
      <c r="G545" s="249"/>
      <c r="H545" s="188"/>
    </row>
    <row r="546" spans="1:8" s="723" customFormat="1">
      <c r="A546" s="272">
        <f>A520</f>
        <v>10</v>
      </c>
      <c r="B546" s="845"/>
      <c r="C546" s="953"/>
      <c r="D546" s="954"/>
      <c r="E546" s="845" t="s">
        <v>34</v>
      </c>
      <c r="F546" s="953"/>
      <c r="G546" s="954"/>
      <c r="H546" s="188" t="s">
        <v>50</v>
      </c>
    </row>
    <row r="547" spans="1:8" s="723" customFormat="1">
      <c r="A547" s="22"/>
      <c r="B547" s="935" t="s">
        <v>159</v>
      </c>
      <c r="C547" s="955"/>
      <c r="D547" s="956"/>
      <c r="E547" s="935" t="s">
        <v>148</v>
      </c>
      <c r="F547" s="955"/>
      <c r="G547" s="956"/>
      <c r="H547" s="188"/>
    </row>
    <row r="548" spans="1:8" s="723" customFormat="1">
      <c r="A548" s="22"/>
      <c r="B548" s="936" t="s">
        <v>53</v>
      </c>
      <c r="C548" s="957"/>
      <c r="D548" s="958"/>
      <c r="E548" s="936" t="s">
        <v>53</v>
      </c>
      <c r="F548" s="957"/>
      <c r="G548" s="958"/>
      <c r="H548" s="330"/>
    </row>
    <row r="549" spans="1:8" s="723" customFormat="1">
      <c r="A549" s="22"/>
      <c r="B549" s="959" t="s">
        <v>58</v>
      </c>
      <c r="C549" s="955"/>
      <c r="D549" s="956"/>
      <c r="E549" s="959" t="s">
        <v>58</v>
      </c>
      <c r="F549" s="955"/>
      <c r="G549" s="956"/>
      <c r="H549" s="330"/>
    </row>
    <row r="550" spans="1:8" s="723" customFormat="1" ht="25.5">
      <c r="A550" s="22"/>
      <c r="B550" s="344" t="s">
        <v>160</v>
      </c>
      <c r="C550" s="789">
        <v>186020000</v>
      </c>
      <c r="D550" s="961">
        <v>1440000</v>
      </c>
      <c r="E550" s="316" t="s">
        <v>6</v>
      </c>
      <c r="F550" s="787">
        <v>1208856824</v>
      </c>
      <c r="G550" s="960">
        <v>1800000</v>
      </c>
      <c r="H550" s="188"/>
    </row>
    <row r="551" spans="1:8" s="723" customFormat="1">
      <c r="A551" s="22"/>
      <c r="B551" s="344" t="s">
        <v>435</v>
      </c>
      <c r="C551" s="789">
        <v>263249250</v>
      </c>
      <c r="D551" s="961">
        <v>360000</v>
      </c>
      <c r="E551" s="344" t="s">
        <v>7</v>
      </c>
      <c r="F551" s="789">
        <v>647461</v>
      </c>
      <c r="G551" s="961"/>
      <c r="H551" s="188"/>
    </row>
    <row r="552" spans="1:8" s="723" customFormat="1">
      <c r="A552" s="22"/>
      <c r="B552" s="980"/>
      <c r="C552" s="981"/>
      <c r="D552" s="982"/>
      <c r="E552" s="344" t="s">
        <v>13</v>
      </c>
      <c r="F552" s="789">
        <v>1208209363</v>
      </c>
      <c r="G552" s="961">
        <v>1800000</v>
      </c>
      <c r="H552" s="188"/>
    </row>
    <row r="553" spans="1:8" s="723" customFormat="1">
      <c r="A553" s="22"/>
      <c r="B553" s="980"/>
      <c r="C553" s="981"/>
      <c r="D553" s="982"/>
      <c r="E553" s="344" t="s">
        <v>14</v>
      </c>
      <c r="F553" s="789">
        <v>1208209363</v>
      </c>
      <c r="G553" s="961">
        <v>1800000</v>
      </c>
      <c r="H553" s="188"/>
    </row>
    <row r="554" spans="1:8" s="723" customFormat="1">
      <c r="A554" s="22"/>
      <c r="B554" s="319"/>
      <c r="C554" s="983"/>
      <c r="D554" s="984"/>
      <c r="E554" s="316" t="s">
        <v>15</v>
      </c>
      <c r="F554" s="787">
        <v>776807393</v>
      </c>
      <c r="G554" s="960">
        <v>1800000</v>
      </c>
      <c r="H554" s="188"/>
    </row>
    <row r="555" spans="1:8" s="723" customFormat="1">
      <c r="A555" s="22"/>
      <c r="B555" s="980"/>
      <c r="C555" s="981"/>
      <c r="D555" s="982"/>
      <c r="E555" s="344" t="s">
        <v>16</v>
      </c>
      <c r="F555" s="789">
        <v>763003167</v>
      </c>
      <c r="G555" s="961">
        <v>1800000</v>
      </c>
      <c r="H555" s="188"/>
    </row>
    <row r="556" spans="1:8" s="723" customFormat="1">
      <c r="A556" s="22"/>
      <c r="B556" s="980"/>
      <c r="C556" s="981"/>
      <c r="D556" s="982"/>
      <c r="E556" s="344" t="s">
        <v>17</v>
      </c>
      <c r="F556" s="789">
        <v>141913547</v>
      </c>
      <c r="G556" s="961"/>
      <c r="H556" s="188"/>
    </row>
    <row r="557" spans="1:8" s="723" customFormat="1">
      <c r="A557" s="22"/>
      <c r="B557" s="980"/>
      <c r="C557" s="981"/>
      <c r="D557" s="982"/>
      <c r="E557" s="344" t="s">
        <v>18</v>
      </c>
      <c r="F557" s="789">
        <v>99973644</v>
      </c>
      <c r="G557" s="961"/>
      <c r="H557" s="188"/>
    </row>
    <row r="558" spans="1:8" s="723" customFormat="1">
      <c r="A558" s="22"/>
      <c r="B558" s="980"/>
      <c r="C558" s="981"/>
      <c r="D558" s="982"/>
      <c r="E558" s="344" t="s">
        <v>19</v>
      </c>
      <c r="F558" s="789">
        <v>41939903</v>
      </c>
      <c r="G558" s="961"/>
      <c r="H558" s="188"/>
    </row>
    <row r="559" spans="1:8" s="723" customFormat="1">
      <c r="A559" s="22"/>
      <c r="B559" s="980"/>
      <c r="C559" s="981"/>
      <c r="D559" s="982"/>
      <c r="E559" s="344" t="s">
        <v>112</v>
      </c>
      <c r="F559" s="789">
        <v>232076693</v>
      </c>
      <c r="G559" s="961"/>
      <c r="H559" s="188"/>
    </row>
    <row r="560" spans="1:8" s="723" customFormat="1">
      <c r="A560" s="22"/>
      <c r="B560" s="980"/>
      <c r="C560" s="981"/>
      <c r="D560" s="982"/>
      <c r="E560" s="344" t="s">
        <v>104</v>
      </c>
      <c r="F560" s="789">
        <v>32766432</v>
      </c>
      <c r="G560" s="961">
        <v>1800000</v>
      </c>
      <c r="H560" s="188"/>
    </row>
    <row r="561" spans="1:8" s="723" customFormat="1">
      <c r="A561" s="22"/>
      <c r="B561" s="980"/>
      <c r="C561" s="981"/>
      <c r="D561" s="982"/>
      <c r="E561" s="344" t="s">
        <v>20</v>
      </c>
      <c r="F561" s="789">
        <v>32129782</v>
      </c>
      <c r="G561" s="961">
        <v>1800000</v>
      </c>
      <c r="H561" s="188"/>
    </row>
    <row r="562" spans="1:8" s="723" customFormat="1" ht="16.5" customHeight="1">
      <c r="A562" s="22"/>
      <c r="B562" s="980"/>
      <c r="C562" s="981"/>
      <c r="D562" s="982"/>
      <c r="E562" s="344" t="s">
        <v>146</v>
      </c>
      <c r="F562" s="789">
        <v>636650</v>
      </c>
      <c r="G562" s="961"/>
      <c r="H562" s="188"/>
    </row>
    <row r="563" spans="1:8" s="723" customFormat="1" ht="25.5">
      <c r="A563" s="22"/>
      <c r="B563" s="980"/>
      <c r="C563" s="981"/>
      <c r="D563" s="982"/>
      <c r="E563" s="344" t="s">
        <v>54</v>
      </c>
      <c r="F563" s="789">
        <v>356165087</v>
      </c>
      <c r="G563" s="961"/>
      <c r="H563" s="188"/>
    </row>
    <row r="564" spans="1:8" s="723" customFormat="1">
      <c r="A564" s="22"/>
      <c r="B564" s="980"/>
      <c r="C564" s="981"/>
      <c r="D564" s="982"/>
      <c r="E564" s="344" t="s">
        <v>55</v>
      </c>
      <c r="F564" s="789">
        <v>355970000</v>
      </c>
      <c r="G564" s="961"/>
      <c r="H564" s="188"/>
    </row>
    <row r="565" spans="1:8" s="723" customFormat="1">
      <c r="A565" s="22"/>
      <c r="B565" s="980"/>
      <c r="C565" s="981"/>
      <c r="D565" s="982"/>
      <c r="E565" s="344" t="s">
        <v>56</v>
      </c>
      <c r="F565" s="789">
        <v>195087</v>
      </c>
      <c r="G565" s="961"/>
      <c r="H565" s="188"/>
    </row>
    <row r="566" spans="1:8" s="723" customFormat="1" ht="25.5">
      <c r="A566" s="22"/>
      <c r="B566" s="893"/>
      <c r="C566" s="981"/>
      <c r="D566" s="982"/>
      <c r="E566" s="344" t="s">
        <v>35</v>
      </c>
      <c r="F566" s="789">
        <v>81408</v>
      </c>
      <c r="G566" s="961"/>
      <c r="H566" s="188"/>
    </row>
    <row r="567" spans="1:8" s="723" customFormat="1">
      <c r="A567" s="22"/>
      <c r="B567" s="962"/>
      <c r="C567" s="981"/>
      <c r="D567" s="982"/>
      <c r="E567" s="962" t="s">
        <v>36</v>
      </c>
      <c r="F567" s="789">
        <v>81408</v>
      </c>
      <c r="G567" s="961"/>
      <c r="H567" s="188"/>
    </row>
    <row r="568" spans="1:8" s="723" customFormat="1" ht="25.5">
      <c r="A568" s="22"/>
      <c r="B568" s="893"/>
      <c r="C568" s="981"/>
      <c r="D568" s="982"/>
      <c r="E568" s="344" t="s">
        <v>21</v>
      </c>
      <c r="F568" s="789">
        <v>640</v>
      </c>
      <c r="G568" s="961"/>
      <c r="H568" s="188"/>
    </row>
    <row r="569" spans="1:8" s="723" customFormat="1" ht="25.5">
      <c r="A569" s="22"/>
      <c r="B569" s="344"/>
      <c r="C569" s="981"/>
      <c r="D569" s="982"/>
      <c r="E569" s="344" t="s">
        <v>37</v>
      </c>
      <c r="F569" s="789">
        <v>80768</v>
      </c>
      <c r="G569" s="961"/>
      <c r="H569" s="188"/>
    </row>
    <row r="570" spans="1:8" s="723" customFormat="1" ht="25.5">
      <c r="A570" s="22"/>
      <c r="B570" s="344"/>
      <c r="C570" s="981"/>
      <c r="D570" s="982"/>
      <c r="E570" s="344" t="s">
        <v>38</v>
      </c>
      <c r="F570" s="789">
        <v>80768</v>
      </c>
      <c r="G570" s="961"/>
      <c r="H570" s="188"/>
    </row>
    <row r="571" spans="1:8" s="723" customFormat="1">
      <c r="A571" s="22"/>
      <c r="B571" s="980"/>
      <c r="C571" s="981"/>
      <c r="D571" s="982"/>
      <c r="E571" s="344" t="s">
        <v>22</v>
      </c>
      <c r="F571" s="789">
        <v>13804226</v>
      </c>
      <c r="G571" s="961"/>
      <c r="H571" s="188"/>
    </row>
    <row r="572" spans="1:8" s="723" customFormat="1">
      <c r="A572" s="22"/>
      <c r="B572" s="980"/>
      <c r="C572" s="981"/>
      <c r="D572" s="982"/>
      <c r="E572" s="344" t="s">
        <v>23</v>
      </c>
      <c r="F572" s="789">
        <v>13804226</v>
      </c>
      <c r="G572" s="961"/>
      <c r="H572" s="188"/>
    </row>
    <row r="573" spans="1:8" s="723" customFormat="1">
      <c r="A573" s="22"/>
      <c r="B573" s="980"/>
      <c r="C573" s="981"/>
      <c r="D573" s="982"/>
      <c r="E573" s="344" t="s">
        <v>24</v>
      </c>
      <c r="F573" s="789">
        <v>432049431</v>
      </c>
      <c r="G573" s="961"/>
      <c r="H573" s="188"/>
    </row>
    <row r="574" spans="1:8" s="723" customFormat="1">
      <c r="A574" s="22"/>
      <c r="B574" s="980"/>
      <c r="C574" s="981"/>
      <c r="D574" s="982"/>
      <c r="E574" s="344" t="s">
        <v>25</v>
      </c>
      <c r="F574" s="789">
        <v>-432049431</v>
      </c>
      <c r="G574" s="961"/>
      <c r="H574" s="188"/>
    </row>
    <row r="575" spans="1:8" s="723" customFormat="1">
      <c r="A575" s="22"/>
      <c r="B575" s="980"/>
      <c r="C575" s="981"/>
      <c r="D575" s="982"/>
      <c r="E575" s="344" t="s">
        <v>115</v>
      </c>
      <c r="F575" s="789">
        <v>-484457337</v>
      </c>
      <c r="G575" s="961"/>
      <c r="H575" s="188"/>
    </row>
    <row r="576" spans="1:8" s="723" customFormat="1">
      <c r="A576" s="22"/>
      <c r="B576" s="344"/>
      <c r="C576" s="981"/>
      <c r="D576" s="982"/>
      <c r="E576" s="344" t="s">
        <v>26</v>
      </c>
      <c r="F576" s="789">
        <v>484457337</v>
      </c>
      <c r="G576" s="961"/>
      <c r="H576" s="188"/>
    </row>
    <row r="577" spans="1:8" s="723" customFormat="1" ht="25.5">
      <c r="A577" s="22"/>
      <c r="B577" s="344"/>
      <c r="C577" s="981"/>
      <c r="D577" s="982"/>
      <c r="E577" s="344" t="s">
        <v>149</v>
      </c>
      <c r="F577" s="789">
        <v>484457337</v>
      </c>
      <c r="G577" s="961"/>
      <c r="H577" s="188"/>
    </row>
    <row r="578" spans="1:8" s="723" customFormat="1" ht="15.75" thickBot="1">
      <c r="A578" s="22"/>
      <c r="B578" s="940"/>
      <c r="C578" s="985"/>
      <c r="D578" s="986"/>
      <c r="E578" s="940" t="s">
        <v>128</v>
      </c>
      <c r="F578" s="941">
        <v>-432049431</v>
      </c>
      <c r="G578" s="963"/>
      <c r="H578" s="188"/>
    </row>
    <row r="579" spans="1:8" s="723" customFormat="1" ht="43.5" customHeight="1" thickBot="1">
      <c r="A579" s="22"/>
      <c r="B579" s="1446" t="s">
        <v>436</v>
      </c>
      <c r="C579" s="1447"/>
      <c r="D579" s="1447"/>
      <c r="E579" s="1447"/>
      <c r="F579" s="1447"/>
      <c r="G579" s="1448"/>
      <c r="H579" s="188"/>
    </row>
    <row r="580" spans="1:8" s="723" customFormat="1" ht="15.75">
      <c r="A580" s="22"/>
      <c r="B580" s="259"/>
      <c r="C580" s="259"/>
      <c r="D580" s="260"/>
      <c r="E580" s="259"/>
      <c r="F580" s="259"/>
      <c r="G580" s="259"/>
      <c r="H580" s="188"/>
    </row>
    <row r="581" spans="1:8" s="723" customFormat="1">
      <c r="A581" s="22"/>
      <c r="B581" s="250" t="s">
        <v>140</v>
      </c>
      <c r="C581" s="251"/>
      <c r="D581" s="252"/>
      <c r="E581" s="185"/>
      <c r="F581" s="251"/>
      <c r="G581" s="251"/>
      <c r="H581" s="188"/>
    </row>
    <row r="582" spans="1:8" s="723" customFormat="1" ht="16.5" thickBot="1">
      <c r="A582" s="22"/>
      <c r="B582" s="31"/>
      <c r="C582" s="31"/>
      <c r="D582" s="253"/>
      <c r="E582" s="31"/>
      <c r="F582" s="31"/>
      <c r="G582" s="31"/>
      <c r="H582" s="188"/>
    </row>
    <row r="583" spans="1:8" s="723" customFormat="1">
      <c r="A583" s="272">
        <f>A546+1</f>
        <v>11</v>
      </c>
      <c r="B583" s="845"/>
      <c r="C583" s="953"/>
      <c r="D583" s="954"/>
      <c r="E583" s="988" t="s">
        <v>51</v>
      </c>
      <c r="F583" s="989"/>
      <c r="G583" s="990"/>
      <c r="H583" s="188" t="s">
        <v>50</v>
      </c>
    </row>
    <row r="584" spans="1:8" s="723" customFormat="1">
      <c r="A584" s="22"/>
      <c r="B584" s="935" t="s">
        <v>159</v>
      </c>
      <c r="C584" s="955"/>
      <c r="D584" s="956"/>
      <c r="E584" s="991" t="s">
        <v>147</v>
      </c>
      <c r="F584" s="955"/>
      <c r="G584" s="956"/>
      <c r="H584" s="188"/>
    </row>
    <row r="585" spans="1:8" s="723" customFormat="1">
      <c r="A585" s="22"/>
      <c r="B585" s="936" t="s">
        <v>161</v>
      </c>
      <c r="C585" s="957"/>
      <c r="D585" s="958"/>
      <c r="E585" s="992" t="s">
        <v>166</v>
      </c>
      <c r="F585" s="957"/>
      <c r="G585" s="958"/>
      <c r="H585" s="188"/>
    </row>
    <row r="586" spans="1:8" s="723" customFormat="1" ht="25.5">
      <c r="A586" s="22"/>
      <c r="B586" s="344" t="s">
        <v>160</v>
      </c>
      <c r="C586" s="979">
        <v>186020000</v>
      </c>
      <c r="D586" s="939">
        <v>20145</v>
      </c>
      <c r="E586" s="316" t="s">
        <v>6</v>
      </c>
      <c r="F586" s="787">
        <v>8616165</v>
      </c>
      <c r="G586" s="960">
        <v>25181</v>
      </c>
      <c r="H586" s="188"/>
    </row>
    <row r="587" spans="1:8" s="723" customFormat="1">
      <c r="A587" s="22"/>
      <c r="B587" s="344" t="s">
        <v>435</v>
      </c>
      <c r="C587" s="979">
        <v>263249250</v>
      </c>
      <c r="D587" s="939">
        <v>5036</v>
      </c>
      <c r="E587" s="344" t="s">
        <v>13</v>
      </c>
      <c r="F587" s="789">
        <v>8616165</v>
      </c>
      <c r="G587" s="961">
        <v>25181</v>
      </c>
      <c r="H587" s="188"/>
    </row>
    <row r="588" spans="1:8" s="723" customFormat="1">
      <c r="A588" s="22"/>
      <c r="B588" s="962"/>
      <c r="C588" s="981"/>
      <c r="D588" s="982"/>
      <c r="E588" s="962" t="s">
        <v>14</v>
      </c>
      <c r="F588" s="789">
        <v>8616165</v>
      </c>
      <c r="G588" s="961">
        <v>25181</v>
      </c>
      <c r="H588" s="188"/>
    </row>
    <row r="589" spans="1:8" s="723" customFormat="1">
      <c r="A589" s="22"/>
      <c r="B589" s="987"/>
      <c r="C589" s="983"/>
      <c r="D589" s="982"/>
      <c r="E589" s="316" t="s">
        <v>15</v>
      </c>
      <c r="F589" s="787">
        <v>8616165</v>
      </c>
      <c r="G589" s="960">
        <v>25181</v>
      </c>
      <c r="H589" s="188"/>
    </row>
    <row r="590" spans="1:8" s="723" customFormat="1">
      <c r="A590" s="22"/>
      <c r="B590" s="344"/>
      <c r="C590" s="981"/>
      <c r="D590" s="982"/>
      <c r="E590" s="344" t="s">
        <v>16</v>
      </c>
      <c r="F590" s="789">
        <v>8436368</v>
      </c>
      <c r="G590" s="961">
        <v>25181</v>
      </c>
      <c r="H590" s="188"/>
    </row>
    <row r="591" spans="1:8" s="723" customFormat="1">
      <c r="A591" s="22"/>
      <c r="B591" s="344"/>
      <c r="C591" s="981"/>
      <c r="D591" s="982"/>
      <c r="E591" s="344" t="s">
        <v>17</v>
      </c>
      <c r="F591" s="789">
        <v>8436181</v>
      </c>
      <c r="G591" s="961">
        <v>25181</v>
      </c>
      <c r="H591" s="188"/>
    </row>
    <row r="592" spans="1:8" s="723" customFormat="1">
      <c r="A592" s="22"/>
      <c r="B592" s="344"/>
      <c r="C592" s="981"/>
      <c r="D592" s="982"/>
      <c r="E592" s="991" t="s">
        <v>18</v>
      </c>
      <c r="F592" s="783">
        <v>7095006</v>
      </c>
      <c r="G592" s="993">
        <v>21140</v>
      </c>
      <c r="H592" s="188"/>
    </row>
    <row r="593" spans="1:8" s="723" customFormat="1">
      <c r="A593" s="22"/>
      <c r="B593" s="980"/>
      <c r="C593" s="981"/>
      <c r="D593" s="982"/>
      <c r="E593" s="991" t="s">
        <v>19</v>
      </c>
      <c r="F593" s="783">
        <v>1341175</v>
      </c>
      <c r="G593" s="993">
        <v>4041</v>
      </c>
      <c r="H593" s="188"/>
    </row>
    <row r="594" spans="1:8" s="723" customFormat="1" ht="25.5">
      <c r="A594" s="22"/>
      <c r="B594" s="980"/>
      <c r="C594" s="981"/>
      <c r="D594" s="982"/>
      <c r="E594" s="991" t="s">
        <v>35</v>
      </c>
      <c r="F594" s="783">
        <v>187</v>
      </c>
      <c r="G594" s="993"/>
      <c r="H594" s="188"/>
    </row>
    <row r="595" spans="1:8" s="723" customFormat="1">
      <c r="A595" s="22"/>
      <c r="B595" s="893"/>
      <c r="C595" s="981"/>
      <c r="D595" s="982"/>
      <c r="E595" s="991" t="s">
        <v>36</v>
      </c>
      <c r="F595" s="783">
        <v>187</v>
      </c>
      <c r="G595" s="993"/>
      <c r="H595" s="188"/>
    </row>
    <row r="596" spans="1:8" s="723" customFormat="1" ht="25.5">
      <c r="A596" s="22"/>
      <c r="B596" s="962"/>
      <c r="C596" s="981"/>
      <c r="D596" s="982"/>
      <c r="E596" s="344" t="s">
        <v>21</v>
      </c>
      <c r="F596" s="789">
        <v>187</v>
      </c>
      <c r="G596" s="961"/>
      <c r="H596" s="188"/>
    </row>
    <row r="597" spans="1:8" s="723" customFormat="1">
      <c r="A597" s="22"/>
      <c r="B597" s="987"/>
      <c r="C597" s="983"/>
      <c r="D597" s="984"/>
      <c r="E597" s="344" t="s">
        <v>22</v>
      </c>
      <c r="F597" s="789">
        <v>179797</v>
      </c>
      <c r="G597" s="961"/>
      <c r="H597" s="188"/>
    </row>
    <row r="598" spans="1:8" s="723" customFormat="1" ht="15.75" thickBot="1">
      <c r="A598" s="22"/>
      <c r="B598" s="940"/>
      <c r="C598" s="985"/>
      <c r="D598" s="986"/>
      <c r="E598" s="940" t="s">
        <v>23</v>
      </c>
      <c r="F598" s="941">
        <v>179797</v>
      </c>
      <c r="G598" s="963"/>
      <c r="H598" s="188"/>
    </row>
    <row r="599" spans="1:8" s="723" customFormat="1" ht="40.5" customHeight="1" thickBot="1">
      <c r="A599" s="22"/>
      <c r="B599" s="1446" t="s">
        <v>437</v>
      </c>
      <c r="C599" s="1447"/>
      <c r="D599" s="1447"/>
      <c r="E599" s="1447"/>
      <c r="F599" s="1447"/>
      <c r="G599" s="1448"/>
      <c r="H599" s="188"/>
    </row>
    <row r="600" spans="1:8" s="723" customFormat="1">
      <c r="A600" s="22"/>
      <c r="B600" s="249"/>
      <c r="C600" s="249"/>
      <c r="D600" s="249"/>
      <c r="E600" s="249"/>
      <c r="F600" s="249"/>
      <c r="G600" s="249"/>
      <c r="H600" s="188"/>
    </row>
    <row r="601" spans="1:8" s="723" customFormat="1" ht="17.25" customHeight="1">
      <c r="A601" s="22"/>
      <c r="B601" s="250" t="s">
        <v>389</v>
      </c>
      <c r="C601" s="249"/>
      <c r="D601" s="249"/>
      <c r="E601" s="249"/>
      <c r="F601" s="249"/>
      <c r="G601" s="249"/>
      <c r="H601" s="188"/>
    </row>
    <row r="602" spans="1:8" s="723" customFormat="1" ht="15.75" thickBot="1">
      <c r="A602" s="22"/>
      <c r="B602" s="249"/>
      <c r="C602" s="249"/>
      <c r="D602" s="249"/>
      <c r="E602" s="249"/>
      <c r="F602" s="249"/>
      <c r="G602" s="249"/>
      <c r="H602" s="188"/>
    </row>
    <row r="603" spans="1:8" s="723" customFormat="1">
      <c r="A603" s="272">
        <f>A583</f>
        <v>11</v>
      </c>
      <c r="B603" s="845"/>
      <c r="C603" s="953"/>
      <c r="D603" s="954"/>
      <c r="E603" s="258" t="s">
        <v>51</v>
      </c>
      <c r="F603" s="953"/>
      <c r="G603" s="954"/>
      <c r="H603" s="188" t="s">
        <v>50</v>
      </c>
    </row>
    <row r="604" spans="1:8" s="723" customFormat="1">
      <c r="A604" s="22"/>
      <c r="B604" s="935" t="s">
        <v>159</v>
      </c>
      <c r="C604" s="955"/>
      <c r="D604" s="956"/>
      <c r="E604" s="471" t="s">
        <v>148</v>
      </c>
      <c r="F604" s="955"/>
      <c r="G604" s="956"/>
      <c r="H604" s="188"/>
    </row>
    <row r="605" spans="1:8" s="723" customFormat="1">
      <c r="A605" s="22"/>
      <c r="B605" s="936" t="s">
        <v>53</v>
      </c>
      <c r="C605" s="957"/>
      <c r="D605" s="958"/>
      <c r="E605" s="466" t="s">
        <v>53</v>
      </c>
      <c r="F605" s="957"/>
      <c r="G605" s="958"/>
      <c r="H605" s="330"/>
    </row>
    <row r="606" spans="1:8" s="723" customFormat="1">
      <c r="A606" s="22"/>
      <c r="B606" s="959" t="s">
        <v>58</v>
      </c>
      <c r="C606" s="955"/>
      <c r="D606" s="956"/>
      <c r="E606" s="628" t="s">
        <v>58</v>
      </c>
      <c r="F606" s="955"/>
      <c r="G606" s="956"/>
      <c r="H606" s="330"/>
    </row>
    <row r="607" spans="1:8" s="723" customFormat="1" ht="25.5">
      <c r="A607" s="22"/>
      <c r="B607" s="344" t="s">
        <v>160</v>
      </c>
      <c r="C607" s="979">
        <v>186020000</v>
      </c>
      <c r="D607" s="939">
        <v>20145</v>
      </c>
      <c r="E607" s="254" t="s">
        <v>6</v>
      </c>
      <c r="F607" s="787">
        <v>64950115</v>
      </c>
      <c r="G607" s="960">
        <v>25181</v>
      </c>
      <c r="H607" s="188"/>
    </row>
    <row r="608" spans="1:8" s="723" customFormat="1">
      <c r="A608" s="22"/>
      <c r="B608" s="344" t="s">
        <v>435</v>
      </c>
      <c r="C608" s="979">
        <v>263249250</v>
      </c>
      <c r="D608" s="939">
        <v>5036</v>
      </c>
      <c r="E608" s="255" t="s">
        <v>7</v>
      </c>
      <c r="F608" s="789">
        <v>622928</v>
      </c>
      <c r="G608" s="961"/>
      <c r="H608" s="188"/>
    </row>
    <row r="609" spans="1:8" s="723" customFormat="1">
      <c r="A609" s="22"/>
      <c r="B609" s="980"/>
      <c r="C609" s="981"/>
      <c r="D609" s="982"/>
      <c r="E609" s="255" t="s">
        <v>8</v>
      </c>
      <c r="F609" s="789">
        <v>20100</v>
      </c>
      <c r="G609" s="961"/>
      <c r="H609" s="188"/>
    </row>
    <row r="610" spans="1:8" s="723" customFormat="1">
      <c r="A610" s="22"/>
      <c r="B610" s="980"/>
      <c r="C610" s="981"/>
      <c r="D610" s="982"/>
      <c r="E610" s="255" t="s">
        <v>9</v>
      </c>
      <c r="F610" s="789">
        <v>20100</v>
      </c>
      <c r="G610" s="961"/>
      <c r="H610" s="188"/>
    </row>
    <row r="611" spans="1:8" s="723" customFormat="1">
      <c r="A611" s="22"/>
      <c r="B611" s="319"/>
      <c r="C611" s="983"/>
      <c r="D611" s="984"/>
      <c r="E611" s="255" t="s">
        <v>10</v>
      </c>
      <c r="F611" s="789">
        <v>20100</v>
      </c>
      <c r="G611" s="961"/>
      <c r="H611" s="188"/>
    </row>
    <row r="612" spans="1:8" s="723" customFormat="1" ht="25.5">
      <c r="A612" s="22"/>
      <c r="B612" s="319"/>
      <c r="C612" s="983"/>
      <c r="D612" s="984"/>
      <c r="E612" s="255" t="s">
        <v>11</v>
      </c>
      <c r="F612" s="789">
        <v>20100</v>
      </c>
      <c r="G612" s="961"/>
      <c r="H612" s="188"/>
    </row>
    <row r="613" spans="1:8" s="723" customFormat="1" ht="25.5">
      <c r="A613" s="22"/>
      <c r="B613" s="319"/>
      <c r="C613" s="983"/>
      <c r="D613" s="984"/>
      <c r="E613" s="255" t="s">
        <v>12</v>
      </c>
      <c r="F613" s="789">
        <v>20100</v>
      </c>
      <c r="G613" s="961"/>
      <c r="H613" s="188"/>
    </row>
    <row r="614" spans="1:8" s="723" customFormat="1">
      <c r="A614" s="22"/>
      <c r="B614" s="319"/>
      <c r="C614" s="983"/>
      <c r="D614" s="984"/>
      <c r="E614" s="255" t="s">
        <v>13</v>
      </c>
      <c r="F614" s="789">
        <v>64307087</v>
      </c>
      <c r="G614" s="961">
        <v>25181</v>
      </c>
      <c r="H614" s="188"/>
    </row>
    <row r="615" spans="1:8" s="723" customFormat="1">
      <c r="A615" s="22"/>
      <c r="B615" s="319"/>
      <c r="C615" s="983"/>
      <c r="D615" s="984"/>
      <c r="E615" s="255" t="s">
        <v>14</v>
      </c>
      <c r="F615" s="789">
        <v>64307087</v>
      </c>
      <c r="G615" s="961">
        <v>25181</v>
      </c>
      <c r="H615" s="188"/>
    </row>
    <row r="616" spans="1:8" s="723" customFormat="1">
      <c r="A616" s="22"/>
      <c r="B616" s="319"/>
      <c r="C616" s="983"/>
      <c r="D616" s="984"/>
      <c r="E616" s="254" t="s">
        <v>15</v>
      </c>
      <c r="F616" s="787">
        <v>64950115</v>
      </c>
      <c r="G616" s="960">
        <v>25181</v>
      </c>
      <c r="H616" s="188"/>
    </row>
    <row r="617" spans="1:8" s="723" customFormat="1">
      <c r="A617" s="22"/>
      <c r="B617" s="319"/>
      <c r="C617" s="983"/>
      <c r="D617" s="984"/>
      <c r="E617" s="255" t="s">
        <v>16</v>
      </c>
      <c r="F617" s="789">
        <v>61773811</v>
      </c>
      <c r="G617" s="961">
        <v>25181</v>
      </c>
      <c r="H617" s="188"/>
    </row>
    <row r="618" spans="1:8" s="723" customFormat="1">
      <c r="A618" s="22"/>
      <c r="B618" s="319"/>
      <c r="C618" s="983"/>
      <c r="D618" s="984"/>
      <c r="E618" s="255" t="s">
        <v>17</v>
      </c>
      <c r="F618" s="789">
        <v>31415942</v>
      </c>
      <c r="G618" s="961">
        <v>25181</v>
      </c>
      <c r="H618" s="188"/>
    </row>
    <row r="619" spans="1:8" s="723" customFormat="1">
      <c r="A619" s="22"/>
      <c r="B619" s="319"/>
      <c r="C619" s="983"/>
      <c r="D619" s="984"/>
      <c r="E619" s="255" t="s">
        <v>18</v>
      </c>
      <c r="F619" s="789">
        <v>21358748</v>
      </c>
      <c r="G619" s="961">
        <v>21140</v>
      </c>
      <c r="H619" s="188"/>
    </row>
    <row r="620" spans="1:8" s="723" customFormat="1">
      <c r="A620" s="22"/>
      <c r="B620" s="319"/>
      <c r="C620" s="983"/>
      <c r="D620" s="984"/>
      <c r="E620" s="255" t="s">
        <v>19</v>
      </c>
      <c r="F620" s="789">
        <v>10057194</v>
      </c>
      <c r="G620" s="961">
        <v>4041</v>
      </c>
      <c r="H620" s="188"/>
    </row>
    <row r="621" spans="1:8" s="723" customFormat="1" ht="15" customHeight="1">
      <c r="A621" s="22"/>
      <c r="B621" s="319"/>
      <c r="C621" s="983"/>
      <c r="D621" s="984"/>
      <c r="E621" s="255" t="s">
        <v>104</v>
      </c>
      <c r="F621" s="789">
        <v>9903309</v>
      </c>
      <c r="G621" s="961"/>
      <c r="H621" s="188"/>
    </row>
    <row r="622" spans="1:8" s="723" customFormat="1">
      <c r="A622" s="22"/>
      <c r="B622" s="319"/>
      <c r="C622" s="983"/>
      <c r="D622" s="984"/>
      <c r="E622" s="255" t="s">
        <v>20</v>
      </c>
      <c r="F622" s="789">
        <v>9305845</v>
      </c>
      <c r="G622" s="961"/>
      <c r="H622" s="188"/>
    </row>
    <row r="623" spans="1:8" s="723" customFormat="1">
      <c r="A623" s="22"/>
      <c r="B623" s="980"/>
      <c r="C623" s="981"/>
      <c r="D623" s="982"/>
      <c r="E623" s="255" t="s">
        <v>146</v>
      </c>
      <c r="F623" s="789">
        <v>597464</v>
      </c>
      <c r="G623" s="961"/>
      <c r="H623" s="188"/>
    </row>
    <row r="624" spans="1:8" s="723" customFormat="1" ht="25.5">
      <c r="A624" s="22"/>
      <c r="B624" s="980"/>
      <c r="C624" s="981"/>
      <c r="D624" s="982"/>
      <c r="E624" s="255" t="s">
        <v>54</v>
      </c>
      <c r="F624" s="789">
        <v>1581196</v>
      </c>
      <c r="G624" s="961"/>
      <c r="H624" s="188"/>
    </row>
    <row r="625" spans="1:8" s="723" customFormat="1">
      <c r="A625" s="22"/>
      <c r="B625" s="980"/>
      <c r="C625" s="981"/>
      <c r="D625" s="982"/>
      <c r="E625" s="255" t="s">
        <v>56</v>
      </c>
      <c r="F625" s="789">
        <v>1581196</v>
      </c>
      <c r="G625" s="961"/>
      <c r="H625" s="188"/>
    </row>
    <row r="626" spans="1:8" s="723" customFormat="1" ht="25.5">
      <c r="A626" s="22"/>
      <c r="B626" s="980"/>
      <c r="C626" s="981"/>
      <c r="D626" s="982"/>
      <c r="E626" s="255" t="s">
        <v>35</v>
      </c>
      <c r="F626" s="789">
        <v>18873364</v>
      </c>
      <c r="G626" s="961"/>
      <c r="H626" s="188"/>
    </row>
    <row r="627" spans="1:8" s="723" customFormat="1">
      <c r="A627" s="22"/>
      <c r="B627" s="980"/>
      <c r="C627" s="981"/>
      <c r="D627" s="982"/>
      <c r="E627" s="255" t="s">
        <v>36</v>
      </c>
      <c r="F627" s="789">
        <v>135187</v>
      </c>
      <c r="G627" s="961"/>
      <c r="H627" s="188"/>
    </row>
    <row r="628" spans="1:8" s="723" customFormat="1" ht="25.5">
      <c r="A628" s="22"/>
      <c r="B628" s="980"/>
      <c r="C628" s="981"/>
      <c r="D628" s="982"/>
      <c r="E628" s="255" t="s">
        <v>21</v>
      </c>
      <c r="F628" s="789">
        <v>187</v>
      </c>
      <c r="G628" s="961"/>
      <c r="H628" s="188"/>
    </row>
    <row r="629" spans="1:8" s="723" customFormat="1" ht="25.5">
      <c r="A629" s="22"/>
      <c r="B629" s="980"/>
      <c r="C629" s="981"/>
      <c r="D629" s="982"/>
      <c r="E629" s="255" t="s">
        <v>37</v>
      </c>
      <c r="F629" s="789">
        <v>135000</v>
      </c>
      <c r="G629" s="961"/>
      <c r="H629" s="188"/>
    </row>
    <row r="630" spans="1:8" s="723" customFormat="1" ht="25.5">
      <c r="A630" s="22"/>
      <c r="B630" s="980"/>
      <c r="C630" s="981"/>
      <c r="D630" s="982"/>
      <c r="E630" s="255" t="s">
        <v>38</v>
      </c>
      <c r="F630" s="789">
        <v>135000</v>
      </c>
      <c r="G630" s="961"/>
      <c r="H630" s="188"/>
    </row>
    <row r="631" spans="1:8" s="723" customFormat="1" ht="25.5">
      <c r="A631" s="22"/>
      <c r="B631" s="980"/>
      <c r="C631" s="981"/>
      <c r="D631" s="982"/>
      <c r="E631" s="255" t="s">
        <v>46</v>
      </c>
      <c r="F631" s="789">
        <v>18738177</v>
      </c>
      <c r="G631" s="961"/>
      <c r="H631" s="188"/>
    </row>
    <row r="632" spans="1:8" s="723" customFormat="1">
      <c r="A632" s="22"/>
      <c r="B632" s="980"/>
      <c r="C632" s="981"/>
      <c r="D632" s="982"/>
      <c r="E632" s="255" t="s">
        <v>101</v>
      </c>
      <c r="F632" s="789">
        <v>15414206</v>
      </c>
      <c r="G632" s="961"/>
      <c r="H632" s="188"/>
    </row>
    <row r="633" spans="1:8" s="723" customFormat="1" ht="38.25">
      <c r="A633" s="22"/>
      <c r="B633" s="980"/>
      <c r="C633" s="981"/>
      <c r="D633" s="982"/>
      <c r="E633" s="255" t="s">
        <v>47</v>
      </c>
      <c r="F633" s="789">
        <v>3323971</v>
      </c>
      <c r="G633" s="961"/>
      <c r="H633" s="188"/>
    </row>
    <row r="634" spans="1:8" s="723" customFormat="1">
      <c r="A634" s="22"/>
      <c r="B634" s="893"/>
      <c r="C634" s="981"/>
      <c r="D634" s="982"/>
      <c r="E634" s="255" t="s">
        <v>22</v>
      </c>
      <c r="F634" s="789">
        <v>3176304</v>
      </c>
      <c r="G634" s="961"/>
      <c r="H634" s="188"/>
    </row>
    <row r="635" spans="1:8" s="723" customFormat="1">
      <c r="A635" s="22"/>
      <c r="B635" s="962"/>
      <c r="C635" s="981"/>
      <c r="D635" s="982"/>
      <c r="E635" s="256" t="s">
        <v>23</v>
      </c>
      <c r="F635" s="789">
        <v>3014819</v>
      </c>
      <c r="G635" s="961"/>
      <c r="H635" s="188"/>
    </row>
    <row r="636" spans="1:8" s="723" customFormat="1">
      <c r="A636" s="22"/>
      <c r="B636" s="893"/>
      <c r="C636" s="981"/>
      <c r="D636" s="982"/>
      <c r="E636" s="255" t="s">
        <v>39</v>
      </c>
      <c r="F636" s="789">
        <v>161485</v>
      </c>
      <c r="G636" s="961"/>
      <c r="H636" s="188"/>
    </row>
    <row r="637" spans="1:8" s="723" customFormat="1">
      <c r="A637" s="22"/>
      <c r="B637" s="344"/>
      <c r="C637" s="981"/>
      <c r="D637" s="982"/>
      <c r="E637" s="255" t="s">
        <v>40</v>
      </c>
      <c r="F637" s="789">
        <v>161485</v>
      </c>
      <c r="G637" s="961"/>
      <c r="H637" s="188"/>
    </row>
    <row r="638" spans="1:8" s="723" customFormat="1" ht="39" thickBot="1">
      <c r="A638" s="22"/>
      <c r="B638" s="940"/>
      <c r="C638" s="985"/>
      <c r="D638" s="986"/>
      <c r="E638" s="255" t="s">
        <v>70</v>
      </c>
      <c r="F638" s="941">
        <v>161485</v>
      </c>
      <c r="G638" s="963"/>
      <c r="H638" s="188"/>
    </row>
    <row r="639" spans="1:8" s="723" customFormat="1" ht="38.25" customHeight="1" thickBot="1">
      <c r="A639" s="22"/>
      <c r="B639" s="1446" t="s">
        <v>437</v>
      </c>
      <c r="C639" s="1447"/>
      <c r="D639" s="1447"/>
      <c r="E639" s="1447"/>
      <c r="F639" s="1447"/>
      <c r="G639" s="1448"/>
      <c r="H639" s="188"/>
    </row>
    <row r="640" spans="1:8">
      <c r="B640" s="629"/>
      <c r="C640" s="630"/>
      <c r="D640" s="630"/>
      <c r="E640" s="629"/>
      <c r="F640" s="630"/>
      <c r="G640" s="630"/>
      <c r="H640" s="750"/>
    </row>
    <row r="641" spans="1:8">
      <c r="B641" s="250" t="s">
        <v>390</v>
      </c>
      <c r="C641" s="251"/>
      <c r="D641" s="251"/>
      <c r="E641" s="184"/>
      <c r="F641" s="251"/>
      <c r="G641" s="251"/>
      <c r="H641" s="22"/>
    </row>
    <row r="642" spans="1:8" ht="16.5" thickBot="1">
      <c r="B642" s="31"/>
      <c r="C642" s="31"/>
      <c r="D642" s="31"/>
      <c r="E642" s="31"/>
      <c r="F642" s="31"/>
      <c r="G642" s="31"/>
      <c r="H642" s="22"/>
    </row>
    <row r="643" spans="1:8">
      <c r="A643" s="272">
        <f>A603+1</f>
        <v>12</v>
      </c>
      <c r="B643" s="278" t="s">
        <v>34</v>
      </c>
      <c r="C643" s="332"/>
      <c r="D643" s="965"/>
      <c r="E643" s="639"/>
      <c r="F643" s="640"/>
      <c r="G643" s="641"/>
      <c r="H643" s="188" t="s">
        <v>50</v>
      </c>
    </row>
    <row r="644" spans="1:8">
      <c r="B644" s="966" t="s">
        <v>152</v>
      </c>
      <c r="C644" s="967"/>
      <c r="D644" s="968"/>
      <c r="E644" s="641"/>
      <c r="F644" s="642"/>
      <c r="G644" s="641"/>
      <c r="H644" s="751"/>
    </row>
    <row r="645" spans="1:8" ht="27">
      <c r="B645" s="969" t="s">
        <v>162</v>
      </c>
      <c r="C645" s="970"/>
      <c r="D645" s="971"/>
      <c r="E645" s="641"/>
      <c r="F645" s="642"/>
      <c r="G645" s="641"/>
      <c r="H645" s="751"/>
    </row>
    <row r="646" spans="1:8">
      <c r="B646" s="969" t="s">
        <v>163</v>
      </c>
      <c r="C646" s="970"/>
      <c r="D646" s="971"/>
      <c r="E646" s="641"/>
      <c r="F646" s="642"/>
      <c r="G646" s="641"/>
      <c r="H646" s="751"/>
    </row>
    <row r="647" spans="1:8" ht="27">
      <c r="B647" s="969" t="s">
        <v>167</v>
      </c>
      <c r="C647" s="972" t="s">
        <v>168</v>
      </c>
      <c r="D647" s="971"/>
      <c r="E647" s="641"/>
      <c r="F647" s="642"/>
      <c r="G647" s="641"/>
      <c r="H647" s="751"/>
    </row>
    <row r="648" spans="1:8">
      <c r="B648" s="301" t="s">
        <v>6</v>
      </c>
      <c r="C648" s="973"/>
      <c r="D648" s="974">
        <v>600000</v>
      </c>
      <c r="E648" s="644"/>
      <c r="F648" s="645"/>
      <c r="G648" s="646"/>
      <c r="H648" s="751"/>
    </row>
    <row r="649" spans="1:8">
      <c r="B649" s="975" t="s">
        <v>13</v>
      </c>
      <c r="C649" s="925"/>
      <c r="D649" s="976">
        <v>600000</v>
      </c>
      <c r="E649" s="647"/>
      <c r="F649" s="645"/>
      <c r="G649" s="646"/>
      <c r="H649" s="751"/>
    </row>
    <row r="650" spans="1:8">
      <c r="B650" s="975" t="s">
        <v>14</v>
      </c>
      <c r="C650" s="925"/>
      <c r="D650" s="976">
        <v>600000</v>
      </c>
      <c r="E650" s="648"/>
      <c r="F650" s="645"/>
      <c r="G650" s="646"/>
      <c r="H650" s="751"/>
    </row>
    <row r="651" spans="1:8">
      <c r="B651" s="301" t="s">
        <v>15</v>
      </c>
      <c r="C651" s="973"/>
      <c r="D651" s="974">
        <v>600000</v>
      </c>
      <c r="E651" s="647"/>
      <c r="F651" s="645"/>
      <c r="G651" s="646"/>
      <c r="H651" s="751"/>
    </row>
    <row r="652" spans="1:8">
      <c r="B652" s="975" t="s">
        <v>16</v>
      </c>
      <c r="C652" s="925"/>
      <c r="D652" s="976">
        <v>600000</v>
      </c>
      <c r="E652" s="649"/>
      <c r="F652" s="645"/>
      <c r="G652" s="646"/>
      <c r="H652" s="751"/>
    </row>
    <row r="653" spans="1:8">
      <c r="B653" s="975" t="s">
        <v>104</v>
      </c>
      <c r="C653" s="925"/>
      <c r="D653" s="976">
        <v>600000</v>
      </c>
      <c r="E653" s="649"/>
      <c r="F653" s="645"/>
      <c r="G653" s="646"/>
      <c r="H653" s="751"/>
    </row>
    <row r="654" spans="1:8" ht="15.75" thickBot="1">
      <c r="B654" s="324" t="s">
        <v>20</v>
      </c>
      <c r="C654" s="977"/>
      <c r="D654" s="978">
        <v>600000</v>
      </c>
      <c r="E654" s="644"/>
      <c r="F654" s="645"/>
      <c r="G654" s="646"/>
      <c r="H654" s="751"/>
    </row>
    <row r="655" spans="1:8" ht="75" customHeight="1" thickBot="1">
      <c r="B655" s="1452" t="s">
        <v>402</v>
      </c>
      <c r="C655" s="1453"/>
      <c r="D655" s="1454"/>
      <c r="E655" s="643"/>
      <c r="F655" s="643"/>
      <c r="G655" s="643"/>
      <c r="H655" s="751"/>
    </row>
    <row r="656" spans="1:8">
      <c r="B656" s="183"/>
      <c r="C656" s="261"/>
      <c r="D656" s="262"/>
      <c r="E656" s="261"/>
      <c r="F656" s="263"/>
      <c r="G656" s="264"/>
      <c r="H656" s="22"/>
    </row>
    <row r="657" spans="1:8">
      <c r="B657" s="250" t="s">
        <v>140</v>
      </c>
      <c r="C657" s="251"/>
      <c r="D657" s="252"/>
      <c r="E657" s="185"/>
      <c r="F657" s="251"/>
      <c r="G657" s="251"/>
      <c r="H657" s="188"/>
    </row>
    <row r="658" spans="1:8" ht="16.5" thickBot="1">
      <c r="B658" s="31"/>
      <c r="C658" s="31"/>
      <c r="D658" s="253"/>
      <c r="E658" s="31"/>
      <c r="F658" s="31"/>
      <c r="G658" s="31"/>
      <c r="H658" s="188"/>
    </row>
    <row r="659" spans="1:8">
      <c r="A659" s="272">
        <f>A643+1</f>
        <v>13</v>
      </c>
      <c r="B659" s="845" t="s">
        <v>34</v>
      </c>
      <c r="C659" s="953"/>
      <c r="D659" s="954"/>
      <c r="E659" s="265"/>
      <c r="F659" s="266"/>
      <c r="G659" s="631"/>
      <c r="H659" s="188" t="s">
        <v>50</v>
      </c>
    </row>
    <row r="660" spans="1:8">
      <c r="B660" s="935" t="s">
        <v>147</v>
      </c>
      <c r="C660" s="955"/>
      <c r="D660" s="956"/>
      <c r="E660" s="632"/>
      <c r="F660" s="631"/>
      <c r="G660" s="631"/>
      <c r="H660" s="188"/>
    </row>
    <row r="661" spans="1:8" ht="38.25" customHeight="1">
      <c r="B661" s="964" t="s">
        <v>166</v>
      </c>
      <c r="C661" s="957"/>
      <c r="D661" s="958"/>
      <c r="E661" s="633"/>
      <c r="F661" s="631"/>
      <c r="G661" s="631"/>
      <c r="H661" s="188"/>
    </row>
    <row r="662" spans="1:8">
      <c r="B662" s="316" t="s">
        <v>6</v>
      </c>
      <c r="C662" s="787">
        <v>12975801</v>
      </c>
      <c r="D662" s="960"/>
      <c r="E662" s="267"/>
      <c r="F662" s="634"/>
      <c r="G662" s="634"/>
      <c r="H662" s="188"/>
    </row>
    <row r="663" spans="1:8">
      <c r="B663" s="344" t="s">
        <v>13</v>
      </c>
      <c r="C663" s="789">
        <v>12975801</v>
      </c>
      <c r="D663" s="960"/>
      <c r="E663" s="267"/>
      <c r="F663" s="634"/>
      <c r="G663" s="634"/>
      <c r="H663" s="188"/>
    </row>
    <row r="664" spans="1:8">
      <c r="B664" s="344" t="s">
        <v>14</v>
      </c>
      <c r="C664" s="789">
        <v>12975801</v>
      </c>
      <c r="D664" s="960"/>
      <c r="E664" s="267"/>
      <c r="F664" s="634"/>
      <c r="G664" s="634"/>
      <c r="H664" s="188"/>
    </row>
    <row r="665" spans="1:8">
      <c r="B665" s="316" t="s">
        <v>15</v>
      </c>
      <c r="C665" s="787">
        <v>12975801</v>
      </c>
      <c r="D665" s="960"/>
      <c r="E665" s="267"/>
      <c r="F665" s="634"/>
      <c r="G665" s="634"/>
      <c r="H665" s="188"/>
    </row>
    <row r="666" spans="1:8">
      <c r="B666" s="344" t="s">
        <v>16</v>
      </c>
      <c r="C666" s="789">
        <v>12883886</v>
      </c>
      <c r="D666" s="960"/>
      <c r="E666" s="267"/>
      <c r="F666" s="634"/>
      <c r="G666" s="634"/>
      <c r="H666" s="188"/>
    </row>
    <row r="667" spans="1:8">
      <c r="B667" s="344" t="s">
        <v>17</v>
      </c>
      <c r="C667" s="789">
        <v>12514920</v>
      </c>
      <c r="D667" s="961">
        <v>-9768</v>
      </c>
      <c r="E667" s="267"/>
      <c r="F667" s="634"/>
      <c r="G667" s="634"/>
      <c r="H667" s="188"/>
    </row>
    <row r="668" spans="1:8">
      <c r="B668" s="344" t="s">
        <v>18</v>
      </c>
      <c r="C668" s="789">
        <v>10374860</v>
      </c>
      <c r="D668" s="961"/>
      <c r="E668" s="267"/>
      <c r="F668" s="634"/>
      <c r="G668" s="634"/>
      <c r="H668" s="188"/>
    </row>
    <row r="669" spans="1:8">
      <c r="B669" s="344" t="s">
        <v>19</v>
      </c>
      <c r="C669" s="789">
        <v>2140060</v>
      </c>
      <c r="D669" s="961">
        <v>-9768</v>
      </c>
      <c r="E669" s="267"/>
      <c r="F669" s="634"/>
      <c r="G669" s="634"/>
      <c r="H669" s="188"/>
    </row>
    <row r="670" spans="1:8">
      <c r="B670" s="344" t="s">
        <v>104</v>
      </c>
      <c r="C670" s="789">
        <v>200000</v>
      </c>
      <c r="D670" s="961"/>
      <c r="E670" s="267"/>
      <c r="F670" s="634"/>
      <c r="G670" s="634"/>
      <c r="H670" s="188"/>
    </row>
    <row r="671" spans="1:8">
      <c r="B671" s="344" t="s">
        <v>146</v>
      </c>
      <c r="C671" s="789">
        <v>200000</v>
      </c>
      <c r="D671" s="961"/>
      <c r="E671" s="267"/>
      <c r="F671" s="634"/>
      <c r="G671" s="634"/>
      <c r="H671" s="188"/>
    </row>
    <row r="672" spans="1:8" ht="25.5">
      <c r="B672" s="344" t="s">
        <v>54</v>
      </c>
      <c r="C672" s="789">
        <v>87637</v>
      </c>
      <c r="D672" s="961">
        <v>9768</v>
      </c>
      <c r="E672" s="267"/>
      <c r="F672" s="634"/>
      <c r="G672" s="634"/>
      <c r="H672" s="188"/>
    </row>
    <row r="673" spans="1:8">
      <c r="B673" s="344" t="s">
        <v>56</v>
      </c>
      <c r="C673" s="789">
        <v>87637</v>
      </c>
      <c r="D673" s="961">
        <v>9768</v>
      </c>
      <c r="E673" s="267"/>
      <c r="F673" s="634"/>
      <c r="G673" s="634"/>
      <c r="H673" s="188"/>
    </row>
    <row r="674" spans="1:8" ht="25.5">
      <c r="B674" s="344" t="s">
        <v>35</v>
      </c>
      <c r="C674" s="789">
        <v>81329</v>
      </c>
      <c r="D674" s="961"/>
      <c r="E674" s="267"/>
      <c r="F674" s="634"/>
      <c r="G674" s="634"/>
      <c r="H674" s="188"/>
    </row>
    <row r="675" spans="1:8">
      <c r="B675" s="344" t="s">
        <v>36</v>
      </c>
      <c r="C675" s="789">
        <v>81329</v>
      </c>
      <c r="D675" s="961"/>
      <c r="E675" s="268"/>
      <c r="F675" s="635"/>
      <c r="G675" s="635"/>
      <c r="H675" s="188"/>
    </row>
    <row r="676" spans="1:8" ht="25.5">
      <c r="B676" s="344" t="s">
        <v>21</v>
      </c>
      <c r="C676" s="789">
        <v>561</v>
      </c>
      <c r="D676" s="961"/>
      <c r="E676" s="269"/>
      <c r="F676" s="635"/>
      <c r="G676" s="635"/>
      <c r="H676" s="188"/>
    </row>
    <row r="677" spans="1:8" ht="48" customHeight="1">
      <c r="B677" s="344" t="s">
        <v>37</v>
      </c>
      <c r="C677" s="789">
        <v>80768</v>
      </c>
      <c r="D677" s="960"/>
      <c r="E677" s="267"/>
      <c r="F677" s="634"/>
      <c r="G677" s="635"/>
      <c r="H677" s="188"/>
    </row>
    <row r="678" spans="1:8" ht="25.5">
      <c r="B678" s="344" t="s">
        <v>38</v>
      </c>
      <c r="C678" s="789">
        <v>80768</v>
      </c>
      <c r="D678" s="961"/>
      <c r="E678" s="268"/>
      <c r="F678" s="635"/>
      <c r="G678" s="634"/>
      <c r="H678" s="188"/>
    </row>
    <row r="679" spans="1:8">
      <c r="B679" s="344" t="s">
        <v>22</v>
      </c>
      <c r="C679" s="789">
        <v>91915</v>
      </c>
      <c r="D679" s="961"/>
      <c r="E679" s="268"/>
      <c r="F679" s="635"/>
      <c r="G679" s="635"/>
      <c r="H679" s="188"/>
    </row>
    <row r="680" spans="1:8" ht="15.75" thickBot="1">
      <c r="B680" s="940" t="s">
        <v>23</v>
      </c>
      <c r="C680" s="941">
        <v>91915</v>
      </c>
      <c r="D680" s="963"/>
      <c r="E680" s="268"/>
      <c r="F680" s="635"/>
      <c r="G680" s="635"/>
      <c r="H680" s="188"/>
    </row>
    <row r="681" spans="1:8" ht="52.5" customHeight="1" thickBot="1">
      <c r="B681" s="1449" t="s">
        <v>403</v>
      </c>
      <c r="C681" s="1450"/>
      <c r="D681" s="1451"/>
      <c r="E681" s="636"/>
      <c r="F681" s="636"/>
      <c r="G681" s="636"/>
      <c r="H681" s="188"/>
    </row>
    <row r="682" spans="1:8">
      <c r="B682" s="249"/>
      <c r="C682" s="249"/>
      <c r="D682" s="249"/>
      <c r="E682" s="249"/>
      <c r="F682" s="249"/>
      <c r="G682" s="249"/>
      <c r="H682" s="188"/>
    </row>
    <row r="683" spans="1:8">
      <c r="B683" s="250" t="s">
        <v>389</v>
      </c>
      <c r="C683" s="249"/>
      <c r="D683" s="249"/>
      <c r="E683" s="249"/>
      <c r="F683" s="249"/>
      <c r="G683" s="249"/>
      <c r="H683" s="188"/>
    </row>
    <row r="684" spans="1:8" ht="15.75" thickBot="1">
      <c r="B684" s="249"/>
      <c r="C684" s="249"/>
      <c r="D684" s="249"/>
      <c r="E684" s="249"/>
      <c r="F684" s="249"/>
      <c r="G684" s="249"/>
      <c r="H684" s="188"/>
    </row>
    <row r="685" spans="1:8">
      <c r="A685" s="272">
        <f>A659</f>
        <v>13</v>
      </c>
      <c r="B685" s="845" t="s">
        <v>34</v>
      </c>
      <c r="C685" s="953"/>
      <c r="D685" s="954"/>
      <c r="E685" s="265"/>
      <c r="F685" s="266"/>
      <c r="G685" s="631"/>
      <c r="H685" s="188" t="s">
        <v>50</v>
      </c>
    </row>
    <row r="686" spans="1:8">
      <c r="B686" s="935" t="s">
        <v>148</v>
      </c>
      <c r="C686" s="955"/>
      <c r="D686" s="956"/>
      <c r="E686" s="632"/>
      <c r="F686" s="631"/>
      <c r="G686" s="631"/>
      <c r="H686" s="188"/>
    </row>
    <row r="687" spans="1:8">
      <c r="B687" s="936" t="s">
        <v>53</v>
      </c>
      <c r="C687" s="957"/>
      <c r="D687" s="958"/>
      <c r="E687" s="637"/>
      <c r="F687" s="631"/>
      <c r="G687" s="631"/>
      <c r="H687" s="330"/>
    </row>
    <row r="688" spans="1:8">
      <c r="B688" s="959" t="s">
        <v>58</v>
      </c>
      <c r="C688" s="955"/>
      <c r="D688" s="956"/>
      <c r="E688" s="638"/>
      <c r="F688" s="631"/>
      <c r="G688" s="631"/>
      <c r="H688" s="330"/>
    </row>
    <row r="689" spans="2:8">
      <c r="B689" s="316" t="s">
        <v>6</v>
      </c>
      <c r="C689" s="787">
        <v>1208856824</v>
      </c>
      <c r="D689" s="960"/>
      <c r="E689" s="267"/>
      <c r="F689" s="634"/>
      <c r="G689" s="634"/>
      <c r="H689" s="188"/>
    </row>
    <row r="690" spans="2:8" ht="25.5">
      <c r="B690" s="344" t="s">
        <v>7</v>
      </c>
      <c r="C690" s="789">
        <v>647461</v>
      </c>
      <c r="D690" s="961"/>
      <c r="E690" s="268"/>
      <c r="F690" s="635"/>
      <c r="G690" s="635"/>
      <c r="H690" s="188"/>
    </row>
    <row r="691" spans="2:8">
      <c r="B691" s="344" t="s">
        <v>13</v>
      </c>
      <c r="C691" s="789">
        <v>1208209363</v>
      </c>
      <c r="D691" s="961"/>
      <c r="E691" s="268"/>
      <c r="F691" s="635"/>
      <c r="G691" s="635"/>
      <c r="H691" s="188"/>
    </row>
    <row r="692" spans="2:8">
      <c r="B692" s="344" t="s">
        <v>14</v>
      </c>
      <c r="C692" s="789">
        <v>1208209363</v>
      </c>
      <c r="D692" s="961"/>
      <c r="E692" s="267"/>
      <c r="F692" s="634"/>
      <c r="G692" s="635"/>
      <c r="H692" s="188"/>
    </row>
    <row r="693" spans="2:8">
      <c r="B693" s="316" t="s">
        <v>15</v>
      </c>
      <c r="C693" s="787">
        <v>776807393</v>
      </c>
      <c r="D693" s="960"/>
      <c r="E693" s="268"/>
      <c r="F693" s="635"/>
      <c r="G693" s="634"/>
      <c r="H693" s="188"/>
    </row>
    <row r="694" spans="2:8">
      <c r="B694" s="344" t="s">
        <v>16</v>
      </c>
      <c r="C694" s="789">
        <v>763003167</v>
      </c>
      <c r="D694" s="961"/>
      <c r="E694" s="268"/>
      <c r="F694" s="635"/>
      <c r="G694" s="635"/>
      <c r="H694" s="188"/>
    </row>
    <row r="695" spans="2:8">
      <c r="B695" s="344" t="s">
        <v>17</v>
      </c>
      <c r="C695" s="789">
        <v>141913547</v>
      </c>
      <c r="D695" s="961">
        <v>-9768</v>
      </c>
      <c r="E695" s="268"/>
      <c r="F695" s="635"/>
      <c r="G695" s="635"/>
      <c r="H695" s="188"/>
    </row>
    <row r="696" spans="2:8">
      <c r="B696" s="344" t="s">
        <v>18</v>
      </c>
      <c r="C696" s="789">
        <v>99973644</v>
      </c>
      <c r="D696" s="961"/>
      <c r="E696" s="268"/>
      <c r="F696" s="635"/>
      <c r="G696" s="635"/>
      <c r="H696" s="188"/>
    </row>
    <row r="697" spans="2:8">
      <c r="B697" s="344" t="s">
        <v>19</v>
      </c>
      <c r="C697" s="789">
        <v>41939903</v>
      </c>
      <c r="D697" s="961">
        <v>-9768</v>
      </c>
      <c r="E697" s="270"/>
      <c r="F697" s="635"/>
      <c r="G697" s="635"/>
      <c r="H697" s="188"/>
    </row>
    <row r="698" spans="2:8">
      <c r="B698" s="344" t="s">
        <v>112</v>
      </c>
      <c r="C698" s="789">
        <v>232076693</v>
      </c>
      <c r="D698" s="961"/>
      <c r="E698" s="270"/>
      <c r="F698" s="635"/>
      <c r="G698" s="635"/>
      <c r="H698" s="188"/>
    </row>
    <row r="699" spans="2:8">
      <c r="B699" s="344" t="s">
        <v>104</v>
      </c>
      <c r="C699" s="789">
        <v>32766432</v>
      </c>
      <c r="D699" s="961"/>
      <c r="E699" s="270"/>
      <c r="F699" s="635"/>
      <c r="G699" s="635"/>
      <c r="H699" s="188"/>
    </row>
    <row r="700" spans="2:8">
      <c r="B700" s="344" t="s">
        <v>20</v>
      </c>
      <c r="C700" s="789">
        <v>32129782</v>
      </c>
      <c r="D700" s="961"/>
      <c r="E700" s="270"/>
      <c r="F700" s="635"/>
      <c r="G700" s="635"/>
      <c r="H700" s="188"/>
    </row>
    <row r="701" spans="2:8">
      <c r="B701" s="344" t="s">
        <v>146</v>
      </c>
      <c r="C701" s="789">
        <v>636650</v>
      </c>
      <c r="D701" s="961"/>
      <c r="E701" s="270"/>
      <c r="F701" s="635"/>
      <c r="G701" s="635"/>
      <c r="H701" s="188"/>
    </row>
    <row r="702" spans="2:8" ht="25.5">
      <c r="B702" s="344" t="s">
        <v>54</v>
      </c>
      <c r="C702" s="789">
        <v>356165087</v>
      </c>
      <c r="D702" s="961">
        <v>9768</v>
      </c>
      <c r="E702" s="270"/>
      <c r="F702" s="635"/>
      <c r="G702" s="635"/>
      <c r="H702" s="188"/>
    </row>
    <row r="703" spans="2:8">
      <c r="B703" s="344" t="s">
        <v>55</v>
      </c>
      <c r="C703" s="789">
        <v>355970000</v>
      </c>
      <c r="D703" s="961"/>
      <c r="E703" s="270"/>
      <c r="F703" s="635"/>
      <c r="G703" s="635"/>
      <c r="H703" s="188"/>
    </row>
    <row r="704" spans="2:8">
      <c r="B704" s="344" t="s">
        <v>56</v>
      </c>
      <c r="C704" s="789">
        <v>195087</v>
      </c>
      <c r="D704" s="961">
        <v>9768</v>
      </c>
      <c r="E704" s="270"/>
      <c r="F704" s="635"/>
      <c r="G704" s="635"/>
      <c r="H704" s="188"/>
    </row>
    <row r="705" spans="1:8" ht="25.5">
      <c r="B705" s="344" t="s">
        <v>35</v>
      </c>
      <c r="C705" s="789">
        <v>81408</v>
      </c>
      <c r="D705" s="961"/>
      <c r="E705" s="271"/>
      <c r="F705" s="635"/>
      <c r="G705" s="635"/>
      <c r="H705" s="188"/>
    </row>
    <row r="706" spans="1:8">
      <c r="B706" s="962" t="s">
        <v>36</v>
      </c>
      <c r="C706" s="789">
        <v>81408</v>
      </c>
      <c r="D706" s="961"/>
      <c r="E706" s="269"/>
      <c r="F706" s="635"/>
      <c r="G706" s="635"/>
      <c r="H706" s="188"/>
    </row>
    <row r="707" spans="1:8" ht="25.5">
      <c r="A707" s="272"/>
      <c r="B707" s="344" t="s">
        <v>21</v>
      </c>
      <c r="C707" s="789">
        <v>640</v>
      </c>
      <c r="D707" s="961"/>
      <c r="E707" s="271"/>
      <c r="F707" s="635"/>
      <c r="G707" s="635"/>
      <c r="H707" s="188"/>
    </row>
    <row r="708" spans="1:8" ht="25.5">
      <c r="B708" s="344" t="s">
        <v>37</v>
      </c>
      <c r="C708" s="789">
        <v>80768</v>
      </c>
      <c r="D708" s="961"/>
      <c r="E708" s="268"/>
      <c r="F708" s="635"/>
      <c r="G708" s="635"/>
      <c r="H708" s="188"/>
    </row>
    <row r="709" spans="1:8" ht="25.5">
      <c r="B709" s="344" t="s">
        <v>38</v>
      </c>
      <c r="C709" s="789">
        <v>80768</v>
      </c>
      <c r="D709" s="961"/>
      <c r="E709" s="268"/>
      <c r="F709" s="635"/>
      <c r="G709" s="635"/>
      <c r="H709" s="188"/>
    </row>
    <row r="710" spans="1:8">
      <c r="B710" s="344" t="s">
        <v>22</v>
      </c>
      <c r="C710" s="789">
        <v>13804226</v>
      </c>
      <c r="D710" s="961"/>
      <c r="E710" s="270"/>
      <c r="F710" s="635"/>
      <c r="G710" s="635"/>
      <c r="H710" s="188"/>
    </row>
    <row r="711" spans="1:8">
      <c r="B711" s="344" t="s">
        <v>23</v>
      </c>
      <c r="C711" s="789">
        <v>13804226</v>
      </c>
      <c r="D711" s="961"/>
      <c r="E711" s="270"/>
      <c r="F711" s="635"/>
      <c r="G711" s="635"/>
      <c r="H711" s="188"/>
    </row>
    <row r="712" spans="1:8">
      <c r="B712" s="344" t="s">
        <v>24</v>
      </c>
      <c r="C712" s="789">
        <v>432049431</v>
      </c>
      <c r="D712" s="961"/>
      <c r="E712" s="270"/>
      <c r="F712" s="635"/>
      <c r="G712" s="635"/>
      <c r="H712" s="188"/>
    </row>
    <row r="713" spans="1:8">
      <c r="B713" s="344" t="s">
        <v>25</v>
      </c>
      <c r="C713" s="789">
        <v>-432049431</v>
      </c>
      <c r="D713" s="961"/>
      <c r="E713" s="270"/>
      <c r="F713" s="635"/>
      <c r="G713" s="635"/>
      <c r="H713" s="188"/>
    </row>
    <row r="714" spans="1:8">
      <c r="B714" s="344" t="s">
        <v>115</v>
      </c>
      <c r="C714" s="789">
        <v>-484457337</v>
      </c>
      <c r="D714" s="961"/>
      <c r="E714" s="270"/>
      <c r="F714" s="635"/>
      <c r="G714" s="635"/>
      <c r="H714" s="188"/>
    </row>
    <row r="715" spans="1:8">
      <c r="B715" s="344" t="s">
        <v>26</v>
      </c>
      <c r="C715" s="789">
        <v>484457337</v>
      </c>
      <c r="D715" s="961"/>
      <c r="E715" s="268"/>
      <c r="F715" s="635"/>
      <c r="G715" s="635"/>
      <c r="H715" s="188"/>
    </row>
    <row r="716" spans="1:8" ht="25.5">
      <c r="B716" s="344" t="s">
        <v>149</v>
      </c>
      <c r="C716" s="789">
        <v>484457337</v>
      </c>
      <c r="D716" s="961"/>
      <c r="E716" s="268"/>
      <c r="F716" s="635"/>
      <c r="G716" s="635"/>
      <c r="H716" s="188"/>
    </row>
    <row r="717" spans="1:8" ht="15.75" thickBot="1">
      <c r="B717" s="940" t="s">
        <v>128</v>
      </c>
      <c r="C717" s="941">
        <v>-432049431</v>
      </c>
      <c r="D717" s="963"/>
      <c r="E717" s="268"/>
      <c r="F717" s="635"/>
      <c r="G717" s="635"/>
      <c r="H717" s="188"/>
    </row>
    <row r="718" spans="1:8" ht="48" customHeight="1" thickBot="1">
      <c r="B718" s="1449" t="s">
        <v>403</v>
      </c>
      <c r="C718" s="1450"/>
      <c r="D718" s="1451"/>
      <c r="E718" s="636"/>
      <c r="F718" s="636"/>
      <c r="G718" s="636"/>
      <c r="H718" s="188"/>
    </row>
    <row r="720" spans="1:8" s="16" customFormat="1" ht="12.75">
      <c r="A720" s="226"/>
      <c r="B720" s="447" t="s">
        <v>140</v>
      </c>
      <c r="C720" s="446"/>
      <c r="D720" s="446"/>
      <c r="E720" s="446"/>
      <c r="F720" s="446"/>
      <c r="G720" s="446"/>
      <c r="H720" s="448"/>
    </row>
    <row r="721" spans="1:11" s="16" customFormat="1" ht="13.5" thickBot="1">
      <c r="A721" s="449"/>
      <c r="B721" s="627"/>
      <c r="C721" s="116"/>
      <c r="D721" s="116"/>
      <c r="E721" s="627"/>
      <c r="F721" s="116"/>
      <c r="G721" s="116"/>
      <c r="H721" s="450"/>
    </row>
    <row r="722" spans="1:11" s="16" customFormat="1" ht="12.75">
      <c r="A722" s="225">
        <f>A659+1</f>
        <v>14</v>
      </c>
      <c r="B722" s="218"/>
      <c r="C722" s="217"/>
      <c r="D722" s="216"/>
      <c r="E722" s="218"/>
      <c r="F722" s="217"/>
      <c r="G722" s="216"/>
      <c r="H722" s="449" t="s">
        <v>50</v>
      </c>
    </row>
    <row r="723" spans="1:11" s="16" customFormat="1" ht="12.75">
      <c r="A723" s="449"/>
      <c r="B723" s="194" t="s">
        <v>48</v>
      </c>
      <c r="C723" s="90"/>
      <c r="D723" s="215"/>
      <c r="E723" s="194"/>
      <c r="F723" s="90"/>
      <c r="G723" s="215"/>
      <c r="H723" s="450"/>
      <c r="K723" s="230"/>
    </row>
    <row r="724" spans="1:11" s="16" customFormat="1" ht="12.75">
      <c r="A724" s="449"/>
      <c r="B724" s="237" t="s">
        <v>234</v>
      </c>
      <c r="C724" s="214">
        <v>445727439</v>
      </c>
      <c r="D724" s="451">
        <v>-1415854</v>
      </c>
      <c r="E724" s="838" t="s">
        <v>421</v>
      </c>
      <c r="F724" s="839">
        <v>-1179542389</v>
      </c>
      <c r="G724" s="840">
        <f>D724</f>
        <v>-1415854</v>
      </c>
      <c r="H724" s="450"/>
    </row>
    <row r="725" spans="1:11" s="16" customFormat="1" ht="13.5" thickBot="1">
      <c r="A725" s="449"/>
      <c r="B725" s="237"/>
      <c r="C725" s="214"/>
      <c r="D725" s="234"/>
      <c r="E725" s="231"/>
      <c r="F725" s="232"/>
      <c r="G725" s="452"/>
      <c r="H725" s="450"/>
    </row>
    <row r="726" spans="1:11" s="16" customFormat="1" ht="33" customHeight="1" thickBot="1">
      <c r="A726" s="456"/>
      <c r="B726" s="1443" t="s">
        <v>422</v>
      </c>
      <c r="C726" s="1444"/>
      <c r="D726" s="1444"/>
      <c r="E726" s="1444"/>
      <c r="F726" s="1444"/>
      <c r="G726" s="1445"/>
      <c r="H726" s="450"/>
    </row>
    <row r="727" spans="1:11" s="16" customFormat="1" ht="12.75">
      <c r="A727" s="456"/>
      <c r="B727" s="213"/>
      <c r="C727" s="213"/>
      <c r="D727" s="213"/>
      <c r="E727" s="213"/>
      <c r="F727" s="213"/>
      <c r="G727" s="213"/>
      <c r="H727" s="450"/>
    </row>
    <row r="728" spans="1:11" s="16" customFormat="1" ht="12.75">
      <c r="A728" s="449"/>
      <c r="B728" s="456" t="s">
        <v>141</v>
      </c>
      <c r="C728" s="227"/>
      <c r="D728" s="228"/>
      <c r="E728" s="627"/>
      <c r="F728" s="227"/>
      <c r="G728" s="228"/>
      <c r="H728" s="450"/>
    </row>
    <row r="729" spans="1:11" s="16" customFormat="1" ht="13.5" thickBot="1">
      <c r="A729" s="449"/>
      <c r="B729" s="229"/>
      <c r="C729" s="116"/>
      <c r="D729" s="116"/>
      <c r="E729" s="627"/>
      <c r="F729" s="116"/>
      <c r="G729" s="116"/>
      <c r="H729" s="450"/>
    </row>
    <row r="730" spans="1:11" s="16" customFormat="1" ht="12.75">
      <c r="A730" s="226">
        <f>A722</f>
        <v>14</v>
      </c>
      <c r="B730" s="218"/>
      <c r="C730" s="217"/>
      <c r="D730" s="216"/>
      <c r="E730" s="218"/>
      <c r="F730" s="217"/>
      <c r="G730" s="216"/>
      <c r="H730" s="449" t="s">
        <v>50</v>
      </c>
    </row>
    <row r="731" spans="1:11" s="16" customFormat="1" ht="12.75">
      <c r="A731" s="449"/>
      <c r="B731" s="194" t="s">
        <v>48</v>
      </c>
      <c r="C731" s="90"/>
      <c r="D731" s="215"/>
      <c r="E731" s="457"/>
      <c r="F731" s="90"/>
      <c r="G731" s="215"/>
      <c r="H731" s="450"/>
    </row>
    <row r="732" spans="1:11" s="16" customFormat="1" ht="12.75">
      <c r="A732" s="449"/>
      <c r="B732" s="195" t="s">
        <v>58</v>
      </c>
      <c r="C732" s="90"/>
      <c r="D732" s="236"/>
      <c r="E732" s="195"/>
      <c r="F732" s="90"/>
      <c r="G732" s="215"/>
      <c r="H732" s="450"/>
    </row>
    <row r="733" spans="1:11" s="16" customFormat="1" ht="12.75">
      <c r="A733" s="449"/>
      <c r="B733" s="237" t="s">
        <v>234</v>
      </c>
      <c r="C733" s="214">
        <v>445727439</v>
      </c>
      <c r="D733" s="451">
        <v>-1415854</v>
      </c>
      <c r="E733" s="838" t="s">
        <v>421</v>
      </c>
      <c r="F733" s="839">
        <v>-1179542389</v>
      </c>
      <c r="G733" s="840">
        <f>D733</f>
        <v>-1415854</v>
      </c>
      <c r="H733" s="450"/>
    </row>
    <row r="734" spans="1:11" s="16" customFormat="1" ht="13.5" thickBot="1">
      <c r="A734" s="449"/>
      <c r="B734" s="453"/>
      <c r="C734" s="234"/>
      <c r="D734" s="234"/>
      <c r="E734" s="453"/>
      <c r="F734" s="234"/>
      <c r="G734" s="233"/>
      <c r="H734" s="450"/>
    </row>
    <row r="735" spans="1:11" s="16" customFormat="1" ht="25.5" customHeight="1" thickBot="1">
      <c r="A735" s="456"/>
      <c r="B735" s="1443" t="s">
        <v>422</v>
      </c>
      <c r="C735" s="1444"/>
      <c r="D735" s="1444"/>
      <c r="E735" s="1444"/>
      <c r="F735" s="1444"/>
      <c r="G735" s="1445"/>
      <c r="H735" s="450"/>
      <c r="J735" s="722"/>
    </row>
    <row r="736" spans="1:11" s="16" customFormat="1" ht="12.75">
      <c r="A736" s="226"/>
      <c r="B736" s="446"/>
      <c r="C736" s="446"/>
      <c r="D736" s="446"/>
      <c r="E736" s="446"/>
      <c r="F736" s="446"/>
      <c r="G736" s="446"/>
      <c r="H736" s="448"/>
    </row>
    <row r="737" spans="1:11" s="16" customFormat="1" ht="12.75">
      <c r="A737" s="226"/>
      <c r="B737" s="447" t="s">
        <v>140</v>
      </c>
      <c r="C737" s="446"/>
      <c r="D737" s="446"/>
      <c r="E737" s="446"/>
      <c r="F737" s="446"/>
      <c r="G737" s="446"/>
      <c r="H737" s="448"/>
    </row>
    <row r="738" spans="1:11" s="16" customFormat="1" ht="13.5" thickBot="1">
      <c r="A738" s="449"/>
      <c r="B738" s="627"/>
      <c r="C738" s="116"/>
      <c r="D738" s="116"/>
      <c r="E738" s="627"/>
      <c r="F738" s="116"/>
      <c r="G738" s="116"/>
      <c r="H738" s="450"/>
    </row>
    <row r="739" spans="1:11" s="16" customFormat="1" ht="27">
      <c r="A739" s="226">
        <f>A730+1</f>
        <v>15</v>
      </c>
      <c r="B739" s="218"/>
      <c r="C739" s="217"/>
      <c r="D739" s="216"/>
      <c r="E739" s="182" t="s">
        <v>29</v>
      </c>
      <c r="F739" s="279"/>
      <c r="G739" s="791"/>
      <c r="H739" s="449" t="s">
        <v>50</v>
      </c>
    </row>
    <row r="740" spans="1:11" s="16" customFormat="1" ht="12.75">
      <c r="A740" s="449"/>
      <c r="B740" s="194" t="s">
        <v>48</v>
      </c>
      <c r="C740" s="90"/>
      <c r="D740" s="215"/>
      <c r="E740" s="471" t="s">
        <v>4</v>
      </c>
      <c r="F740" s="783"/>
      <c r="G740" s="784"/>
      <c r="H740" s="450"/>
      <c r="K740" s="230"/>
    </row>
    <row r="741" spans="1:11" s="16" customFormat="1" ht="13.5">
      <c r="A741" s="449"/>
      <c r="B741" s="237" t="s">
        <v>235</v>
      </c>
      <c r="C741" s="214">
        <v>30048848</v>
      </c>
      <c r="D741" s="451">
        <v>1500000</v>
      </c>
      <c r="E741" s="466" t="s">
        <v>28</v>
      </c>
      <c r="F741" s="795"/>
      <c r="G741" s="796"/>
      <c r="H741" s="450"/>
    </row>
    <row r="742" spans="1:11" s="16" customFormat="1" ht="12.75">
      <c r="A742" s="449"/>
      <c r="B742" s="237"/>
      <c r="C742" s="214"/>
      <c r="D742" s="778"/>
      <c r="E742" s="470" t="s">
        <v>6</v>
      </c>
      <c r="F742" s="787">
        <f>F743</f>
        <v>26518005</v>
      </c>
      <c r="G742" s="788">
        <f>G743</f>
        <v>84146</v>
      </c>
      <c r="H742" s="450"/>
    </row>
    <row r="743" spans="1:11" s="16" customFormat="1" ht="12.75">
      <c r="A743" s="449"/>
      <c r="B743" s="237"/>
      <c r="C743" s="214"/>
      <c r="D743" s="778"/>
      <c r="E743" s="465" t="s">
        <v>13</v>
      </c>
      <c r="F743" s="789">
        <f>F744</f>
        <v>26518005</v>
      </c>
      <c r="G743" s="790">
        <f>G744</f>
        <v>84146</v>
      </c>
      <c r="H743" s="450"/>
    </row>
    <row r="744" spans="1:11" s="16" customFormat="1" ht="12.75">
      <c r="A744" s="449"/>
      <c r="B744" s="237"/>
      <c r="C744" s="214"/>
      <c r="D744" s="778"/>
      <c r="E744" s="469" t="s">
        <v>14</v>
      </c>
      <c r="F744" s="789">
        <v>26518005</v>
      </c>
      <c r="G744" s="790">
        <f>G745</f>
        <v>84146</v>
      </c>
      <c r="H744" s="450"/>
    </row>
    <row r="745" spans="1:11" s="16" customFormat="1" ht="12.75">
      <c r="A745" s="449"/>
      <c r="B745" s="237"/>
      <c r="C745" s="214"/>
      <c r="D745" s="778"/>
      <c r="E745" s="470" t="s">
        <v>15</v>
      </c>
      <c r="F745" s="787">
        <f t="shared" ref="F745:G747" si="3">F746</f>
        <v>26518005</v>
      </c>
      <c r="G745" s="788">
        <f t="shared" si="3"/>
        <v>84146</v>
      </c>
      <c r="H745" s="450"/>
    </row>
    <row r="746" spans="1:11" s="16" customFormat="1" ht="12.75">
      <c r="A746" s="449"/>
      <c r="B746" s="237"/>
      <c r="C746" s="214"/>
      <c r="D746" s="778"/>
      <c r="E746" s="465" t="s">
        <v>16</v>
      </c>
      <c r="F746" s="789">
        <f t="shared" si="3"/>
        <v>26518005</v>
      </c>
      <c r="G746" s="790">
        <f t="shared" si="3"/>
        <v>84146</v>
      </c>
      <c r="H746" s="450"/>
    </row>
    <row r="747" spans="1:11" s="16" customFormat="1" ht="12.75">
      <c r="A747" s="449"/>
      <c r="B747" s="237"/>
      <c r="C747" s="214"/>
      <c r="D747" s="778"/>
      <c r="E747" s="469" t="s">
        <v>104</v>
      </c>
      <c r="F747" s="789">
        <f t="shared" si="3"/>
        <v>26518005</v>
      </c>
      <c r="G747" s="790">
        <f t="shared" si="3"/>
        <v>84146</v>
      </c>
      <c r="H747" s="450"/>
      <c r="I747" s="722"/>
    </row>
    <row r="748" spans="1:11" s="16" customFormat="1" ht="12.75">
      <c r="A748" s="449"/>
      <c r="B748" s="237"/>
      <c r="C748" s="214"/>
      <c r="D748" s="234"/>
      <c r="E748" s="403" t="s">
        <v>20</v>
      </c>
      <c r="F748" s="789">
        <v>26518005</v>
      </c>
      <c r="G748" s="790">
        <v>84146</v>
      </c>
      <c r="H748" s="450"/>
    </row>
    <row r="749" spans="1:11" s="16" customFormat="1" ht="12.75">
      <c r="A749" s="449"/>
      <c r="B749" s="237"/>
      <c r="C749" s="214"/>
      <c r="D749" s="779"/>
      <c r="E749" s="780"/>
      <c r="F749" s="781"/>
      <c r="G749" s="790"/>
      <c r="H749" s="450"/>
    </row>
    <row r="750" spans="1:11" s="16" customFormat="1" ht="12.75">
      <c r="A750" s="449"/>
      <c r="B750" s="238"/>
      <c r="C750" s="234"/>
      <c r="D750" s="233"/>
      <c r="E750" s="838" t="s">
        <v>421</v>
      </c>
      <c r="F750" s="839">
        <v>-1179542389</v>
      </c>
      <c r="G750" s="841">
        <f>D741-G745</f>
        <v>1415854</v>
      </c>
      <c r="H750" s="450"/>
    </row>
    <row r="751" spans="1:11" s="16" customFormat="1" ht="13.5" thickBot="1">
      <c r="A751" s="449"/>
      <c r="B751" s="238"/>
      <c r="C751" s="454"/>
      <c r="D751" s="455"/>
      <c r="E751" s="794"/>
      <c r="F751" s="792"/>
      <c r="G751" s="793"/>
      <c r="H751" s="450"/>
    </row>
    <row r="752" spans="1:11" s="16" customFormat="1" ht="23.25" customHeight="1" thickBot="1">
      <c r="A752" s="456"/>
      <c r="B752" s="1443" t="s">
        <v>423</v>
      </c>
      <c r="C752" s="1444"/>
      <c r="D752" s="1444"/>
      <c r="E752" s="1444"/>
      <c r="F752" s="1444"/>
      <c r="G752" s="1445"/>
      <c r="H752" s="450"/>
    </row>
    <row r="753" spans="1:8" s="16" customFormat="1" ht="12.75">
      <c r="A753" s="456"/>
      <c r="B753" s="213"/>
      <c r="C753" s="213"/>
      <c r="D753" s="213"/>
      <c r="E753" s="213"/>
      <c r="F753" s="213"/>
      <c r="G753" s="213"/>
      <c r="H753" s="450"/>
    </row>
    <row r="754" spans="1:8" s="16" customFormat="1" ht="12.75">
      <c r="A754" s="449"/>
      <c r="B754" s="456" t="s">
        <v>141</v>
      </c>
      <c r="C754" s="227"/>
      <c r="D754" s="228"/>
      <c r="E754" s="627"/>
      <c r="F754" s="227"/>
      <c r="G754" s="228"/>
      <c r="H754" s="450"/>
    </row>
    <row r="755" spans="1:8" s="16" customFormat="1" ht="13.5" thickBot="1">
      <c r="A755" s="449"/>
      <c r="B755" s="229"/>
      <c r="C755" s="116"/>
      <c r="D755" s="116"/>
      <c r="E755" s="627"/>
      <c r="F755" s="116"/>
      <c r="G755" s="116"/>
      <c r="H755" s="450"/>
    </row>
    <row r="756" spans="1:8" s="16" customFormat="1" ht="27">
      <c r="A756" s="226">
        <f>A739</f>
        <v>15</v>
      </c>
      <c r="B756" s="218"/>
      <c r="C756" s="217"/>
      <c r="D756" s="216"/>
      <c r="E756" s="182" t="s">
        <v>29</v>
      </c>
      <c r="F756" s="279"/>
      <c r="G756" s="791"/>
      <c r="H756" s="449" t="s">
        <v>50</v>
      </c>
    </row>
    <row r="757" spans="1:8" s="16" customFormat="1" ht="12.75">
      <c r="A757" s="449"/>
      <c r="B757" s="194" t="s">
        <v>48</v>
      </c>
      <c r="C757" s="90"/>
      <c r="D757" s="215"/>
      <c r="E757" s="471" t="s">
        <v>52</v>
      </c>
      <c r="F757" s="783"/>
      <c r="G757" s="784"/>
      <c r="H757" s="450"/>
    </row>
    <row r="758" spans="1:8" s="16" customFormat="1" ht="13.5">
      <c r="A758" s="449"/>
      <c r="B758" s="195" t="s">
        <v>58</v>
      </c>
      <c r="C758" s="90"/>
      <c r="D758" s="236"/>
      <c r="E758" s="650" t="s">
        <v>53</v>
      </c>
      <c r="F758" s="785"/>
      <c r="G758" s="786"/>
      <c r="H758" s="450"/>
    </row>
    <row r="759" spans="1:8" s="16" customFormat="1" ht="13.5">
      <c r="A759" s="449"/>
      <c r="B759" s="237" t="s">
        <v>235</v>
      </c>
      <c r="C759" s="214">
        <v>30048848</v>
      </c>
      <c r="D759" s="451">
        <v>1500000</v>
      </c>
      <c r="E759" s="650" t="s">
        <v>58</v>
      </c>
      <c r="F759" s="785"/>
      <c r="G759" s="786"/>
      <c r="H759" s="450"/>
    </row>
    <row r="760" spans="1:8" s="16" customFormat="1" ht="12.75">
      <c r="A760" s="449"/>
      <c r="B760" s="237"/>
      <c r="C760" s="214"/>
      <c r="D760" s="234"/>
      <c r="E760" s="470" t="s">
        <v>6</v>
      </c>
      <c r="F760" s="787">
        <f>F761</f>
        <v>58798203</v>
      </c>
      <c r="G760" s="788">
        <f>G761</f>
        <v>84146</v>
      </c>
      <c r="H760" s="450"/>
    </row>
    <row r="761" spans="1:8" s="16" customFormat="1" ht="12.75">
      <c r="A761" s="449"/>
      <c r="B761" s="237"/>
      <c r="C761" s="214"/>
      <c r="D761" s="234"/>
      <c r="E761" s="465" t="s">
        <v>13</v>
      </c>
      <c r="F761" s="789">
        <f>F762</f>
        <v>58798203</v>
      </c>
      <c r="G761" s="790">
        <f>G762</f>
        <v>84146</v>
      </c>
      <c r="H761" s="450"/>
    </row>
    <row r="762" spans="1:8" s="16" customFormat="1" ht="12.75">
      <c r="A762" s="449"/>
      <c r="B762" s="237"/>
      <c r="C762" s="214"/>
      <c r="D762" s="234"/>
      <c r="E762" s="469" t="s">
        <v>14</v>
      </c>
      <c r="F762" s="789">
        <v>58798203</v>
      </c>
      <c r="G762" s="790">
        <f>G763</f>
        <v>84146</v>
      </c>
      <c r="H762" s="450"/>
    </row>
    <row r="763" spans="1:8" s="16" customFormat="1" ht="12.75">
      <c r="A763" s="449"/>
      <c r="B763" s="237"/>
      <c r="C763" s="214"/>
      <c r="D763" s="234"/>
      <c r="E763" s="470" t="s">
        <v>15</v>
      </c>
      <c r="F763" s="787">
        <f t="shared" ref="F763:G765" si="4">F764</f>
        <v>58798203</v>
      </c>
      <c r="G763" s="788">
        <f t="shared" si="4"/>
        <v>84146</v>
      </c>
      <c r="H763" s="450"/>
    </row>
    <row r="764" spans="1:8" s="16" customFormat="1" ht="12.75">
      <c r="A764" s="449"/>
      <c r="B764" s="237"/>
      <c r="C764" s="214"/>
      <c r="D764" s="234"/>
      <c r="E764" s="465" t="s">
        <v>16</v>
      </c>
      <c r="F764" s="789">
        <f t="shared" si="4"/>
        <v>58798203</v>
      </c>
      <c r="G764" s="790">
        <f t="shared" si="4"/>
        <v>84146</v>
      </c>
      <c r="H764" s="450"/>
    </row>
    <row r="765" spans="1:8" s="16" customFormat="1" ht="12.75">
      <c r="A765" s="449"/>
      <c r="B765" s="237"/>
      <c r="C765" s="214"/>
      <c r="D765" s="234"/>
      <c r="E765" s="469" t="s">
        <v>104</v>
      </c>
      <c r="F765" s="789">
        <f t="shared" si="4"/>
        <v>58798203</v>
      </c>
      <c r="G765" s="790">
        <f t="shared" si="4"/>
        <v>84146</v>
      </c>
      <c r="H765" s="450"/>
    </row>
    <row r="766" spans="1:8" s="16" customFormat="1" ht="12.75">
      <c r="A766" s="449"/>
      <c r="B766" s="237"/>
      <c r="C766" s="214"/>
      <c r="D766" s="234"/>
      <c r="E766" s="403" t="s">
        <v>20</v>
      </c>
      <c r="F766" s="789">
        <v>58798203</v>
      </c>
      <c r="G766" s="790">
        <v>84146</v>
      </c>
      <c r="H766" s="450"/>
    </row>
    <row r="767" spans="1:8" s="16" customFormat="1" ht="12.75">
      <c r="A767" s="449"/>
      <c r="B767" s="237"/>
      <c r="C767" s="214"/>
      <c r="D767" s="234"/>
      <c r="E767" s="782"/>
      <c r="F767" s="234"/>
      <c r="G767" s="233"/>
      <c r="H767" s="450"/>
    </row>
    <row r="768" spans="1:8" s="16" customFormat="1" ht="12.75">
      <c r="A768" s="449"/>
      <c r="B768" s="237"/>
      <c r="C768" s="214"/>
      <c r="D768" s="234"/>
      <c r="E768" s="838" t="s">
        <v>421</v>
      </c>
      <c r="F768" s="839">
        <v>-1179542389</v>
      </c>
      <c r="G768" s="841">
        <f>D759-G760</f>
        <v>1415854</v>
      </c>
      <c r="H768" s="450"/>
    </row>
    <row r="769" spans="1:8" s="16" customFormat="1" ht="13.5" thickBot="1">
      <c r="A769" s="449"/>
      <c r="B769" s="453"/>
      <c r="C769" s="234"/>
      <c r="D769" s="234"/>
      <c r="E769" s="782"/>
      <c r="F769" s="792"/>
      <c r="G769" s="793"/>
      <c r="H769" s="450"/>
    </row>
    <row r="770" spans="1:8" s="16" customFormat="1" ht="24.75" customHeight="1" thickBot="1">
      <c r="A770" s="456"/>
      <c r="B770" s="1443" t="s">
        <v>423</v>
      </c>
      <c r="C770" s="1444"/>
      <c r="D770" s="1444"/>
      <c r="E770" s="1444"/>
      <c r="F770" s="1444"/>
      <c r="G770" s="1445"/>
      <c r="H770" s="450"/>
    </row>
    <row r="771" spans="1:8" s="16" customFormat="1" ht="12.75">
      <c r="A771" s="226"/>
      <c r="B771" s="446"/>
      <c r="C771" s="446"/>
      <c r="D771" s="446"/>
      <c r="E771" s="446"/>
      <c r="F771" s="446"/>
      <c r="G771" s="446"/>
      <c r="H771" s="448"/>
    </row>
    <row r="772" spans="1:8" s="16" customFormat="1" ht="12.75">
      <c r="A772" s="226"/>
      <c r="B772" s="447" t="s">
        <v>140</v>
      </c>
      <c r="C772" s="446"/>
      <c r="D772" s="446"/>
      <c r="E772" s="446"/>
      <c r="F772" s="446"/>
      <c r="G772" s="446"/>
      <c r="H772" s="448"/>
    </row>
    <row r="773" spans="1:8" s="16" customFormat="1" ht="13.5" thickBot="1">
      <c r="A773" s="226"/>
      <c r="B773" s="627"/>
      <c r="C773" s="116"/>
      <c r="D773" s="116"/>
      <c r="E773" s="627"/>
      <c r="F773" s="116"/>
      <c r="G773" s="116"/>
      <c r="H773" s="450"/>
    </row>
    <row r="774" spans="1:8" s="16" customFormat="1" ht="12.75">
      <c r="A774" s="226">
        <f>A756+1</f>
        <v>16</v>
      </c>
      <c r="B774" s="218"/>
      <c r="C774" s="217"/>
      <c r="D774" s="216"/>
      <c r="E774" s="218"/>
      <c r="F774" s="217"/>
      <c r="G774" s="216"/>
      <c r="H774" s="449" t="s">
        <v>50</v>
      </c>
    </row>
    <row r="775" spans="1:8" s="16" customFormat="1" ht="12.75">
      <c r="A775" s="226"/>
      <c r="B775" s="194" t="s">
        <v>48</v>
      </c>
      <c r="C775" s="90"/>
      <c r="D775" s="215"/>
      <c r="E775" s="194" t="s">
        <v>48</v>
      </c>
      <c r="F775" s="90"/>
      <c r="G775" s="215"/>
      <c r="H775" s="450"/>
    </row>
    <row r="776" spans="1:8" s="16" customFormat="1" ht="26.25" thickBot="1">
      <c r="A776" s="226"/>
      <c r="B776" s="237" t="s">
        <v>236</v>
      </c>
      <c r="C776" s="214">
        <v>5000000</v>
      </c>
      <c r="D776" s="451">
        <v>-5000000</v>
      </c>
      <c r="E776" s="237" t="s">
        <v>160</v>
      </c>
      <c r="F776" s="214">
        <v>186020000</v>
      </c>
      <c r="G776" s="451">
        <v>5000000</v>
      </c>
      <c r="H776" s="450"/>
    </row>
    <row r="777" spans="1:8" s="16" customFormat="1" ht="33" customHeight="1" thickBot="1">
      <c r="A777" s="226"/>
      <c r="B777" s="1437" t="s">
        <v>410</v>
      </c>
      <c r="C777" s="1438"/>
      <c r="D777" s="1438"/>
      <c r="E777" s="1438"/>
      <c r="F777" s="1438"/>
      <c r="G777" s="1439"/>
      <c r="H777" s="450"/>
    </row>
    <row r="778" spans="1:8" s="16" customFormat="1" ht="12.75">
      <c r="A778" s="226"/>
      <c r="B778" s="213"/>
      <c r="C778" s="213"/>
      <c r="D778" s="213"/>
      <c r="E778" s="213"/>
      <c r="F778" s="213"/>
      <c r="G778" s="213"/>
      <c r="H778" s="450"/>
    </row>
    <row r="779" spans="1:8" s="16" customFormat="1" ht="12.75">
      <c r="A779" s="226"/>
      <c r="B779" s="456" t="s">
        <v>141</v>
      </c>
      <c r="C779" s="227"/>
      <c r="D779" s="228"/>
      <c r="E779" s="627"/>
      <c r="F779" s="227"/>
      <c r="G779" s="228"/>
      <c r="H779" s="450"/>
    </row>
    <row r="780" spans="1:8" s="16" customFormat="1" ht="13.5" thickBot="1">
      <c r="A780" s="226"/>
      <c r="B780" s="229"/>
      <c r="C780" s="116"/>
      <c r="D780" s="116"/>
      <c r="E780" s="627"/>
      <c r="F780" s="116"/>
      <c r="G780" s="116"/>
      <c r="H780" s="450"/>
    </row>
    <row r="781" spans="1:8" s="16" customFormat="1" ht="12.75">
      <c r="A781" s="226">
        <f>A774</f>
        <v>16</v>
      </c>
      <c r="B781" s="218"/>
      <c r="C781" s="217"/>
      <c r="D781" s="216"/>
      <c r="E781" s="218"/>
      <c r="F781" s="217"/>
      <c r="G781" s="216"/>
      <c r="H781" s="449" t="s">
        <v>50</v>
      </c>
    </row>
    <row r="782" spans="1:8" s="16" customFormat="1" ht="12.75">
      <c r="A782" s="226"/>
      <c r="B782" s="194" t="s">
        <v>48</v>
      </c>
      <c r="C782" s="90"/>
      <c r="D782" s="215"/>
      <c r="E782" s="194" t="s">
        <v>48</v>
      </c>
      <c r="F782" s="90"/>
      <c r="G782" s="215"/>
      <c r="H782" s="450"/>
    </row>
    <row r="783" spans="1:8" s="16" customFormat="1" ht="12.75">
      <c r="A783" s="226"/>
      <c r="B783" s="808" t="s">
        <v>58</v>
      </c>
      <c r="C783" s="809"/>
      <c r="D783" s="810"/>
      <c r="E783" s="808" t="s">
        <v>58</v>
      </c>
      <c r="F783" s="809"/>
      <c r="G783" s="810"/>
      <c r="H783" s="450"/>
    </row>
    <row r="784" spans="1:8" s="16" customFormat="1" ht="25.5">
      <c r="A784" s="226"/>
      <c r="B784" s="237" t="s">
        <v>236</v>
      </c>
      <c r="C784" s="214">
        <v>5000000</v>
      </c>
      <c r="D784" s="451">
        <v>-5000000</v>
      </c>
      <c r="E784" s="237" t="s">
        <v>160</v>
      </c>
      <c r="F784" s="214">
        <v>186020000</v>
      </c>
      <c r="G784" s="451">
        <v>5000000</v>
      </c>
      <c r="H784" s="450"/>
    </row>
    <row r="785" spans="1:8" s="16" customFormat="1" ht="12.75">
      <c r="A785" s="226"/>
      <c r="B785" s="808" t="s">
        <v>98</v>
      </c>
      <c r="C785" s="809"/>
      <c r="D785" s="810"/>
      <c r="E785" s="808" t="s">
        <v>98</v>
      </c>
      <c r="F785" s="809"/>
      <c r="G785" s="810"/>
      <c r="H785" s="450"/>
    </row>
    <row r="786" spans="1:8" s="16" customFormat="1" ht="25.5">
      <c r="A786" s="226"/>
      <c r="B786" s="237" t="s">
        <v>236</v>
      </c>
      <c r="C786" s="214">
        <v>5600000</v>
      </c>
      <c r="D786" s="451">
        <v>-5600000</v>
      </c>
      <c r="E786" s="237" t="s">
        <v>160</v>
      </c>
      <c r="F786" s="214">
        <v>149903000</v>
      </c>
      <c r="G786" s="451">
        <v>5600000</v>
      </c>
      <c r="H786" s="450"/>
    </row>
    <row r="787" spans="1:8" s="16" customFormat="1" ht="12.75">
      <c r="A787" s="226"/>
      <c r="B787" s="808" t="s">
        <v>117</v>
      </c>
      <c r="C787" s="809"/>
      <c r="D787" s="810"/>
      <c r="E787" s="808" t="s">
        <v>117</v>
      </c>
      <c r="F787" s="809"/>
      <c r="G787" s="810"/>
      <c r="H787" s="450"/>
    </row>
    <row r="788" spans="1:8" s="16" customFormat="1" ht="26.25" thickBot="1">
      <c r="A788" s="226"/>
      <c r="B788" s="237" t="s">
        <v>236</v>
      </c>
      <c r="C788" s="214">
        <v>4800000</v>
      </c>
      <c r="D788" s="451">
        <v>-4800000</v>
      </c>
      <c r="E788" s="237" t="s">
        <v>160</v>
      </c>
      <c r="F788" s="214">
        <v>136693546</v>
      </c>
      <c r="G788" s="451">
        <v>4800000</v>
      </c>
      <c r="H788" s="450"/>
    </row>
    <row r="789" spans="1:8" s="16" customFormat="1" ht="30.75" customHeight="1" thickBot="1">
      <c r="A789" s="226"/>
      <c r="B789" s="1437" t="s">
        <v>410</v>
      </c>
      <c r="C789" s="1438"/>
      <c r="D789" s="1438"/>
      <c r="E789" s="1438"/>
      <c r="F789" s="1438"/>
      <c r="G789" s="1439"/>
      <c r="H789" s="450"/>
    </row>
    <row r="790" spans="1:8" s="16" customFormat="1" ht="12.75">
      <c r="A790" s="226"/>
      <c r="B790" s="446"/>
      <c r="C790" s="446"/>
      <c r="D790" s="446"/>
      <c r="E790" s="446"/>
      <c r="F790" s="446"/>
      <c r="G790" s="446"/>
      <c r="H790" s="448"/>
    </row>
    <row r="791" spans="1:8">
      <c r="A791" s="29"/>
      <c r="B791" s="447" t="s">
        <v>140</v>
      </c>
      <c r="C791" s="797"/>
      <c r="D791" s="797"/>
    </row>
    <row r="792" spans="1:8" ht="15.75" thickBot="1">
      <c r="A792" s="29"/>
      <c r="B792" s="33"/>
      <c r="C792" s="798"/>
      <c r="D792" s="799"/>
    </row>
    <row r="793" spans="1:8">
      <c r="A793" s="29">
        <f>A774+1</f>
        <v>17</v>
      </c>
      <c r="B793" s="802"/>
      <c r="C793" s="805"/>
      <c r="D793" s="803"/>
      <c r="H793" s="449" t="s">
        <v>50</v>
      </c>
    </row>
    <row r="794" spans="1:8">
      <c r="A794" s="15"/>
      <c r="B794" s="583" t="s">
        <v>48</v>
      </c>
      <c r="C794" s="806"/>
      <c r="D794" s="800"/>
    </row>
    <row r="795" spans="1:8" s="723" customFormat="1">
      <c r="A795" s="15"/>
      <c r="B795" s="237" t="s">
        <v>424</v>
      </c>
      <c r="C795" s="214">
        <v>263249250</v>
      </c>
      <c r="D795" s="800"/>
      <c r="E795" s="33"/>
      <c r="F795" s="33"/>
      <c r="G795" s="33"/>
      <c r="H795" s="29"/>
    </row>
    <row r="796" spans="1:8" ht="39.75" thickBot="1">
      <c r="A796" s="15"/>
      <c r="B796" s="804" t="s">
        <v>427</v>
      </c>
      <c r="C796" s="807"/>
      <c r="D796" s="801"/>
    </row>
    <row r="797" spans="1:8" ht="39" customHeight="1" thickBot="1">
      <c r="A797" s="29"/>
      <c r="B797" s="1440" t="s">
        <v>425</v>
      </c>
      <c r="C797" s="1441"/>
      <c r="D797" s="1442"/>
    </row>
    <row r="799" spans="1:8">
      <c r="A799" s="29"/>
      <c r="B799" s="456" t="s">
        <v>141</v>
      </c>
      <c r="C799" s="797"/>
      <c r="D799" s="797"/>
    </row>
    <row r="800" spans="1:8" ht="15.75" thickBot="1">
      <c r="A800" s="29"/>
      <c r="B800" s="33"/>
      <c r="C800" s="798"/>
      <c r="D800" s="799"/>
    </row>
    <row r="801" spans="1:8">
      <c r="A801" s="29">
        <f>A793</f>
        <v>17</v>
      </c>
      <c r="B801" s="802"/>
      <c r="C801" s="805"/>
      <c r="D801" s="803"/>
      <c r="H801" s="449" t="s">
        <v>50</v>
      </c>
    </row>
    <row r="802" spans="1:8">
      <c r="A802" s="15"/>
      <c r="B802" s="583" t="s">
        <v>48</v>
      </c>
      <c r="C802" s="806"/>
      <c r="D802" s="800"/>
    </row>
    <row r="803" spans="1:8" s="723" customFormat="1">
      <c r="A803" s="15"/>
      <c r="B803" s="808" t="s">
        <v>58</v>
      </c>
      <c r="C803" s="806"/>
      <c r="D803" s="800"/>
      <c r="E803" s="33"/>
      <c r="F803" s="33"/>
      <c r="G803" s="33"/>
      <c r="H803" s="29"/>
    </row>
    <row r="804" spans="1:8" s="723" customFormat="1">
      <c r="A804" s="15"/>
      <c r="B804" s="237" t="s">
        <v>424</v>
      </c>
      <c r="C804" s="214">
        <v>263249250</v>
      </c>
      <c r="D804" s="800"/>
      <c r="E804" s="33"/>
      <c r="F804" s="33"/>
      <c r="G804" s="33"/>
      <c r="H804" s="29"/>
    </row>
    <row r="805" spans="1:8" s="723" customFormat="1">
      <c r="A805" s="15"/>
      <c r="B805" s="808" t="s">
        <v>98</v>
      </c>
      <c r="C805" s="806"/>
      <c r="D805" s="800"/>
      <c r="E805" s="33"/>
      <c r="F805" s="33"/>
      <c r="G805" s="33"/>
      <c r="H805" s="29"/>
    </row>
    <row r="806" spans="1:8" s="723" customFormat="1">
      <c r="A806" s="15"/>
      <c r="B806" s="237" t="s">
        <v>424</v>
      </c>
      <c r="C806" s="214">
        <v>308140000</v>
      </c>
      <c r="D806" s="800"/>
      <c r="E806" s="33"/>
      <c r="F806" s="33"/>
      <c r="G806" s="33"/>
      <c r="H806" s="29"/>
    </row>
    <row r="807" spans="1:8" s="723" customFormat="1">
      <c r="A807" s="15"/>
      <c r="B807" s="808" t="s">
        <v>117</v>
      </c>
      <c r="C807" s="806"/>
      <c r="D807" s="800"/>
      <c r="E807" s="33"/>
      <c r="F807" s="33"/>
      <c r="G807" s="33"/>
      <c r="H807" s="29"/>
    </row>
    <row r="808" spans="1:8" s="723" customFormat="1">
      <c r="A808" s="15"/>
      <c r="B808" s="237" t="s">
        <v>424</v>
      </c>
      <c r="C808" s="214">
        <v>314790887</v>
      </c>
      <c r="D808" s="800"/>
      <c r="E808" s="33"/>
      <c r="F808" s="33"/>
      <c r="G808" s="33"/>
      <c r="H808" s="29"/>
    </row>
    <row r="809" spans="1:8" ht="45" customHeight="1" thickBot="1">
      <c r="A809" s="15"/>
      <c r="B809" s="804" t="s">
        <v>426</v>
      </c>
      <c r="C809" s="807"/>
      <c r="D809" s="801"/>
    </row>
    <row r="810" spans="1:8" ht="49.9" customHeight="1" thickBot="1">
      <c r="A810" s="29"/>
      <c r="B810" s="1440" t="s">
        <v>425</v>
      </c>
      <c r="C810" s="1441"/>
      <c r="D810" s="1442"/>
    </row>
  </sheetData>
  <mergeCells count="30">
    <mergeCell ref="B33:G33"/>
    <mergeCell ref="H1:H2"/>
    <mergeCell ref="C1:C2"/>
    <mergeCell ref="D1:D2"/>
    <mergeCell ref="F1:F2"/>
    <mergeCell ref="G1:G2"/>
    <mergeCell ref="B69:G69"/>
    <mergeCell ref="B93:G93"/>
    <mergeCell ref="B681:D681"/>
    <mergeCell ref="B718:D718"/>
    <mergeCell ref="B655:D655"/>
    <mergeCell ref="B190:G190"/>
    <mergeCell ref="B257:G257"/>
    <mergeCell ref="B354:G354"/>
    <mergeCell ref="B369:G369"/>
    <mergeCell ref="B406:G406"/>
    <mergeCell ref="B493:G493"/>
    <mergeCell ref="B542:G542"/>
    <mergeCell ref="B579:G579"/>
    <mergeCell ref="B599:G599"/>
    <mergeCell ref="B639:G639"/>
    <mergeCell ref="B516:G516"/>
    <mergeCell ref="B789:G789"/>
    <mergeCell ref="B797:D797"/>
    <mergeCell ref="B810:D810"/>
    <mergeCell ref="B726:G726"/>
    <mergeCell ref="B735:G735"/>
    <mergeCell ref="B752:G752"/>
    <mergeCell ref="B770:G770"/>
    <mergeCell ref="B777:G777"/>
  </mergeCells>
  <pageMargins left="0.35433070866141736" right="0.31496062992125984" top="0.51181102362204722" bottom="0.56999999999999995" header="0.31496062992125984" footer="0.31496062992125984"/>
  <pageSetup paperSize="9" scale="75" orientation="landscape" r:id="rId1"/>
  <headerFooter>
    <oddFooter>&amp;L&amp;F&amp;C&amp;P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66"/>
  <sheetViews>
    <sheetView topLeftCell="A37" zoomScale="70" zoomScaleNormal="70" workbookViewId="0">
      <selection activeCell="J29" sqref="J29"/>
    </sheetView>
  </sheetViews>
  <sheetFormatPr defaultRowHeight="15"/>
  <cols>
    <col min="1" max="1" width="6.28515625" style="15" customWidth="1"/>
    <col min="2" max="2" width="57" style="21" customWidth="1"/>
    <col min="3" max="3" width="14.28515625" style="21" customWidth="1"/>
    <col min="4" max="4" width="14.140625" style="21" customWidth="1"/>
    <col min="5" max="5" width="50.7109375" style="21" customWidth="1"/>
    <col min="6" max="7" width="14" style="21" customWidth="1"/>
    <col min="8" max="8" width="16.28515625" style="14" customWidth="1"/>
  </cols>
  <sheetData>
    <row r="1" spans="1:8" ht="15" customHeight="1">
      <c r="A1" s="1"/>
      <c r="B1" s="2"/>
      <c r="C1" s="1433" t="s">
        <v>0</v>
      </c>
      <c r="D1" s="1433" t="s">
        <v>1</v>
      </c>
      <c r="E1" s="3"/>
      <c r="F1" s="1433" t="s">
        <v>0</v>
      </c>
      <c r="G1" s="1433" t="s">
        <v>1</v>
      </c>
      <c r="H1" s="1458" t="s">
        <v>49</v>
      </c>
    </row>
    <row r="2" spans="1:8" ht="15.75" customHeight="1" thickBot="1">
      <c r="A2" s="1"/>
      <c r="B2" s="4"/>
      <c r="C2" s="1434"/>
      <c r="D2" s="1434"/>
      <c r="E2" s="5"/>
      <c r="F2" s="1434"/>
      <c r="G2" s="1434"/>
      <c r="H2" s="1432"/>
    </row>
    <row r="3" spans="1:8">
      <c r="A3" s="6"/>
      <c r="B3" s="7"/>
      <c r="C3" s="8"/>
      <c r="D3" s="9"/>
      <c r="E3" s="7"/>
      <c r="F3" s="10"/>
      <c r="G3" s="9"/>
      <c r="H3" s="11"/>
    </row>
    <row r="4" spans="1:8">
      <c r="A4" s="6"/>
      <c r="B4" s="54" t="s">
        <v>43</v>
      </c>
      <c r="C4" s="8"/>
      <c r="D4" s="9"/>
      <c r="E4" s="7"/>
      <c r="F4" s="10"/>
      <c r="G4" s="9"/>
      <c r="H4" s="11"/>
    </row>
    <row r="5" spans="1:8">
      <c r="A5" s="6"/>
      <c r="B5" s="54"/>
      <c r="C5" s="8"/>
      <c r="D5" s="9"/>
      <c r="E5" s="7"/>
      <c r="F5" s="10"/>
      <c r="G5" s="9"/>
      <c r="H5" s="11"/>
    </row>
    <row r="6" spans="1:8" s="181" customFormat="1" ht="12.75">
      <c r="A6" s="25"/>
      <c r="B6" s="582" t="s">
        <v>140</v>
      </c>
      <c r="C6" s="556"/>
      <c r="D6" s="556"/>
      <c r="E6" s="555"/>
      <c r="F6" s="556"/>
      <c r="G6" s="556"/>
      <c r="H6" s="585"/>
    </row>
    <row r="7" spans="1:8" s="181" customFormat="1" ht="13.5" thickBot="1">
      <c r="A7" s="25"/>
      <c r="B7" s="582"/>
      <c r="C7" s="556"/>
      <c r="D7" s="556"/>
      <c r="E7" s="555"/>
      <c r="F7" s="556"/>
      <c r="G7" s="556"/>
      <c r="H7" s="585"/>
    </row>
    <row r="8" spans="1:8" s="181" customFormat="1" ht="13.5">
      <c r="A8" s="193">
        <f>FM!A793+1</f>
        <v>18</v>
      </c>
      <c r="B8" s="586" t="s">
        <v>43</v>
      </c>
      <c r="C8" s="558"/>
      <c r="D8" s="559"/>
      <c r="E8" s="586" t="s">
        <v>43</v>
      </c>
      <c r="F8" s="558"/>
      <c r="G8" s="559"/>
      <c r="H8" s="587" t="s">
        <v>50</v>
      </c>
    </row>
    <row r="9" spans="1:8" s="181" customFormat="1" ht="12.75">
      <c r="B9" s="583" t="s">
        <v>48</v>
      </c>
      <c r="C9" s="560"/>
      <c r="D9" s="561"/>
      <c r="E9" s="588" t="s">
        <v>4</v>
      </c>
      <c r="F9" s="562"/>
      <c r="G9" s="561"/>
      <c r="H9" s="585"/>
    </row>
    <row r="10" spans="1:8" ht="25.5">
      <c r="B10" s="584" t="s">
        <v>207</v>
      </c>
      <c r="C10" s="590">
        <v>8143008</v>
      </c>
      <c r="D10" s="570">
        <v>650000</v>
      </c>
      <c r="E10" s="589" t="s">
        <v>208</v>
      </c>
      <c r="F10" s="572"/>
      <c r="G10" s="573"/>
      <c r="H10" s="554"/>
    </row>
    <row r="11" spans="1:8">
      <c r="B11" s="588"/>
      <c r="C11" s="594"/>
      <c r="D11" s="570"/>
      <c r="E11" s="591" t="s">
        <v>6</v>
      </c>
      <c r="F11" s="592">
        <v>155965212</v>
      </c>
      <c r="G11" s="593">
        <v>650000</v>
      </c>
      <c r="H11" s="585"/>
    </row>
    <row r="12" spans="1:8" ht="25.5">
      <c r="B12" s="588"/>
      <c r="C12" s="594"/>
      <c r="D12" s="570"/>
      <c r="E12" s="595" t="s">
        <v>7</v>
      </c>
      <c r="F12" s="596">
        <v>1260130</v>
      </c>
      <c r="G12" s="597"/>
      <c r="H12" s="585"/>
    </row>
    <row r="13" spans="1:8">
      <c r="B13" s="588"/>
      <c r="C13" s="594"/>
      <c r="D13" s="570"/>
      <c r="E13" s="595" t="s">
        <v>13</v>
      </c>
      <c r="F13" s="596">
        <v>154705082</v>
      </c>
      <c r="G13" s="597">
        <v>650000</v>
      </c>
      <c r="H13" s="585"/>
    </row>
    <row r="14" spans="1:8">
      <c r="B14" s="598"/>
      <c r="C14" s="599"/>
      <c r="D14" s="571"/>
      <c r="E14" s="595" t="s">
        <v>14</v>
      </c>
      <c r="F14" s="596">
        <v>154705082</v>
      </c>
      <c r="G14" s="570">
        <v>650000</v>
      </c>
      <c r="H14" s="585"/>
    </row>
    <row r="15" spans="1:8">
      <c r="B15" s="588"/>
      <c r="C15" s="594"/>
      <c r="D15" s="570"/>
      <c r="E15" s="591" t="s">
        <v>15</v>
      </c>
      <c r="F15" s="592">
        <v>155965212</v>
      </c>
      <c r="G15" s="593">
        <v>650000</v>
      </c>
      <c r="H15" s="585"/>
    </row>
    <row r="16" spans="1:8">
      <c r="B16" s="588"/>
      <c r="C16" s="594"/>
      <c r="D16" s="570"/>
      <c r="E16" s="595" t="s">
        <v>16</v>
      </c>
      <c r="F16" s="596">
        <v>155372259</v>
      </c>
      <c r="G16" s="600">
        <v>265055</v>
      </c>
      <c r="H16" s="585"/>
    </row>
    <row r="17" spans="2:8">
      <c r="B17" s="588"/>
      <c r="C17" s="594"/>
      <c r="D17" s="570"/>
      <c r="E17" s="595" t="s">
        <v>17</v>
      </c>
      <c r="F17" s="596">
        <v>153131305</v>
      </c>
      <c r="G17" s="600">
        <v>265055</v>
      </c>
      <c r="H17" s="585"/>
    </row>
    <row r="18" spans="2:8">
      <c r="B18" s="601"/>
      <c r="C18" s="602"/>
      <c r="D18" s="603"/>
      <c r="E18" s="595" t="s">
        <v>18</v>
      </c>
      <c r="F18" s="596">
        <v>128014151</v>
      </c>
      <c r="G18" s="604"/>
      <c r="H18" s="585"/>
    </row>
    <row r="19" spans="2:8">
      <c r="B19" s="588"/>
      <c r="C19" s="594"/>
      <c r="D19" s="561"/>
      <c r="E19" s="595" t="s">
        <v>19</v>
      </c>
      <c r="F19" s="596">
        <v>25117154</v>
      </c>
      <c r="G19" s="597">
        <v>265055</v>
      </c>
      <c r="H19" s="585"/>
    </row>
    <row r="20" spans="2:8">
      <c r="B20" s="588"/>
      <c r="C20" s="594"/>
      <c r="D20" s="561"/>
      <c r="E20" s="595" t="s">
        <v>104</v>
      </c>
      <c r="F20" s="596">
        <v>2002397</v>
      </c>
      <c r="G20" s="600">
        <v>0</v>
      </c>
      <c r="H20" s="585"/>
    </row>
    <row r="21" spans="2:8">
      <c r="B21" s="588"/>
      <c r="C21" s="569"/>
      <c r="D21" s="561"/>
      <c r="E21" s="595" t="s">
        <v>20</v>
      </c>
      <c r="F21" s="596">
        <v>1968397</v>
      </c>
      <c r="G21" s="597"/>
      <c r="H21" s="585"/>
    </row>
    <row r="22" spans="2:8">
      <c r="B22" s="588"/>
      <c r="C22" s="569"/>
      <c r="D22" s="561"/>
      <c r="E22" s="595" t="s">
        <v>146</v>
      </c>
      <c r="F22" s="596">
        <v>34000</v>
      </c>
      <c r="G22" s="597"/>
      <c r="H22" s="585"/>
    </row>
    <row r="23" spans="2:8" ht="25.5">
      <c r="B23" s="588"/>
      <c r="C23" s="569"/>
      <c r="D23" s="561"/>
      <c r="E23" s="595" t="s">
        <v>54</v>
      </c>
      <c r="F23" s="596">
        <v>60157</v>
      </c>
      <c r="G23" s="600">
        <v>0</v>
      </c>
      <c r="H23" s="585"/>
    </row>
    <row r="24" spans="2:8">
      <c r="B24" s="588"/>
      <c r="C24" s="569"/>
      <c r="D24" s="561"/>
      <c r="E24" s="595" t="s">
        <v>56</v>
      </c>
      <c r="F24" s="596">
        <v>60157</v>
      </c>
      <c r="G24" s="597"/>
      <c r="H24" s="585"/>
    </row>
    <row r="25" spans="2:8" ht="25.5">
      <c r="B25" s="588"/>
      <c r="C25" s="569"/>
      <c r="D25" s="561"/>
      <c r="E25" s="595" t="s">
        <v>35</v>
      </c>
      <c r="F25" s="596">
        <v>178400</v>
      </c>
      <c r="G25" s="600">
        <v>0</v>
      </c>
      <c r="H25" s="585"/>
    </row>
    <row r="26" spans="2:8" ht="25.5">
      <c r="B26" s="588"/>
      <c r="C26" s="569"/>
      <c r="D26" s="561"/>
      <c r="E26" s="595" t="s">
        <v>46</v>
      </c>
      <c r="F26" s="596">
        <v>178400</v>
      </c>
      <c r="G26" s="600">
        <v>0</v>
      </c>
      <c r="H26" s="585"/>
    </row>
    <row r="27" spans="2:8" ht="38.25">
      <c r="B27" s="588"/>
      <c r="C27" s="569"/>
      <c r="D27" s="561"/>
      <c r="E27" s="595" t="s">
        <v>47</v>
      </c>
      <c r="F27" s="596">
        <v>178400</v>
      </c>
      <c r="G27" s="597"/>
      <c r="H27" s="585"/>
    </row>
    <row r="28" spans="2:8">
      <c r="B28" s="588"/>
      <c r="C28" s="569"/>
      <c r="D28" s="561"/>
      <c r="E28" s="595" t="s">
        <v>22</v>
      </c>
      <c r="F28" s="596">
        <v>592953</v>
      </c>
      <c r="G28" s="600">
        <v>384945</v>
      </c>
      <c r="H28" s="585"/>
    </row>
    <row r="29" spans="2:8" ht="15.75" thickBot="1">
      <c r="B29" s="605"/>
      <c r="C29" s="574"/>
      <c r="D29" s="575"/>
      <c r="E29" s="606" t="s">
        <v>23</v>
      </c>
      <c r="F29" s="607">
        <v>592953</v>
      </c>
      <c r="G29" s="608">
        <v>384945</v>
      </c>
      <c r="H29" s="585"/>
    </row>
    <row r="30" spans="2:8" ht="147.75" customHeight="1" thickBot="1">
      <c r="B30" s="1459" t="s">
        <v>387</v>
      </c>
      <c r="C30" s="1460"/>
      <c r="D30" s="1460"/>
      <c r="E30" s="1460"/>
      <c r="F30" s="1460"/>
      <c r="G30" s="1461"/>
      <c r="H30" s="585"/>
    </row>
    <row r="31" spans="2:8">
      <c r="B31" s="609"/>
      <c r="C31" s="609"/>
      <c r="D31" s="610"/>
      <c r="E31" s="609"/>
      <c r="F31" s="609"/>
      <c r="G31" s="610"/>
      <c r="H31" s="585"/>
    </row>
    <row r="32" spans="2:8">
      <c r="B32" s="554" t="s">
        <v>141</v>
      </c>
      <c r="C32" s="611"/>
      <c r="D32" s="611"/>
      <c r="E32" s="611"/>
      <c r="F32" s="611"/>
      <c r="G32" s="611"/>
      <c r="H32" s="585"/>
    </row>
    <row r="33" spans="1:8" ht="15.75" thickBot="1">
      <c r="B33" s="554"/>
      <c r="C33" s="611"/>
      <c r="D33" s="611"/>
      <c r="E33" s="611"/>
      <c r="F33" s="611"/>
      <c r="G33" s="611"/>
      <c r="H33" s="585"/>
    </row>
    <row r="34" spans="1:8">
      <c r="A34" s="277">
        <f>A8</f>
        <v>18</v>
      </c>
      <c r="B34" s="557"/>
      <c r="C34" s="558"/>
      <c r="D34" s="559"/>
      <c r="E34" s="557" t="s">
        <v>43</v>
      </c>
      <c r="F34" s="564"/>
      <c r="G34" s="565"/>
      <c r="H34" s="612" t="s">
        <v>50</v>
      </c>
    </row>
    <row r="35" spans="1:8">
      <c r="B35" s="583" t="s">
        <v>48</v>
      </c>
      <c r="C35" s="560"/>
      <c r="D35" s="561"/>
      <c r="E35" s="566" t="s">
        <v>52</v>
      </c>
      <c r="F35" s="567"/>
      <c r="G35" s="568"/>
      <c r="H35" s="585"/>
    </row>
    <row r="36" spans="1:8">
      <c r="B36" s="616"/>
      <c r="C36" s="617"/>
      <c r="D36" s="563"/>
      <c r="E36" s="576" t="s">
        <v>53</v>
      </c>
      <c r="F36" s="577"/>
      <c r="G36" s="578"/>
      <c r="H36" s="585"/>
    </row>
    <row r="37" spans="1:8">
      <c r="B37" s="579" t="s">
        <v>58</v>
      </c>
      <c r="C37" s="613"/>
      <c r="D37" s="614"/>
      <c r="E37" s="579" t="s">
        <v>58</v>
      </c>
      <c r="F37" s="580"/>
      <c r="G37" s="581"/>
      <c r="H37" s="585"/>
    </row>
    <row r="38" spans="1:8" ht="25.5">
      <c r="B38" s="584" t="s">
        <v>207</v>
      </c>
      <c r="C38" s="590">
        <v>8143008</v>
      </c>
      <c r="D38" s="570">
        <v>650000</v>
      </c>
      <c r="E38" s="623" t="s">
        <v>6</v>
      </c>
      <c r="F38" s="624">
        <v>383531800</v>
      </c>
      <c r="G38" s="625">
        <v>650000</v>
      </c>
      <c r="H38" s="554"/>
    </row>
    <row r="39" spans="1:8" ht="26.25">
      <c r="B39" s="615"/>
      <c r="C39" s="596"/>
      <c r="D39" s="570"/>
      <c r="E39" s="620" t="s">
        <v>7</v>
      </c>
      <c r="F39" s="621">
        <v>3944155</v>
      </c>
      <c r="G39" s="597"/>
      <c r="H39" s="585"/>
    </row>
    <row r="40" spans="1:8">
      <c r="B40" s="615"/>
      <c r="C40" s="596"/>
      <c r="D40" s="570"/>
      <c r="E40" s="620" t="s">
        <v>8</v>
      </c>
      <c r="F40" s="621">
        <v>233595</v>
      </c>
      <c r="G40" s="597"/>
      <c r="H40" s="585"/>
    </row>
    <row r="41" spans="1:8">
      <c r="B41" s="615"/>
      <c r="C41" s="596"/>
      <c r="D41" s="570"/>
      <c r="E41" s="620" t="s">
        <v>9</v>
      </c>
      <c r="F41" s="621">
        <v>233595</v>
      </c>
      <c r="G41" s="597"/>
      <c r="H41" s="585"/>
    </row>
    <row r="42" spans="1:8">
      <c r="B42" s="615"/>
      <c r="C42" s="596"/>
      <c r="D42" s="570"/>
      <c r="E42" s="620" t="s">
        <v>10</v>
      </c>
      <c r="F42" s="621">
        <v>233595</v>
      </c>
      <c r="G42" s="597"/>
      <c r="H42" s="585"/>
    </row>
    <row r="43" spans="1:8" ht="26.25">
      <c r="B43" s="615"/>
      <c r="C43" s="596"/>
      <c r="D43" s="570"/>
      <c r="E43" s="620" t="s">
        <v>11</v>
      </c>
      <c r="F43" s="621">
        <v>233595</v>
      </c>
      <c r="G43" s="597"/>
      <c r="H43" s="585"/>
    </row>
    <row r="44" spans="1:8" ht="26.25">
      <c r="B44" s="615"/>
      <c r="C44" s="596"/>
      <c r="D44" s="570"/>
      <c r="E44" s="620" t="s">
        <v>388</v>
      </c>
      <c r="F44" s="621">
        <v>233595</v>
      </c>
      <c r="G44" s="597"/>
      <c r="H44" s="585"/>
    </row>
    <row r="45" spans="1:8">
      <c r="B45" s="615"/>
      <c r="C45" s="596"/>
      <c r="D45" s="570"/>
      <c r="E45" s="620" t="s">
        <v>13</v>
      </c>
      <c r="F45" s="621">
        <v>379354050</v>
      </c>
      <c r="G45" s="597">
        <v>650000</v>
      </c>
      <c r="H45" s="585"/>
    </row>
    <row r="46" spans="1:8">
      <c r="B46" s="615"/>
      <c r="C46" s="596"/>
      <c r="D46" s="570"/>
      <c r="E46" s="620" t="s">
        <v>14</v>
      </c>
      <c r="F46" s="621">
        <v>379354050</v>
      </c>
      <c r="G46" s="570">
        <v>650000</v>
      </c>
      <c r="H46" s="585"/>
    </row>
    <row r="47" spans="1:8">
      <c r="B47" s="615"/>
      <c r="C47" s="596"/>
      <c r="D47" s="570"/>
      <c r="E47" s="618" t="s">
        <v>15</v>
      </c>
      <c r="F47" s="619">
        <v>383531800</v>
      </c>
      <c r="G47" s="622">
        <v>650000</v>
      </c>
      <c r="H47" s="585"/>
    </row>
    <row r="48" spans="1:8">
      <c r="B48" s="615"/>
      <c r="C48" s="596"/>
      <c r="D48" s="570"/>
      <c r="E48" s="620" t="s">
        <v>16</v>
      </c>
      <c r="F48" s="621">
        <v>368940644</v>
      </c>
      <c r="G48" s="597">
        <v>265055</v>
      </c>
      <c r="H48" s="585"/>
    </row>
    <row r="49" spans="2:8">
      <c r="B49" s="615"/>
      <c r="C49" s="596"/>
      <c r="D49" s="570"/>
      <c r="E49" s="620" t="s">
        <v>17</v>
      </c>
      <c r="F49" s="621">
        <v>363405847</v>
      </c>
      <c r="G49" s="597">
        <v>265055</v>
      </c>
      <c r="H49" s="585"/>
    </row>
    <row r="50" spans="2:8">
      <c r="B50" s="615"/>
      <c r="C50" s="596"/>
      <c r="D50" s="570"/>
      <c r="E50" s="620" t="s">
        <v>18</v>
      </c>
      <c r="F50" s="621">
        <v>255124009</v>
      </c>
      <c r="G50" s="597"/>
      <c r="H50" s="585"/>
    </row>
    <row r="51" spans="2:8">
      <c r="B51" s="615"/>
      <c r="C51" s="596"/>
      <c r="D51" s="570"/>
      <c r="E51" s="620" t="s">
        <v>19</v>
      </c>
      <c r="F51" s="621">
        <v>108281838</v>
      </c>
      <c r="G51" s="597">
        <v>265055</v>
      </c>
    </row>
    <row r="52" spans="2:8">
      <c r="B52" s="615"/>
      <c r="C52" s="596"/>
      <c r="D52" s="570"/>
      <c r="E52" s="620" t="s">
        <v>104</v>
      </c>
      <c r="F52" s="621">
        <v>4644093</v>
      </c>
      <c r="G52" s="597"/>
    </row>
    <row r="53" spans="2:8">
      <c r="B53" s="615"/>
      <c r="C53" s="596"/>
      <c r="D53" s="570"/>
      <c r="E53" s="620" t="s">
        <v>20</v>
      </c>
      <c r="F53" s="621">
        <v>4393381</v>
      </c>
      <c r="G53" s="597"/>
    </row>
    <row r="54" spans="2:8">
      <c r="B54" s="615"/>
      <c r="C54" s="596"/>
      <c r="D54" s="570"/>
      <c r="E54" s="620" t="s">
        <v>146</v>
      </c>
      <c r="F54" s="621">
        <v>250712</v>
      </c>
      <c r="G54" s="597"/>
    </row>
    <row r="55" spans="2:8" ht="26.25">
      <c r="B55" s="615"/>
      <c r="C55" s="596"/>
      <c r="D55" s="570"/>
      <c r="E55" s="620" t="s">
        <v>54</v>
      </c>
      <c r="F55" s="621">
        <v>145600</v>
      </c>
      <c r="G55" s="597"/>
    </row>
    <row r="56" spans="2:8">
      <c r="B56" s="615"/>
      <c r="C56" s="596"/>
      <c r="D56" s="570"/>
      <c r="E56" s="620" t="s">
        <v>56</v>
      </c>
      <c r="F56" s="621">
        <v>145600</v>
      </c>
      <c r="G56" s="597"/>
    </row>
    <row r="57" spans="2:8" ht="26.25">
      <c r="B57" s="615"/>
      <c r="C57" s="596"/>
      <c r="D57" s="570"/>
      <c r="E57" s="620" t="s">
        <v>35</v>
      </c>
      <c r="F57" s="621">
        <v>745104</v>
      </c>
      <c r="G57" s="597"/>
    </row>
    <row r="58" spans="2:8">
      <c r="B58" s="615"/>
      <c r="C58" s="596"/>
      <c r="D58" s="570"/>
      <c r="E58" s="620" t="s">
        <v>36</v>
      </c>
      <c r="F58" s="621">
        <v>514025</v>
      </c>
      <c r="G58" s="597"/>
    </row>
    <row r="59" spans="2:8" ht="26.25">
      <c r="B59" s="615"/>
      <c r="C59" s="596"/>
      <c r="D59" s="570"/>
      <c r="E59" s="620" t="s">
        <v>21</v>
      </c>
      <c r="F59" s="621">
        <v>187</v>
      </c>
      <c r="G59" s="597"/>
    </row>
    <row r="60" spans="2:8" ht="26.25">
      <c r="B60" s="615"/>
      <c r="C60" s="596"/>
      <c r="D60" s="570"/>
      <c r="E60" s="620" t="s">
        <v>37</v>
      </c>
      <c r="F60" s="621">
        <v>513838</v>
      </c>
      <c r="G60" s="597"/>
    </row>
    <row r="61" spans="2:8" ht="26.25">
      <c r="B61" s="615"/>
      <c r="C61" s="596"/>
      <c r="D61" s="570"/>
      <c r="E61" s="620" t="s">
        <v>38</v>
      </c>
      <c r="F61" s="621">
        <v>513838</v>
      </c>
      <c r="G61" s="597"/>
    </row>
    <row r="62" spans="2:8" ht="26.25">
      <c r="B62" s="615"/>
      <c r="C62" s="596"/>
      <c r="D62" s="570"/>
      <c r="E62" s="620" t="s">
        <v>46</v>
      </c>
      <c r="F62" s="621">
        <v>231079</v>
      </c>
      <c r="G62" s="597"/>
    </row>
    <row r="63" spans="2:8" ht="39">
      <c r="B63" s="615"/>
      <c r="C63" s="596"/>
      <c r="D63" s="570"/>
      <c r="E63" s="620" t="s">
        <v>47</v>
      </c>
      <c r="F63" s="621">
        <v>231079</v>
      </c>
      <c r="G63" s="597"/>
    </row>
    <row r="64" spans="2:8">
      <c r="B64" s="615"/>
      <c r="C64" s="596"/>
      <c r="D64" s="570"/>
      <c r="E64" s="620" t="s">
        <v>22</v>
      </c>
      <c r="F64" s="621">
        <v>14591156</v>
      </c>
      <c r="G64" s="570">
        <v>384945</v>
      </c>
    </row>
    <row r="65" spans="2:7" ht="15.75" thickBot="1">
      <c r="B65" s="615"/>
      <c r="C65" s="596"/>
      <c r="D65" s="570"/>
      <c r="E65" s="620" t="s">
        <v>23</v>
      </c>
      <c r="F65" s="621">
        <v>14591156</v>
      </c>
      <c r="G65" s="626">
        <v>384945</v>
      </c>
    </row>
    <row r="66" spans="2:7" ht="141" customHeight="1" thickBot="1">
      <c r="B66" s="1459" t="s">
        <v>387</v>
      </c>
      <c r="C66" s="1460"/>
      <c r="D66" s="1460"/>
      <c r="E66" s="1460"/>
      <c r="F66" s="1460"/>
      <c r="G66" s="1461"/>
    </row>
  </sheetData>
  <mergeCells count="7">
    <mergeCell ref="B30:G30"/>
    <mergeCell ref="B66:G66"/>
    <mergeCell ref="H1:H2"/>
    <mergeCell ref="C1:C2"/>
    <mergeCell ref="D1:D2"/>
    <mergeCell ref="F1:F2"/>
    <mergeCell ref="G1:G2"/>
  </mergeCells>
  <pageMargins left="0.35433070866141736" right="0.23622047244094491" top="0.56999999999999995" bottom="0.75" header="0.31496062992125984" footer="0.44"/>
  <pageSetup paperSize="9" scale="75" fitToHeight="0" orientation="landscape" r:id="rId1"/>
  <headerFooter>
    <oddFooter>&amp;L&amp;F&amp;C&amp;P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296"/>
  <sheetViews>
    <sheetView topLeftCell="A241" zoomScale="70" zoomScaleNormal="70" zoomScalePageLayoutView="80" workbookViewId="0">
      <selection activeCell="C259" sqref="C259"/>
    </sheetView>
  </sheetViews>
  <sheetFormatPr defaultColWidth="9.140625" defaultRowHeight="12.75"/>
  <cols>
    <col min="1" max="1" width="6.42578125" style="1" customWidth="1"/>
    <col min="2" max="2" width="54.140625" style="91" customWidth="1"/>
    <col min="3" max="4" width="14.7109375" style="87" customWidth="1"/>
    <col min="5" max="5" width="54.42578125" style="107" customWidth="1"/>
    <col min="6" max="6" width="14.28515625" style="85" customWidth="1"/>
    <col min="7" max="7" width="14.85546875" style="85" customWidth="1"/>
    <col min="8" max="8" width="15.7109375" style="84" customWidth="1"/>
    <col min="9" max="16384" width="9.140625" style="85"/>
  </cols>
  <sheetData>
    <row r="1" spans="1:11" ht="12.75" customHeight="1">
      <c r="B1" s="812"/>
      <c r="C1" s="1436" t="s">
        <v>0</v>
      </c>
      <c r="D1" s="1436" t="s">
        <v>1</v>
      </c>
      <c r="E1" s="813"/>
      <c r="F1" s="1436" t="s">
        <v>0</v>
      </c>
      <c r="G1" s="1436" t="s">
        <v>1</v>
      </c>
      <c r="H1" s="1468" t="s">
        <v>49</v>
      </c>
    </row>
    <row r="2" spans="1:11" ht="13.5" thickBot="1">
      <c r="B2" s="724"/>
      <c r="C2" s="1434"/>
      <c r="D2" s="1434"/>
      <c r="E2" s="725"/>
      <c r="F2" s="1434"/>
      <c r="G2" s="1434"/>
      <c r="H2" s="1469"/>
    </row>
    <row r="3" spans="1:11" ht="13.5">
      <c r="B3" s="94"/>
      <c r="C3" s="95"/>
      <c r="D3" s="96"/>
      <c r="E3" s="97"/>
      <c r="F3" s="94"/>
      <c r="G3" s="98"/>
    </row>
    <row r="4" spans="1:11" s="13" customFormat="1" ht="13.5">
      <c r="A4" s="1"/>
      <c r="B4" s="54" t="s">
        <v>59</v>
      </c>
      <c r="C4" s="95"/>
      <c r="D4" s="96"/>
      <c r="E4" s="97"/>
      <c r="F4" s="94"/>
      <c r="G4" s="98"/>
      <c r="H4" s="53"/>
    </row>
    <row r="5" spans="1:11" s="13" customFormat="1">
      <c r="A5" s="1"/>
      <c r="B5" s="814" t="s">
        <v>130</v>
      </c>
      <c r="C5" s="815"/>
      <c r="D5" s="728"/>
      <c r="E5" s="814" t="s">
        <v>131</v>
      </c>
      <c r="F5" s="816"/>
      <c r="G5" s="728"/>
      <c r="H5" s="53"/>
    </row>
    <row r="6" spans="1:11" s="13" customFormat="1">
      <c r="A6" s="1"/>
      <c r="B6" s="730" t="s">
        <v>28</v>
      </c>
      <c r="C6" s="736"/>
      <c r="D6" s="817"/>
      <c r="E6" s="730" t="s">
        <v>28</v>
      </c>
      <c r="F6" s="743"/>
      <c r="G6" s="818"/>
      <c r="H6" s="53"/>
    </row>
    <row r="7" spans="1:11" s="13" customFormat="1">
      <c r="A7" s="1"/>
      <c r="B7" s="745" t="s">
        <v>102</v>
      </c>
      <c r="C7" s="746">
        <v>26518005</v>
      </c>
      <c r="D7" s="819">
        <f>D235</f>
        <v>-4000</v>
      </c>
      <c r="E7" s="745" t="s">
        <v>102</v>
      </c>
      <c r="F7" s="746">
        <v>26518005</v>
      </c>
      <c r="G7" s="744">
        <f>D7</f>
        <v>-4000</v>
      </c>
      <c r="H7" s="53"/>
    </row>
    <row r="8" spans="1:11" s="13" customFormat="1">
      <c r="A8" s="1"/>
      <c r="B8" s="745" t="s">
        <v>103</v>
      </c>
      <c r="C8" s="746">
        <v>18611771</v>
      </c>
      <c r="D8" s="819"/>
      <c r="E8" s="745" t="s">
        <v>103</v>
      </c>
      <c r="F8" s="746">
        <v>18611771</v>
      </c>
      <c r="G8" s="744">
        <f t="shared" ref="G8:G9" si="0">D8</f>
        <v>0</v>
      </c>
      <c r="H8" s="53"/>
    </row>
    <row r="9" spans="1:11" s="13" customFormat="1">
      <c r="A9" s="1"/>
      <c r="B9" s="745" t="s">
        <v>108</v>
      </c>
      <c r="C9" s="746">
        <v>25191771</v>
      </c>
      <c r="D9" s="820"/>
      <c r="E9" s="745" t="s">
        <v>108</v>
      </c>
      <c r="F9" s="746">
        <v>25191771</v>
      </c>
      <c r="G9" s="744">
        <f t="shared" si="0"/>
        <v>0</v>
      </c>
      <c r="H9" s="53"/>
    </row>
    <row r="10" spans="1:11" s="13" customFormat="1" ht="13.5">
      <c r="A10" s="1"/>
      <c r="B10" s="821"/>
      <c r="C10" s="95"/>
      <c r="D10" s="96"/>
      <c r="E10" s="97"/>
      <c r="F10" s="94"/>
      <c r="G10" s="98"/>
      <c r="H10" s="53"/>
    </row>
    <row r="11" spans="1:11" s="89" customFormat="1" ht="26.25" customHeight="1">
      <c r="A11" s="822"/>
      <c r="B11" s="273" t="s">
        <v>140</v>
      </c>
      <c r="C11" s="723"/>
      <c r="D11" s="723"/>
      <c r="E11" s="723"/>
      <c r="F11" s="723"/>
      <c r="G11" s="723"/>
      <c r="H11" s="823"/>
    </row>
    <row r="12" spans="1:11" s="121" customFormat="1" ht="15.75" thickBot="1">
      <c r="A12" s="823"/>
      <c r="B12" s="723"/>
      <c r="C12" s="723"/>
      <c r="D12" s="723"/>
      <c r="E12" s="723"/>
      <c r="F12" s="723"/>
      <c r="G12" s="723"/>
      <c r="H12" s="836"/>
      <c r="K12" s="139"/>
    </row>
    <row r="13" spans="1:11" s="139" customFormat="1" ht="15">
      <c r="A13" s="824">
        <f>IeM!A8+1</f>
        <v>19</v>
      </c>
      <c r="B13" s="1023" t="s">
        <v>59</v>
      </c>
      <c r="C13" s="1024"/>
      <c r="D13" s="1025"/>
      <c r="E13" s="1023" t="s">
        <v>59</v>
      </c>
      <c r="F13" s="1024"/>
      <c r="G13" s="1025"/>
      <c r="H13" s="836" t="s">
        <v>180</v>
      </c>
    </row>
    <row r="14" spans="1:11" s="135" customFormat="1" ht="14.25">
      <c r="A14" s="823"/>
      <c r="B14" s="1026" t="s">
        <v>4</v>
      </c>
      <c r="C14" s="1027"/>
      <c r="D14" s="1028"/>
      <c r="E14" s="1026" t="s">
        <v>4</v>
      </c>
      <c r="F14" s="1027"/>
      <c r="G14" s="1028"/>
      <c r="H14" s="836"/>
    </row>
    <row r="15" spans="1:11" s="139" customFormat="1" ht="27">
      <c r="A15" s="823"/>
      <c r="B15" s="1029" t="s">
        <v>181</v>
      </c>
      <c r="C15" s="1030"/>
      <c r="D15" s="1031"/>
      <c r="E15" s="1049" t="s">
        <v>182</v>
      </c>
      <c r="F15" s="1030"/>
      <c r="G15" s="1031"/>
      <c r="H15" s="836"/>
    </row>
    <row r="16" spans="1:11" s="139" customFormat="1" ht="14.25">
      <c r="A16" s="823"/>
      <c r="B16" s="1032" t="s">
        <v>6</v>
      </c>
      <c r="C16" s="1033">
        <v>4384798</v>
      </c>
      <c r="D16" s="1034">
        <v>-1094000</v>
      </c>
      <c r="E16" s="1032" t="s">
        <v>6</v>
      </c>
      <c r="F16" s="1050">
        <v>4585452</v>
      </c>
      <c r="G16" s="1034">
        <v>1094000</v>
      </c>
      <c r="H16" s="836"/>
    </row>
    <row r="17" spans="1:8" s="139" customFormat="1" ht="14.25">
      <c r="A17" s="823"/>
      <c r="B17" s="1035" t="s">
        <v>13</v>
      </c>
      <c r="C17" s="1036">
        <v>4384798</v>
      </c>
      <c r="D17" s="1037">
        <v>-1094000</v>
      </c>
      <c r="E17" s="1035" t="s">
        <v>13</v>
      </c>
      <c r="F17" s="1051">
        <v>4585452</v>
      </c>
      <c r="G17" s="1037">
        <v>1094000</v>
      </c>
      <c r="H17" s="836"/>
    </row>
    <row r="18" spans="1:8" s="139" customFormat="1" ht="25.5">
      <c r="A18" s="823"/>
      <c r="B18" s="1038" t="s">
        <v>14</v>
      </c>
      <c r="C18" s="1036">
        <v>4384798</v>
      </c>
      <c r="D18" s="1037">
        <v>-1094000</v>
      </c>
      <c r="E18" s="1035" t="s">
        <v>14</v>
      </c>
      <c r="F18" s="1051">
        <v>4585452</v>
      </c>
      <c r="G18" s="1037">
        <v>1094000</v>
      </c>
      <c r="H18" s="836"/>
    </row>
    <row r="19" spans="1:8" s="139" customFormat="1" ht="14.25">
      <c r="A19" s="823"/>
      <c r="B19" s="1032" t="s">
        <v>15</v>
      </c>
      <c r="C19" s="1039">
        <v>4384798</v>
      </c>
      <c r="D19" s="1034">
        <v>-1094000</v>
      </c>
      <c r="E19" s="1052" t="s">
        <v>15</v>
      </c>
      <c r="F19" s="1050">
        <v>4585452</v>
      </c>
      <c r="G19" s="1034">
        <v>1094000</v>
      </c>
      <c r="H19" s="836"/>
    </row>
    <row r="20" spans="1:8" s="139" customFormat="1" ht="14.25">
      <c r="A20" s="823"/>
      <c r="B20" s="1035" t="s">
        <v>16</v>
      </c>
      <c r="C20" s="1036">
        <v>2388841</v>
      </c>
      <c r="D20" s="1037">
        <v>-1094000</v>
      </c>
      <c r="E20" s="1053" t="s">
        <v>16</v>
      </c>
      <c r="F20" s="1050">
        <v>99601</v>
      </c>
      <c r="G20" s="1034"/>
      <c r="H20" s="836"/>
    </row>
    <row r="21" spans="1:8" s="139" customFormat="1" ht="14.25">
      <c r="A21" s="823"/>
      <c r="B21" s="1040" t="s">
        <v>17</v>
      </c>
      <c r="C21" s="1036">
        <v>2372253</v>
      </c>
      <c r="D21" s="1037">
        <v>-1094000</v>
      </c>
      <c r="E21" s="1035" t="s">
        <v>104</v>
      </c>
      <c r="F21" s="1051">
        <v>99601</v>
      </c>
      <c r="G21" s="1037"/>
      <c r="H21" s="836"/>
    </row>
    <row r="22" spans="1:8" s="139" customFormat="1" ht="14.25">
      <c r="A22" s="823"/>
      <c r="B22" s="1041" t="s">
        <v>19</v>
      </c>
      <c r="C22" s="1036">
        <v>2372253</v>
      </c>
      <c r="D22" s="1037">
        <v>-1094000</v>
      </c>
      <c r="E22" s="1054" t="s">
        <v>20</v>
      </c>
      <c r="F22" s="1051">
        <v>99601</v>
      </c>
      <c r="G22" s="1037"/>
      <c r="H22" s="836"/>
    </row>
    <row r="23" spans="1:8" s="139" customFormat="1" ht="25.5">
      <c r="A23" s="823"/>
      <c r="B23" s="1035" t="s">
        <v>35</v>
      </c>
      <c r="C23" s="1036">
        <v>16588</v>
      </c>
      <c r="D23" s="1037"/>
      <c r="E23" s="1055" t="s">
        <v>22</v>
      </c>
      <c r="F23" s="1051">
        <v>4485851</v>
      </c>
      <c r="G23" s="1037">
        <v>1094000</v>
      </c>
      <c r="H23" s="836"/>
    </row>
    <row r="24" spans="1:8" s="186" customFormat="1" ht="17.25" customHeight="1">
      <c r="A24" s="825"/>
      <c r="B24" s="1035" t="s">
        <v>36</v>
      </c>
      <c r="C24" s="1036">
        <v>16588</v>
      </c>
      <c r="D24" s="1037"/>
      <c r="E24" s="1055" t="s">
        <v>39</v>
      </c>
      <c r="F24" s="1051">
        <v>4485851</v>
      </c>
      <c r="G24" s="1037">
        <v>1094000</v>
      </c>
      <c r="H24" s="836"/>
    </row>
    <row r="25" spans="1:8" s="140" customFormat="1" ht="15" customHeight="1">
      <c r="A25" s="826"/>
      <c r="B25" s="1042" t="s">
        <v>37</v>
      </c>
      <c r="C25" s="1043">
        <v>16588</v>
      </c>
      <c r="D25" s="1044"/>
      <c r="E25" s="1040" t="s">
        <v>40</v>
      </c>
      <c r="F25" s="1051">
        <v>4485851</v>
      </c>
      <c r="G25" s="1037">
        <v>1094000</v>
      </c>
      <c r="H25" s="836"/>
    </row>
    <row r="26" spans="1:8" s="186" customFormat="1" ht="12.75" customHeight="1">
      <c r="A26" s="825"/>
      <c r="B26" s="1042" t="s">
        <v>38</v>
      </c>
      <c r="C26" s="1043">
        <v>16588</v>
      </c>
      <c r="D26" s="1044"/>
      <c r="E26" s="1041" t="s">
        <v>41</v>
      </c>
      <c r="F26" s="1051">
        <v>4485851</v>
      </c>
      <c r="G26" s="1037">
        <v>1094000</v>
      </c>
      <c r="H26" s="836"/>
    </row>
    <row r="27" spans="1:8" s="186" customFormat="1" ht="17.25" customHeight="1">
      <c r="A27" s="825"/>
      <c r="B27" s="1041" t="s">
        <v>22</v>
      </c>
      <c r="C27" s="1036">
        <v>1995957</v>
      </c>
      <c r="D27" s="1045"/>
      <c r="E27" s="1056"/>
      <c r="F27" s="1051"/>
      <c r="G27" s="1045"/>
      <c r="H27" s="836"/>
    </row>
    <row r="28" spans="1:8" s="140" customFormat="1" ht="24" customHeight="1" thickBot="1">
      <c r="A28" s="827"/>
      <c r="B28" s="1046" t="s">
        <v>23</v>
      </c>
      <c r="C28" s="1047">
        <v>1995957</v>
      </c>
      <c r="D28" s="1048"/>
      <c r="E28" s="1057"/>
      <c r="F28" s="1058"/>
      <c r="G28" s="1048"/>
      <c r="H28" s="836"/>
    </row>
    <row r="29" spans="1:8" s="187" customFormat="1" ht="87" customHeight="1" thickBot="1">
      <c r="A29" s="826"/>
      <c r="B29" s="1462" t="s">
        <v>429</v>
      </c>
      <c r="C29" s="1463"/>
      <c r="D29" s="1463"/>
      <c r="E29" s="1463"/>
      <c r="F29" s="1463"/>
      <c r="G29" s="1464"/>
      <c r="H29" s="836"/>
    </row>
    <row r="30" spans="1:8" s="140" customFormat="1" ht="15">
      <c r="A30" s="826"/>
      <c r="B30" s="723"/>
      <c r="C30" s="723"/>
      <c r="D30" s="723"/>
      <c r="E30" s="723"/>
      <c r="F30" s="723"/>
      <c r="G30" s="723"/>
      <c r="H30" s="836"/>
    </row>
    <row r="31" spans="1:8" s="140" customFormat="1" ht="15">
      <c r="A31" s="826"/>
      <c r="B31" s="372" t="s">
        <v>141</v>
      </c>
      <c r="C31" s="723"/>
      <c r="D31" s="723"/>
      <c r="E31" s="372"/>
      <c r="F31" s="723"/>
      <c r="G31" s="723"/>
      <c r="H31" s="836"/>
    </row>
    <row r="32" spans="1:8" s="140" customFormat="1" ht="15.75" thickBot="1">
      <c r="A32" s="826"/>
      <c r="B32" s="723"/>
      <c r="C32" s="723"/>
      <c r="D32" s="723"/>
      <c r="E32" s="723"/>
      <c r="F32" s="723"/>
      <c r="G32" s="723"/>
      <c r="H32" s="836"/>
    </row>
    <row r="33" spans="1:8" s="140" customFormat="1" ht="15">
      <c r="A33" s="826">
        <f>A13</f>
        <v>19</v>
      </c>
      <c r="B33" s="1059" t="s">
        <v>59</v>
      </c>
      <c r="C33" s="1024"/>
      <c r="D33" s="1025"/>
      <c r="E33" s="1023" t="s">
        <v>59</v>
      </c>
      <c r="F33" s="1024"/>
      <c r="G33" s="1025"/>
      <c r="H33" s="836"/>
    </row>
    <row r="34" spans="1:8" s="140" customFormat="1" ht="14.25">
      <c r="A34" s="826"/>
      <c r="B34" s="1026" t="s">
        <v>52</v>
      </c>
      <c r="C34" s="1027"/>
      <c r="D34" s="1028"/>
      <c r="E34" s="1026" t="s">
        <v>52</v>
      </c>
      <c r="F34" s="1027"/>
      <c r="G34" s="1028"/>
      <c r="H34" s="836"/>
    </row>
    <row r="35" spans="1:8" s="140" customFormat="1" ht="14.25">
      <c r="A35" s="826"/>
      <c r="B35" s="1026" t="s">
        <v>99</v>
      </c>
      <c r="C35" s="1060"/>
      <c r="D35" s="1061"/>
      <c r="E35" s="1076" t="s">
        <v>99</v>
      </c>
      <c r="F35" s="1060"/>
      <c r="G35" s="1061"/>
      <c r="H35" s="836"/>
    </row>
    <row r="36" spans="1:8" s="140" customFormat="1" ht="14.25">
      <c r="A36" s="826"/>
      <c r="B36" s="1062" t="s">
        <v>58</v>
      </c>
      <c r="C36" s="1060"/>
      <c r="D36" s="1061"/>
      <c r="E36" s="1062" t="s">
        <v>58</v>
      </c>
      <c r="F36" s="1060"/>
      <c r="G36" s="1061"/>
      <c r="H36" s="836"/>
    </row>
    <row r="37" spans="1:8" s="140" customFormat="1" ht="14.25">
      <c r="A37" s="826"/>
      <c r="B37" s="1032" t="s">
        <v>6</v>
      </c>
      <c r="C37" s="1033">
        <v>298257917</v>
      </c>
      <c r="D37" s="1034">
        <v>-1094000</v>
      </c>
      <c r="E37" s="1032" t="s">
        <v>6</v>
      </c>
      <c r="F37" s="1077">
        <v>298257917</v>
      </c>
      <c r="G37" s="1034">
        <v>1094000</v>
      </c>
      <c r="H37" s="836"/>
    </row>
    <row r="38" spans="1:8" s="140" customFormat="1" ht="14.25">
      <c r="A38" s="826"/>
      <c r="B38" s="1035" t="s">
        <v>60</v>
      </c>
      <c r="C38" s="1039">
        <v>6270442</v>
      </c>
      <c r="D38" s="1037"/>
      <c r="E38" s="1035" t="s">
        <v>60</v>
      </c>
      <c r="F38" s="1078">
        <v>6270442</v>
      </c>
      <c r="G38" s="1045"/>
      <c r="H38" s="836"/>
    </row>
    <row r="39" spans="1:8" s="140" customFormat="1" ht="14.25">
      <c r="A39" s="826"/>
      <c r="B39" s="1053" t="s">
        <v>8</v>
      </c>
      <c r="C39" s="1036">
        <v>585142</v>
      </c>
      <c r="D39" s="1037"/>
      <c r="E39" s="1053" t="s">
        <v>8</v>
      </c>
      <c r="F39" s="1078">
        <v>585142</v>
      </c>
      <c r="G39" s="1069"/>
      <c r="H39" s="836"/>
    </row>
    <row r="40" spans="1:8" s="140" customFormat="1" ht="14.25">
      <c r="A40" s="826"/>
      <c r="B40" s="1063" t="s">
        <v>9</v>
      </c>
      <c r="C40" s="1039">
        <v>579042</v>
      </c>
      <c r="D40" s="1034"/>
      <c r="E40" s="1063" t="s">
        <v>9</v>
      </c>
      <c r="F40" s="1077">
        <v>579042</v>
      </c>
      <c r="G40" s="1069"/>
      <c r="H40" s="836"/>
    </row>
    <row r="41" spans="1:8" s="140" customFormat="1" ht="14.25">
      <c r="A41" s="826"/>
      <c r="B41" s="1064" t="s">
        <v>10</v>
      </c>
      <c r="C41" s="1036">
        <v>579042</v>
      </c>
      <c r="D41" s="1037"/>
      <c r="E41" s="1064" t="s">
        <v>10</v>
      </c>
      <c r="F41" s="1078">
        <v>579042</v>
      </c>
      <c r="G41" s="1045"/>
      <c r="H41" s="836"/>
    </row>
    <row r="42" spans="1:8" s="140" customFormat="1" ht="25.5">
      <c r="A42" s="826"/>
      <c r="B42" s="1065" t="s">
        <v>11</v>
      </c>
      <c r="C42" s="1036">
        <v>579042</v>
      </c>
      <c r="D42" s="1037"/>
      <c r="E42" s="1065" t="s">
        <v>11</v>
      </c>
      <c r="F42" s="1078">
        <v>579042</v>
      </c>
      <c r="G42" s="1045"/>
      <c r="H42" s="836"/>
    </row>
    <row r="43" spans="1:8" s="140" customFormat="1" ht="38.25">
      <c r="A43" s="826"/>
      <c r="B43" s="1066" t="s">
        <v>12</v>
      </c>
      <c r="C43" s="1036">
        <v>579042</v>
      </c>
      <c r="D43" s="1037"/>
      <c r="E43" s="1066" t="s">
        <v>12</v>
      </c>
      <c r="F43" s="1078">
        <v>579042</v>
      </c>
      <c r="G43" s="1034"/>
      <c r="H43" s="836"/>
    </row>
    <row r="44" spans="1:8" s="140" customFormat="1" ht="25.5">
      <c r="A44" s="826"/>
      <c r="B44" s="1040" t="s">
        <v>44</v>
      </c>
      <c r="C44" s="1036">
        <v>6100</v>
      </c>
      <c r="D44" s="1037"/>
      <c r="E44" s="1040" t="s">
        <v>44</v>
      </c>
      <c r="F44" s="1078">
        <v>6100</v>
      </c>
      <c r="G44" s="1034"/>
      <c r="H44" s="836"/>
    </row>
    <row r="45" spans="1:8" s="140" customFormat="1" ht="38.25">
      <c r="A45" s="826"/>
      <c r="B45" s="1064" t="s">
        <v>45</v>
      </c>
      <c r="C45" s="1036">
        <v>6100</v>
      </c>
      <c r="D45" s="1037"/>
      <c r="E45" s="1064" t="s">
        <v>45</v>
      </c>
      <c r="F45" s="1078">
        <v>6100</v>
      </c>
      <c r="G45" s="1034"/>
      <c r="H45" s="836"/>
    </row>
    <row r="46" spans="1:8" s="140" customFormat="1" ht="51">
      <c r="A46" s="826"/>
      <c r="B46" s="1065" t="s">
        <v>67</v>
      </c>
      <c r="C46" s="1036">
        <v>6100</v>
      </c>
      <c r="D46" s="1037"/>
      <c r="E46" s="1065" t="s">
        <v>67</v>
      </c>
      <c r="F46" s="1078">
        <v>6100</v>
      </c>
      <c r="G46" s="1034"/>
      <c r="H46" s="836"/>
    </row>
    <row r="47" spans="1:8" s="140" customFormat="1" ht="14.25">
      <c r="A47" s="826"/>
      <c r="B47" s="1067" t="s">
        <v>13</v>
      </c>
      <c r="C47" s="1036">
        <v>291402333</v>
      </c>
      <c r="D47" s="1037">
        <v>-1094000</v>
      </c>
      <c r="E47" s="1067" t="s">
        <v>13</v>
      </c>
      <c r="F47" s="1078">
        <v>291402333</v>
      </c>
      <c r="G47" s="1037">
        <v>1094000</v>
      </c>
      <c r="H47" s="836"/>
    </row>
    <row r="48" spans="1:8" s="140" customFormat="1" ht="25.5">
      <c r="A48" s="826"/>
      <c r="B48" s="1038" t="s">
        <v>14</v>
      </c>
      <c r="C48" s="1036">
        <v>291402333</v>
      </c>
      <c r="D48" s="1045">
        <v>-1094000</v>
      </c>
      <c r="E48" s="1038" t="s">
        <v>14</v>
      </c>
      <c r="F48" s="1078">
        <v>291402333</v>
      </c>
      <c r="G48" s="1037">
        <v>1094000</v>
      </c>
      <c r="H48" s="836"/>
    </row>
    <row r="49" spans="1:8" s="140" customFormat="1" ht="14.25">
      <c r="A49" s="826"/>
      <c r="B49" s="1068" t="s">
        <v>15</v>
      </c>
      <c r="C49" s="1039">
        <v>297308955</v>
      </c>
      <c r="D49" s="1069">
        <v>-1094000</v>
      </c>
      <c r="E49" s="1068" t="s">
        <v>15</v>
      </c>
      <c r="F49" s="1077">
        <v>297308955</v>
      </c>
      <c r="G49" s="1034">
        <v>1094000</v>
      </c>
      <c r="H49" s="836"/>
    </row>
    <row r="50" spans="1:8" s="140" customFormat="1" ht="14.25">
      <c r="A50" s="826"/>
      <c r="B50" s="1067" t="s">
        <v>16</v>
      </c>
      <c r="C50" s="1036">
        <v>288963838</v>
      </c>
      <c r="D50" s="1045">
        <v>-1094000</v>
      </c>
      <c r="E50" s="1067" t="s">
        <v>16</v>
      </c>
      <c r="F50" s="1078">
        <v>288963838</v>
      </c>
      <c r="G50" s="1037"/>
      <c r="H50" s="836"/>
    </row>
    <row r="51" spans="1:8" s="140" customFormat="1" ht="14.25">
      <c r="A51" s="826"/>
      <c r="B51" s="1040" t="s">
        <v>17</v>
      </c>
      <c r="C51" s="1036">
        <v>90383119</v>
      </c>
      <c r="D51" s="1045"/>
      <c r="E51" s="1040" t="s">
        <v>17</v>
      </c>
      <c r="F51" s="1078">
        <v>90383119</v>
      </c>
      <c r="G51" s="1045"/>
      <c r="H51" s="836"/>
    </row>
    <row r="52" spans="1:8" s="140" customFormat="1" ht="14.25">
      <c r="A52" s="826"/>
      <c r="B52" s="1064" t="s">
        <v>18</v>
      </c>
      <c r="C52" s="1036">
        <v>63194988</v>
      </c>
      <c r="D52" s="1045"/>
      <c r="E52" s="1064" t="s">
        <v>18</v>
      </c>
      <c r="F52" s="1078">
        <v>63194988</v>
      </c>
      <c r="G52" s="1045"/>
      <c r="H52" s="836"/>
    </row>
    <row r="53" spans="1:8" s="140" customFormat="1" ht="14.25">
      <c r="A53" s="826"/>
      <c r="B53" s="1064" t="s">
        <v>19</v>
      </c>
      <c r="C53" s="1036">
        <v>27188131</v>
      </c>
      <c r="D53" s="1045">
        <v>-1094000</v>
      </c>
      <c r="E53" s="1064" t="s">
        <v>19</v>
      </c>
      <c r="F53" s="1078">
        <v>27188131</v>
      </c>
      <c r="G53" s="1045"/>
      <c r="H53" s="836"/>
    </row>
    <row r="54" spans="1:8" s="140" customFormat="1" ht="14.25">
      <c r="A54" s="826"/>
      <c r="B54" s="1040" t="s">
        <v>112</v>
      </c>
      <c r="C54" s="1036">
        <v>617033</v>
      </c>
      <c r="D54" s="1045"/>
      <c r="E54" s="1040" t="s">
        <v>112</v>
      </c>
      <c r="F54" s="1078">
        <v>617033</v>
      </c>
      <c r="G54" s="1037"/>
      <c r="H54" s="836"/>
    </row>
    <row r="55" spans="1:8" s="140" customFormat="1" ht="14.25">
      <c r="A55" s="826"/>
      <c r="B55" s="1040" t="s">
        <v>104</v>
      </c>
      <c r="C55" s="1036">
        <v>43961827</v>
      </c>
      <c r="D55" s="1045"/>
      <c r="E55" s="1040" t="s">
        <v>104</v>
      </c>
      <c r="F55" s="1078">
        <v>43961827</v>
      </c>
      <c r="G55" s="1037"/>
      <c r="H55" s="836"/>
    </row>
    <row r="56" spans="1:8" s="140" customFormat="1" ht="14.25">
      <c r="A56" s="826"/>
      <c r="B56" s="1064" t="s">
        <v>20</v>
      </c>
      <c r="C56" s="1036">
        <v>33916676</v>
      </c>
      <c r="D56" s="1045"/>
      <c r="E56" s="1064" t="s">
        <v>20</v>
      </c>
      <c r="F56" s="1078">
        <v>33916676</v>
      </c>
      <c r="G56" s="1037"/>
      <c r="H56" s="836"/>
    </row>
    <row r="57" spans="1:8" s="140" customFormat="1" ht="14.25">
      <c r="A57" s="826"/>
      <c r="B57" s="1064" t="s">
        <v>146</v>
      </c>
      <c r="C57" s="1036">
        <v>10045151</v>
      </c>
      <c r="D57" s="1045"/>
      <c r="E57" s="1064" t="s">
        <v>146</v>
      </c>
      <c r="F57" s="1078">
        <v>10045151</v>
      </c>
      <c r="G57" s="1037"/>
      <c r="H57" s="836"/>
    </row>
    <row r="58" spans="1:8" s="140" customFormat="1" ht="25.5">
      <c r="A58" s="826"/>
      <c r="B58" s="1040" t="s">
        <v>54</v>
      </c>
      <c r="C58" s="1036">
        <v>3069466</v>
      </c>
      <c r="D58" s="1045"/>
      <c r="E58" s="1040" t="s">
        <v>54</v>
      </c>
      <c r="F58" s="1078">
        <v>3069466</v>
      </c>
      <c r="G58" s="1045"/>
      <c r="H58" s="836"/>
    </row>
    <row r="59" spans="1:8" s="140" customFormat="1" ht="14.25">
      <c r="A59" s="826"/>
      <c r="B59" s="1064" t="s">
        <v>56</v>
      </c>
      <c r="C59" s="1036">
        <v>3069466</v>
      </c>
      <c r="D59" s="1045"/>
      <c r="E59" s="1064" t="s">
        <v>56</v>
      </c>
      <c r="F59" s="1078">
        <v>3069466</v>
      </c>
      <c r="G59" s="1069"/>
      <c r="H59" s="836"/>
    </row>
    <row r="60" spans="1:8" s="140" customFormat="1" ht="25.5">
      <c r="A60" s="826"/>
      <c r="B60" s="1040" t="s">
        <v>35</v>
      </c>
      <c r="C60" s="1036">
        <v>150932393</v>
      </c>
      <c r="D60" s="1045"/>
      <c r="E60" s="1040" t="s">
        <v>35</v>
      </c>
      <c r="F60" s="1078">
        <v>150932393</v>
      </c>
      <c r="G60" s="1069"/>
      <c r="H60" s="836"/>
    </row>
    <row r="61" spans="1:8" s="140" customFormat="1" ht="25.5">
      <c r="A61" s="826"/>
      <c r="B61" s="1064" t="s">
        <v>36</v>
      </c>
      <c r="C61" s="1036">
        <v>332561</v>
      </c>
      <c r="D61" s="1045"/>
      <c r="E61" s="1064" t="s">
        <v>36</v>
      </c>
      <c r="F61" s="1078">
        <v>332561</v>
      </c>
      <c r="G61" s="1069"/>
      <c r="H61" s="836"/>
    </row>
    <row r="62" spans="1:8" s="140" customFormat="1" ht="25.5">
      <c r="A62" s="826"/>
      <c r="B62" s="1065" t="s">
        <v>37</v>
      </c>
      <c r="C62" s="1036">
        <v>332561</v>
      </c>
      <c r="D62" s="1045"/>
      <c r="E62" s="1065" t="s">
        <v>37</v>
      </c>
      <c r="F62" s="1078">
        <v>332561</v>
      </c>
      <c r="G62" s="1069"/>
      <c r="H62" s="836"/>
    </row>
    <row r="63" spans="1:8" s="140" customFormat="1" ht="38.25">
      <c r="A63" s="826"/>
      <c r="B63" s="1066" t="s">
        <v>38</v>
      </c>
      <c r="C63" s="1036">
        <v>332561</v>
      </c>
      <c r="D63" s="1045"/>
      <c r="E63" s="1066" t="s">
        <v>38</v>
      </c>
      <c r="F63" s="1078">
        <v>332561</v>
      </c>
      <c r="G63" s="1069"/>
      <c r="H63" s="836"/>
    </row>
    <row r="64" spans="1:8" s="140" customFormat="1" ht="25.5">
      <c r="A64" s="826"/>
      <c r="B64" s="1064" t="s">
        <v>46</v>
      </c>
      <c r="C64" s="1036">
        <v>150599832</v>
      </c>
      <c r="D64" s="1045"/>
      <c r="E64" s="1064" t="s">
        <v>46</v>
      </c>
      <c r="F64" s="1078">
        <v>150599832</v>
      </c>
      <c r="G64" s="1069"/>
      <c r="H64" s="836"/>
    </row>
    <row r="65" spans="1:8" s="140" customFormat="1" ht="25.5">
      <c r="A65" s="826"/>
      <c r="B65" s="1065" t="s">
        <v>101</v>
      </c>
      <c r="C65" s="1036">
        <v>28071651</v>
      </c>
      <c r="D65" s="1045"/>
      <c r="E65" s="1065" t="s">
        <v>101</v>
      </c>
      <c r="F65" s="1078">
        <v>28071651</v>
      </c>
      <c r="G65" s="1069"/>
      <c r="H65" s="836"/>
    </row>
    <row r="66" spans="1:8" s="140" customFormat="1" ht="38.25">
      <c r="A66" s="826"/>
      <c r="B66" s="1065" t="s">
        <v>47</v>
      </c>
      <c r="C66" s="1070">
        <v>122528181</v>
      </c>
      <c r="D66" s="1071"/>
      <c r="E66" s="1065" t="s">
        <v>47</v>
      </c>
      <c r="F66" s="1078">
        <v>122528181</v>
      </c>
      <c r="G66" s="1079"/>
      <c r="H66" s="836"/>
    </row>
    <row r="67" spans="1:8" s="140" customFormat="1" ht="14.25">
      <c r="A67" s="826"/>
      <c r="B67" s="1067" t="s">
        <v>22</v>
      </c>
      <c r="C67" s="1036">
        <v>8345117</v>
      </c>
      <c r="D67" s="1045"/>
      <c r="E67" s="1067" t="s">
        <v>22</v>
      </c>
      <c r="F67" s="1078">
        <v>8345117</v>
      </c>
      <c r="G67" s="1045">
        <v>1094000</v>
      </c>
      <c r="H67" s="836"/>
    </row>
    <row r="68" spans="1:8" s="140" customFormat="1" ht="14.25">
      <c r="A68" s="826"/>
      <c r="B68" s="1040" t="s">
        <v>23</v>
      </c>
      <c r="C68" s="1036">
        <v>3859266</v>
      </c>
      <c r="D68" s="1045"/>
      <c r="E68" s="1040" t="s">
        <v>23</v>
      </c>
      <c r="F68" s="1078">
        <v>3859266</v>
      </c>
      <c r="G68" s="1069"/>
      <c r="H68" s="836"/>
    </row>
    <row r="69" spans="1:8" s="140" customFormat="1" ht="14.25">
      <c r="A69" s="826"/>
      <c r="B69" s="1040" t="s">
        <v>39</v>
      </c>
      <c r="C69" s="1036">
        <v>4485851</v>
      </c>
      <c r="D69" s="1045"/>
      <c r="E69" s="1040" t="s">
        <v>39</v>
      </c>
      <c r="F69" s="1078">
        <v>4485851</v>
      </c>
      <c r="G69" s="1045">
        <v>1094000</v>
      </c>
      <c r="H69" s="836"/>
    </row>
    <row r="70" spans="1:8" s="140" customFormat="1" ht="25.5">
      <c r="A70" s="826"/>
      <c r="B70" s="1064" t="s">
        <v>40</v>
      </c>
      <c r="C70" s="1036">
        <v>4485851</v>
      </c>
      <c r="D70" s="1045"/>
      <c r="E70" s="1064" t="s">
        <v>40</v>
      </c>
      <c r="F70" s="1078">
        <v>4485851</v>
      </c>
      <c r="G70" s="1045">
        <v>1094000</v>
      </c>
      <c r="H70" s="836"/>
    </row>
    <row r="71" spans="1:8" s="140" customFormat="1" ht="25.5">
      <c r="A71" s="826"/>
      <c r="B71" s="1065" t="s">
        <v>41</v>
      </c>
      <c r="C71" s="1036">
        <v>4485851</v>
      </c>
      <c r="D71" s="1045"/>
      <c r="E71" s="1065" t="s">
        <v>41</v>
      </c>
      <c r="F71" s="1078">
        <v>4485851</v>
      </c>
      <c r="G71" s="1045">
        <v>1094000</v>
      </c>
      <c r="H71" s="836"/>
    </row>
    <row r="72" spans="1:8" s="140" customFormat="1" ht="14.25">
      <c r="A72" s="826"/>
      <c r="B72" s="1072" t="s">
        <v>68</v>
      </c>
      <c r="C72" s="1036">
        <v>948962</v>
      </c>
      <c r="D72" s="1045"/>
      <c r="E72" s="1072" t="s">
        <v>68</v>
      </c>
      <c r="F72" s="1078">
        <v>948962</v>
      </c>
      <c r="G72" s="1069"/>
      <c r="H72" s="836"/>
    </row>
    <row r="73" spans="1:8" s="140" customFormat="1" ht="14.25">
      <c r="A73" s="826"/>
      <c r="B73" s="1072" t="s">
        <v>25</v>
      </c>
      <c r="C73" s="1036">
        <v>-948962</v>
      </c>
      <c r="D73" s="1045"/>
      <c r="E73" s="1072" t="s">
        <v>25</v>
      </c>
      <c r="F73" s="1078">
        <v>-948962</v>
      </c>
      <c r="G73" s="1069"/>
      <c r="H73" s="836"/>
    </row>
    <row r="74" spans="1:8" s="140" customFormat="1" ht="14.25">
      <c r="A74" s="826"/>
      <c r="B74" s="1073" t="s">
        <v>113</v>
      </c>
      <c r="C74" s="1036">
        <v>-2527088</v>
      </c>
      <c r="D74" s="1045"/>
      <c r="E74" s="1073" t="s">
        <v>113</v>
      </c>
      <c r="F74" s="1078">
        <v>-2527088</v>
      </c>
      <c r="G74" s="1069"/>
      <c r="H74" s="836"/>
    </row>
    <row r="75" spans="1:8" s="140" customFormat="1" ht="14.25">
      <c r="A75" s="826"/>
      <c r="B75" s="1074" t="s">
        <v>114</v>
      </c>
      <c r="C75" s="1036">
        <v>-2527088</v>
      </c>
      <c r="D75" s="1045"/>
      <c r="E75" s="1074" t="s">
        <v>114</v>
      </c>
      <c r="F75" s="1078">
        <v>-2527088</v>
      </c>
      <c r="G75" s="1069"/>
      <c r="H75" s="836"/>
    </row>
    <row r="76" spans="1:8" s="140" customFormat="1" ht="14.25">
      <c r="A76" s="826"/>
      <c r="B76" s="1073" t="s">
        <v>115</v>
      </c>
      <c r="C76" s="1036">
        <v>975000</v>
      </c>
      <c r="D76" s="1045"/>
      <c r="E76" s="1073" t="s">
        <v>115</v>
      </c>
      <c r="F76" s="1078">
        <v>975000</v>
      </c>
      <c r="G76" s="1069"/>
      <c r="H76" s="836"/>
    </row>
    <row r="77" spans="1:8" s="140" customFormat="1" ht="14.25">
      <c r="A77" s="826"/>
      <c r="B77" s="1074" t="s">
        <v>116</v>
      </c>
      <c r="C77" s="1036">
        <v>975000</v>
      </c>
      <c r="D77" s="1045"/>
      <c r="E77" s="1074" t="s">
        <v>116</v>
      </c>
      <c r="F77" s="1078">
        <v>975000</v>
      </c>
      <c r="G77" s="1069"/>
      <c r="H77" s="836"/>
    </row>
    <row r="78" spans="1:8" s="140" customFormat="1" ht="14.25">
      <c r="A78" s="826"/>
      <c r="B78" s="1053" t="s">
        <v>26</v>
      </c>
      <c r="C78" s="1036">
        <v>603126</v>
      </c>
      <c r="D78" s="1045"/>
      <c r="E78" s="1053" t="s">
        <v>26</v>
      </c>
      <c r="F78" s="1078">
        <v>603126</v>
      </c>
      <c r="G78" s="1069"/>
      <c r="H78" s="836"/>
    </row>
    <row r="79" spans="1:8" s="140" customFormat="1" ht="39" thickBot="1">
      <c r="A79" s="826"/>
      <c r="B79" s="1075" t="s">
        <v>27</v>
      </c>
      <c r="C79" s="1047">
        <v>603126</v>
      </c>
      <c r="D79" s="1048"/>
      <c r="E79" s="1075" t="s">
        <v>27</v>
      </c>
      <c r="F79" s="1080">
        <v>603126</v>
      </c>
      <c r="G79" s="1081"/>
      <c r="H79" s="836"/>
    </row>
    <row r="80" spans="1:8" s="140" customFormat="1" ht="83.25" customHeight="1" thickBot="1">
      <c r="A80" s="826"/>
      <c r="B80" s="1462" t="s">
        <v>430</v>
      </c>
      <c r="C80" s="1463"/>
      <c r="D80" s="1463"/>
      <c r="E80" s="1463"/>
      <c r="F80" s="1463"/>
      <c r="G80" s="1464"/>
      <c r="H80" s="836"/>
    </row>
    <row r="81" spans="1:8" s="140" customFormat="1" ht="14.25">
      <c r="A81" s="826"/>
      <c r="B81" s="373"/>
      <c r="C81" s="373"/>
      <c r="D81" s="373"/>
      <c r="E81" s="373"/>
      <c r="F81" s="373"/>
      <c r="G81" s="373"/>
      <c r="H81" s="836"/>
    </row>
    <row r="82" spans="1:8" s="140" customFormat="1" ht="15">
      <c r="A82" s="826"/>
      <c r="B82" s="273" t="s">
        <v>140</v>
      </c>
      <c r="C82" s="723"/>
      <c r="D82" s="723"/>
      <c r="E82" s="723"/>
      <c r="F82" s="723"/>
      <c r="G82" s="723"/>
      <c r="H82" s="826"/>
    </row>
    <row r="83" spans="1:8" s="140" customFormat="1" ht="15.75" thickBot="1">
      <c r="A83" s="826"/>
      <c r="B83" s="723"/>
      <c r="C83" s="723"/>
      <c r="D83" s="723"/>
      <c r="E83" s="723"/>
      <c r="F83" s="723"/>
      <c r="G83" s="723"/>
      <c r="H83" s="836"/>
    </row>
    <row r="84" spans="1:8" s="140" customFormat="1" ht="15">
      <c r="A84" s="826">
        <f>A33+1</f>
        <v>20</v>
      </c>
      <c r="B84" s="1023" t="s">
        <v>59</v>
      </c>
      <c r="C84" s="1024"/>
      <c r="D84" s="1025"/>
      <c r="E84" s="1023" t="s">
        <v>59</v>
      </c>
      <c r="F84" s="1024"/>
      <c r="G84" s="1025"/>
      <c r="H84" s="836" t="s">
        <v>180</v>
      </c>
    </row>
    <row r="85" spans="1:8" s="140" customFormat="1" ht="14.25">
      <c r="A85" s="826"/>
      <c r="B85" s="1026" t="s">
        <v>4</v>
      </c>
      <c r="C85" s="1027"/>
      <c r="D85" s="1028"/>
      <c r="E85" s="1026" t="s">
        <v>4</v>
      </c>
      <c r="F85" s="1027"/>
      <c r="G85" s="1028"/>
      <c r="H85" s="836"/>
    </row>
    <row r="86" spans="1:8" s="140" customFormat="1" ht="40.5">
      <c r="A86" s="826"/>
      <c r="B86" s="1029" t="s">
        <v>183</v>
      </c>
      <c r="C86" s="1030"/>
      <c r="D86" s="1031"/>
      <c r="E86" s="1049" t="s">
        <v>184</v>
      </c>
      <c r="F86" s="1030"/>
      <c r="G86" s="1031"/>
      <c r="H86" s="836"/>
    </row>
    <row r="87" spans="1:8" s="140" customFormat="1" ht="14.25">
      <c r="A87" s="826"/>
      <c r="B87" s="1032" t="s">
        <v>6</v>
      </c>
      <c r="C87" s="1033">
        <v>2395803</v>
      </c>
      <c r="D87" s="1082">
        <v>-275000</v>
      </c>
      <c r="E87" s="1032" t="s">
        <v>6</v>
      </c>
      <c r="F87" s="1050">
        <v>2343649</v>
      </c>
      <c r="G87" s="1034">
        <v>275000</v>
      </c>
      <c r="H87" s="836"/>
    </row>
    <row r="88" spans="1:8" s="140" customFormat="1" ht="14.25">
      <c r="A88" s="826"/>
      <c r="B88" s="1035" t="s">
        <v>13</v>
      </c>
      <c r="C88" s="1036">
        <v>2395803</v>
      </c>
      <c r="D88" s="1045">
        <v>-275000</v>
      </c>
      <c r="E88" s="1035" t="s">
        <v>13</v>
      </c>
      <c r="F88" s="1051">
        <v>2343649</v>
      </c>
      <c r="G88" s="1037">
        <v>275000</v>
      </c>
      <c r="H88" s="836"/>
    </row>
    <row r="89" spans="1:8" s="140" customFormat="1" ht="25.5">
      <c r="A89" s="826"/>
      <c r="B89" s="1038" t="s">
        <v>14</v>
      </c>
      <c r="C89" s="1036">
        <v>2395803</v>
      </c>
      <c r="D89" s="1045">
        <v>-275000</v>
      </c>
      <c r="E89" s="1035" t="s">
        <v>14</v>
      </c>
      <c r="F89" s="1051">
        <v>2343649</v>
      </c>
      <c r="G89" s="1037">
        <v>275000</v>
      </c>
      <c r="H89" s="836"/>
    </row>
    <row r="90" spans="1:8" s="140" customFormat="1" ht="14.25">
      <c r="A90" s="826"/>
      <c r="B90" s="1032" t="s">
        <v>15</v>
      </c>
      <c r="C90" s="1039">
        <v>2395803</v>
      </c>
      <c r="D90" s="1082">
        <v>-275000</v>
      </c>
      <c r="E90" s="1052" t="s">
        <v>15</v>
      </c>
      <c r="F90" s="1050">
        <v>2343649</v>
      </c>
      <c r="G90" s="1034">
        <v>275000</v>
      </c>
      <c r="H90" s="836"/>
    </row>
    <row r="91" spans="1:8" s="140" customFormat="1" ht="14.25">
      <c r="A91" s="826"/>
      <c r="B91" s="1035" t="s">
        <v>16</v>
      </c>
      <c r="C91" s="1036">
        <v>2395803</v>
      </c>
      <c r="D91" s="1045">
        <v>-275000</v>
      </c>
      <c r="E91" s="1053" t="s">
        <v>16</v>
      </c>
      <c r="F91" s="1050">
        <v>2343649</v>
      </c>
      <c r="G91" s="1034">
        <v>275000</v>
      </c>
      <c r="H91" s="836"/>
    </row>
    <row r="92" spans="1:8" s="140" customFormat="1" ht="25.5">
      <c r="A92" s="826"/>
      <c r="B92" s="1083" t="s">
        <v>104</v>
      </c>
      <c r="C92" s="1036">
        <v>2395803</v>
      </c>
      <c r="D92" s="1045">
        <v>-275000</v>
      </c>
      <c r="E92" s="1083" t="s">
        <v>104</v>
      </c>
      <c r="F92" s="1036">
        <v>2343649</v>
      </c>
      <c r="G92" s="1037">
        <v>275000</v>
      </c>
      <c r="H92" s="836"/>
    </row>
    <row r="93" spans="1:8" s="140" customFormat="1" ht="15" thickBot="1">
      <c r="A93" s="826"/>
      <c r="B93" s="1054" t="s">
        <v>20</v>
      </c>
      <c r="C93" s="1036">
        <v>2395803</v>
      </c>
      <c r="D93" s="1045">
        <v>-275000</v>
      </c>
      <c r="E93" s="1054" t="s">
        <v>20</v>
      </c>
      <c r="F93" s="1036">
        <v>2343649</v>
      </c>
      <c r="G93" s="1045">
        <v>275000</v>
      </c>
      <c r="H93" s="836"/>
    </row>
    <row r="94" spans="1:8" s="140" customFormat="1">
      <c r="A94" s="826"/>
      <c r="B94" s="1084" t="s">
        <v>42</v>
      </c>
      <c r="C94" s="1085"/>
      <c r="D94" s="1086"/>
      <c r="E94" s="1084"/>
      <c r="F94" s="1093"/>
      <c r="G94" s="1086"/>
      <c r="H94" s="104"/>
    </row>
    <row r="95" spans="1:8" s="140" customFormat="1" ht="40.5">
      <c r="A95" s="826"/>
      <c r="B95" s="1029" t="s">
        <v>183</v>
      </c>
      <c r="C95" s="1087"/>
      <c r="D95" s="1088"/>
      <c r="E95" s="1029"/>
      <c r="F95" s="1030"/>
      <c r="G95" s="1094"/>
      <c r="H95" s="104"/>
    </row>
    <row r="96" spans="1:8" s="140" customFormat="1" ht="13.5">
      <c r="A96" s="826"/>
      <c r="B96" s="1089" t="s">
        <v>185</v>
      </c>
      <c r="C96" s="1087"/>
      <c r="D96" s="1088"/>
      <c r="E96" s="1029"/>
      <c r="F96" s="1030"/>
      <c r="G96" s="1094"/>
      <c r="H96" s="104"/>
    </row>
    <row r="97" spans="1:8" s="140" customFormat="1">
      <c r="A97" s="826"/>
      <c r="B97" s="1090" t="s">
        <v>58</v>
      </c>
      <c r="C97" s="1091"/>
      <c r="D97" s="1092"/>
      <c r="E97" s="1090"/>
      <c r="F97" s="1091"/>
      <c r="G97" s="1092"/>
      <c r="H97" s="104"/>
    </row>
    <row r="98" spans="1:8" s="140" customFormat="1">
      <c r="A98" s="826"/>
      <c r="B98" s="1032" t="s">
        <v>6</v>
      </c>
      <c r="C98" s="1033">
        <v>2395803</v>
      </c>
      <c r="D98" s="1082">
        <v>-275000</v>
      </c>
      <c r="E98" s="1095"/>
      <c r="F98" s="1096"/>
      <c r="G98" s="1097"/>
      <c r="H98" s="104"/>
    </row>
    <row r="99" spans="1:8" s="140" customFormat="1">
      <c r="A99" s="826"/>
      <c r="B99" s="1035" t="s">
        <v>13</v>
      </c>
      <c r="C99" s="1036">
        <v>2395803</v>
      </c>
      <c r="D99" s="1045">
        <v>-275000</v>
      </c>
      <c r="E99" s="1098"/>
      <c r="F99" s="1099"/>
      <c r="G99" s="1100"/>
      <c r="H99" s="104"/>
    </row>
    <row r="100" spans="1:8" s="140" customFormat="1" ht="25.5">
      <c r="A100" s="826"/>
      <c r="B100" s="1038" t="s">
        <v>14</v>
      </c>
      <c r="C100" s="1036">
        <v>2395803</v>
      </c>
      <c r="D100" s="1045">
        <v>-275000</v>
      </c>
      <c r="E100" s="1098"/>
      <c r="F100" s="1099"/>
      <c r="G100" s="1100"/>
      <c r="H100" s="104"/>
    </row>
    <row r="101" spans="1:8" s="140" customFormat="1">
      <c r="A101" s="826"/>
      <c r="B101" s="1032" t="s">
        <v>15</v>
      </c>
      <c r="C101" s="1039">
        <v>2395803</v>
      </c>
      <c r="D101" s="1082">
        <v>-275000</v>
      </c>
      <c r="E101" s="1101"/>
      <c r="F101" s="1096"/>
      <c r="G101" s="1097"/>
      <c r="H101" s="104"/>
    </row>
    <row r="102" spans="1:8" s="140" customFormat="1">
      <c r="A102" s="826"/>
      <c r="B102" s="1035" t="s">
        <v>16</v>
      </c>
      <c r="C102" s="1036">
        <v>2395803</v>
      </c>
      <c r="D102" s="1045">
        <v>-275000</v>
      </c>
      <c r="E102" s="1098"/>
      <c r="F102" s="1099"/>
      <c r="G102" s="1100"/>
      <c r="H102" s="104"/>
    </row>
    <row r="103" spans="1:8" s="140" customFormat="1" ht="25.5">
      <c r="A103" s="826"/>
      <c r="B103" s="1083" t="s">
        <v>104</v>
      </c>
      <c r="C103" s="1036">
        <v>2395803</v>
      </c>
      <c r="D103" s="1045">
        <v>-275000</v>
      </c>
      <c r="E103" s="1098"/>
      <c r="F103" s="1099"/>
      <c r="G103" s="1100"/>
      <c r="H103" s="104"/>
    </row>
    <row r="104" spans="1:8" s="140" customFormat="1">
      <c r="A104" s="826"/>
      <c r="B104" s="1054" t="s">
        <v>20</v>
      </c>
      <c r="C104" s="1036">
        <v>2395803</v>
      </c>
      <c r="D104" s="1045">
        <v>-275000</v>
      </c>
      <c r="E104" s="1098"/>
      <c r="F104" s="1099"/>
      <c r="G104" s="1100"/>
      <c r="H104" s="104"/>
    </row>
    <row r="105" spans="1:8" s="140" customFormat="1" ht="13.5">
      <c r="A105" s="826"/>
      <c r="B105" s="1089" t="s">
        <v>186</v>
      </c>
      <c r="C105" s="1087"/>
      <c r="D105" s="1088"/>
      <c r="E105" s="1029"/>
      <c r="F105" s="1030"/>
      <c r="G105" s="1094"/>
      <c r="H105" s="104"/>
    </row>
    <row r="106" spans="1:8" s="140" customFormat="1">
      <c r="A106" s="826"/>
      <c r="B106" s="1090" t="s">
        <v>58</v>
      </c>
      <c r="C106" s="1091"/>
      <c r="D106" s="1092"/>
      <c r="E106" s="1090"/>
      <c r="F106" s="1091"/>
      <c r="G106" s="1092"/>
      <c r="H106" s="104"/>
    </row>
    <row r="107" spans="1:8" s="140" customFormat="1">
      <c r="A107" s="826"/>
      <c r="B107" s="1032" t="s">
        <v>6</v>
      </c>
      <c r="C107" s="1033">
        <v>385985</v>
      </c>
      <c r="D107" s="1082">
        <v>-275000</v>
      </c>
      <c r="E107" s="1095"/>
      <c r="F107" s="1096"/>
      <c r="G107" s="1097"/>
      <c r="H107" s="104"/>
    </row>
    <row r="108" spans="1:8" s="140" customFormat="1">
      <c r="A108" s="826"/>
      <c r="B108" s="1035" t="s">
        <v>13</v>
      </c>
      <c r="C108" s="1036">
        <v>385985</v>
      </c>
      <c r="D108" s="1045">
        <v>-275000</v>
      </c>
      <c r="E108" s="1098"/>
      <c r="F108" s="1099"/>
      <c r="G108" s="1100"/>
      <c r="H108" s="104"/>
    </row>
    <row r="109" spans="1:8" s="140" customFormat="1" ht="25.5">
      <c r="A109" s="826"/>
      <c r="B109" s="1038" t="s">
        <v>14</v>
      </c>
      <c r="C109" s="1036">
        <v>385985</v>
      </c>
      <c r="D109" s="1045">
        <v>-275000</v>
      </c>
      <c r="E109" s="1098"/>
      <c r="F109" s="1099"/>
      <c r="G109" s="1100"/>
      <c r="H109" s="104"/>
    </row>
    <row r="110" spans="1:8" s="140" customFormat="1">
      <c r="A110" s="826"/>
      <c r="B110" s="1032" t="s">
        <v>15</v>
      </c>
      <c r="C110" s="1039">
        <v>385985</v>
      </c>
      <c r="D110" s="1082">
        <v>-275000</v>
      </c>
      <c r="E110" s="1101"/>
      <c r="F110" s="1096"/>
      <c r="G110" s="1097"/>
      <c r="H110" s="104"/>
    </row>
    <row r="111" spans="1:8" s="140" customFormat="1">
      <c r="A111" s="826"/>
      <c r="B111" s="1035" t="s">
        <v>16</v>
      </c>
      <c r="C111" s="1036">
        <v>385985</v>
      </c>
      <c r="D111" s="1045">
        <v>-275000</v>
      </c>
      <c r="E111" s="1098"/>
      <c r="F111" s="1099"/>
      <c r="G111" s="1100"/>
      <c r="H111" s="104"/>
    </row>
    <row r="112" spans="1:8" s="140" customFormat="1" ht="25.5">
      <c r="A112" s="826"/>
      <c r="B112" s="1083" t="s">
        <v>104</v>
      </c>
      <c r="C112" s="1036">
        <v>385985</v>
      </c>
      <c r="D112" s="1045">
        <v>-275000</v>
      </c>
      <c r="E112" s="1098"/>
      <c r="F112" s="1099"/>
      <c r="G112" s="1100"/>
      <c r="H112" s="104"/>
    </row>
    <row r="113" spans="1:8" s="140" customFormat="1" ht="13.5" thickBot="1">
      <c r="A113" s="826"/>
      <c r="B113" s="1057" t="s">
        <v>20</v>
      </c>
      <c r="C113" s="1047">
        <v>385985</v>
      </c>
      <c r="D113" s="1048">
        <v>-275000</v>
      </c>
      <c r="E113" s="1102"/>
      <c r="F113" s="1103"/>
      <c r="G113" s="1104"/>
      <c r="H113" s="104"/>
    </row>
    <row r="114" spans="1:8" s="140" customFormat="1" ht="68.25" customHeight="1" thickBot="1">
      <c r="A114" s="826"/>
      <c r="B114" s="1462" t="s">
        <v>431</v>
      </c>
      <c r="C114" s="1463"/>
      <c r="D114" s="1463"/>
      <c r="E114" s="1463"/>
      <c r="F114" s="1463"/>
      <c r="G114" s="1464"/>
      <c r="H114" s="836"/>
    </row>
    <row r="115" spans="1:8" s="140" customFormat="1" ht="14.25">
      <c r="A115" s="826"/>
      <c r="B115" s="373"/>
      <c r="C115" s="373"/>
      <c r="D115" s="373"/>
      <c r="E115" s="373"/>
      <c r="F115" s="373"/>
      <c r="G115" s="373"/>
      <c r="H115" s="836"/>
    </row>
    <row r="116" spans="1:8" s="140" customFormat="1" ht="15">
      <c r="A116" s="826"/>
      <c r="B116" s="273" t="s">
        <v>140</v>
      </c>
      <c r="C116" s="723"/>
      <c r="D116" s="723"/>
      <c r="E116" s="723"/>
      <c r="F116" s="723"/>
      <c r="G116" s="723"/>
      <c r="H116" s="826"/>
    </row>
    <row r="117" spans="1:8" s="140" customFormat="1" ht="15.75" thickBot="1">
      <c r="A117" s="826"/>
      <c r="B117" s="723"/>
      <c r="C117" s="723"/>
      <c r="D117" s="723"/>
      <c r="E117" s="723"/>
      <c r="F117" s="723"/>
      <c r="G117" s="723"/>
      <c r="H117" s="836"/>
    </row>
    <row r="118" spans="1:8" s="140" customFormat="1" ht="15">
      <c r="A118" s="826">
        <f>A84+1</f>
        <v>21</v>
      </c>
      <c r="B118" s="1023" t="s">
        <v>59</v>
      </c>
      <c r="C118" s="1024"/>
      <c r="D118" s="1025"/>
      <c r="E118" s="1023" t="s">
        <v>59</v>
      </c>
      <c r="F118" s="1024"/>
      <c r="G118" s="1025"/>
      <c r="H118" s="836" t="s">
        <v>180</v>
      </c>
    </row>
    <row r="119" spans="1:8" s="140" customFormat="1" ht="14.25">
      <c r="A119" s="826"/>
      <c r="B119" s="1026" t="s">
        <v>4</v>
      </c>
      <c r="C119" s="1027"/>
      <c r="D119" s="1028"/>
      <c r="E119" s="1026" t="s">
        <v>4</v>
      </c>
      <c r="F119" s="1027"/>
      <c r="G119" s="1028"/>
      <c r="H119" s="836"/>
    </row>
    <row r="120" spans="1:8" s="140" customFormat="1" ht="40.5">
      <c r="A120" s="826"/>
      <c r="B120" s="1029" t="s">
        <v>183</v>
      </c>
      <c r="C120" s="1030"/>
      <c r="D120" s="1031"/>
      <c r="E120" s="1049" t="s">
        <v>187</v>
      </c>
      <c r="F120" s="1030"/>
      <c r="G120" s="1031"/>
      <c r="H120" s="836"/>
    </row>
    <row r="121" spans="1:8" s="140" customFormat="1" ht="14.25">
      <c r="A121" s="826"/>
      <c r="B121" s="1032" t="s">
        <v>6</v>
      </c>
      <c r="C121" s="1033">
        <v>2395803</v>
      </c>
      <c r="D121" s="1082">
        <v>-139189</v>
      </c>
      <c r="E121" s="1032" t="s">
        <v>6</v>
      </c>
      <c r="F121" s="1050">
        <v>1360811</v>
      </c>
      <c r="G121" s="1105">
        <v>139189</v>
      </c>
      <c r="H121" s="836"/>
    </row>
    <row r="122" spans="1:8" s="140" customFormat="1" ht="14.25">
      <c r="A122" s="826"/>
      <c r="B122" s="1035" t="s">
        <v>13</v>
      </c>
      <c r="C122" s="1036">
        <v>2395803</v>
      </c>
      <c r="D122" s="1045">
        <v>-139189</v>
      </c>
      <c r="E122" s="1035" t="s">
        <v>13</v>
      </c>
      <c r="F122" s="1051">
        <v>1360811</v>
      </c>
      <c r="G122" s="1037">
        <v>139189</v>
      </c>
      <c r="H122" s="836"/>
    </row>
    <row r="123" spans="1:8" s="140" customFormat="1" ht="25.5">
      <c r="A123" s="826"/>
      <c r="B123" s="1038" t="s">
        <v>14</v>
      </c>
      <c r="C123" s="1036">
        <v>2395803</v>
      </c>
      <c r="D123" s="1045">
        <v>-139189</v>
      </c>
      <c r="E123" s="1035" t="s">
        <v>14</v>
      </c>
      <c r="F123" s="1051">
        <v>1360811</v>
      </c>
      <c r="G123" s="1037">
        <v>139189</v>
      </c>
      <c r="H123" s="836"/>
    </row>
    <row r="124" spans="1:8" s="140" customFormat="1" ht="14.25">
      <c r="A124" s="826"/>
      <c r="B124" s="1032" t="s">
        <v>15</v>
      </c>
      <c r="C124" s="1039">
        <v>2395803</v>
      </c>
      <c r="D124" s="1082">
        <v>-139189</v>
      </c>
      <c r="E124" s="1052" t="s">
        <v>15</v>
      </c>
      <c r="F124" s="1050">
        <v>1360811</v>
      </c>
      <c r="G124" s="1105">
        <v>139189</v>
      </c>
      <c r="H124" s="836"/>
    </row>
    <row r="125" spans="1:8" s="140" customFormat="1" ht="14.25">
      <c r="A125" s="826"/>
      <c r="B125" s="1035" t="s">
        <v>16</v>
      </c>
      <c r="C125" s="1036">
        <v>2395803</v>
      </c>
      <c r="D125" s="1045">
        <v>-139189</v>
      </c>
      <c r="E125" s="1053" t="s">
        <v>16</v>
      </c>
      <c r="F125" s="1051">
        <v>1360811</v>
      </c>
      <c r="G125" s="1037">
        <v>139189</v>
      </c>
      <c r="H125" s="836"/>
    </row>
    <row r="126" spans="1:8" s="140" customFormat="1" ht="25.5">
      <c r="A126" s="826"/>
      <c r="B126" s="1083" t="s">
        <v>104</v>
      </c>
      <c r="C126" s="1036">
        <v>2395803</v>
      </c>
      <c r="D126" s="1045">
        <v>-139189</v>
      </c>
      <c r="E126" s="1035" t="s">
        <v>104</v>
      </c>
      <c r="F126" s="1051">
        <v>1360811</v>
      </c>
      <c r="G126" s="1037">
        <v>139189</v>
      </c>
      <c r="H126" s="836"/>
    </row>
    <row r="127" spans="1:8" s="140" customFormat="1" ht="15" thickBot="1">
      <c r="A127" s="826"/>
      <c r="B127" s="1054" t="s">
        <v>20</v>
      </c>
      <c r="C127" s="1036">
        <v>2395803</v>
      </c>
      <c r="D127" s="1045">
        <v>-139189</v>
      </c>
      <c r="E127" s="1054" t="s">
        <v>20</v>
      </c>
      <c r="F127" s="1051">
        <v>1360811</v>
      </c>
      <c r="G127" s="1037">
        <v>139189</v>
      </c>
      <c r="H127" s="836"/>
    </row>
    <row r="128" spans="1:8" s="140" customFormat="1">
      <c r="A128" s="826"/>
      <c r="B128" s="1084" t="s">
        <v>42</v>
      </c>
      <c r="C128" s="1085"/>
      <c r="D128" s="1086"/>
      <c r="E128" s="1084"/>
      <c r="F128" s="1093"/>
      <c r="G128" s="1086"/>
      <c r="H128" s="104"/>
    </row>
    <row r="129" spans="1:8" s="140" customFormat="1" ht="40.5">
      <c r="A129" s="826"/>
      <c r="B129" s="1029" t="s">
        <v>183</v>
      </c>
      <c r="C129" s="1087"/>
      <c r="D129" s="1088"/>
      <c r="E129" s="1029"/>
      <c r="F129" s="1030"/>
      <c r="G129" s="1094"/>
      <c r="H129" s="104"/>
    </row>
    <row r="130" spans="1:8" s="140" customFormat="1" ht="13.5">
      <c r="A130" s="826"/>
      <c r="B130" s="1089" t="s">
        <v>185</v>
      </c>
      <c r="C130" s="1087"/>
      <c r="D130" s="1088"/>
      <c r="E130" s="1029"/>
      <c r="F130" s="1030"/>
      <c r="G130" s="1094"/>
      <c r="H130" s="104"/>
    </row>
    <row r="131" spans="1:8" s="140" customFormat="1">
      <c r="A131" s="826"/>
      <c r="B131" s="1090" t="s">
        <v>58</v>
      </c>
      <c r="C131" s="1091"/>
      <c r="D131" s="1092"/>
      <c r="E131" s="1090"/>
      <c r="F131" s="1091"/>
      <c r="G131" s="1092"/>
      <c r="H131" s="104"/>
    </row>
    <row r="132" spans="1:8" s="140" customFormat="1">
      <c r="A132" s="826"/>
      <c r="B132" s="1032" t="s">
        <v>6</v>
      </c>
      <c r="C132" s="1033">
        <v>2395803</v>
      </c>
      <c r="D132" s="1045">
        <v>-139189</v>
      </c>
      <c r="E132" s="1095"/>
      <c r="F132" s="1096"/>
      <c r="G132" s="1097"/>
      <c r="H132" s="104"/>
    </row>
    <row r="133" spans="1:8" s="140" customFormat="1">
      <c r="A133" s="826"/>
      <c r="B133" s="1035" t="s">
        <v>13</v>
      </c>
      <c r="C133" s="1036">
        <v>2395803</v>
      </c>
      <c r="D133" s="1045">
        <v>-139189</v>
      </c>
      <c r="E133" s="1098"/>
      <c r="F133" s="1099"/>
      <c r="G133" s="1100"/>
      <c r="H133" s="104"/>
    </row>
    <row r="134" spans="1:8" s="140" customFormat="1" ht="25.5">
      <c r="A134" s="826"/>
      <c r="B134" s="1038" t="s">
        <v>14</v>
      </c>
      <c r="C134" s="1036">
        <v>2395803</v>
      </c>
      <c r="D134" s="1045">
        <v>-139189</v>
      </c>
      <c r="E134" s="1098"/>
      <c r="F134" s="1099"/>
      <c r="G134" s="1100"/>
      <c r="H134" s="104"/>
    </row>
    <row r="135" spans="1:8" s="140" customFormat="1">
      <c r="A135" s="826"/>
      <c r="B135" s="1032" t="s">
        <v>15</v>
      </c>
      <c r="C135" s="1039">
        <v>2395803</v>
      </c>
      <c r="D135" s="1045">
        <v>-139189</v>
      </c>
      <c r="E135" s="1101"/>
      <c r="F135" s="1096"/>
      <c r="G135" s="1097"/>
      <c r="H135" s="104"/>
    </row>
    <row r="136" spans="1:8" s="140" customFormat="1">
      <c r="A136" s="826"/>
      <c r="B136" s="1035" t="s">
        <v>16</v>
      </c>
      <c r="C136" s="1036">
        <v>2395803</v>
      </c>
      <c r="D136" s="1045">
        <v>-139189</v>
      </c>
      <c r="E136" s="1098"/>
      <c r="F136" s="1099"/>
      <c r="G136" s="1100"/>
      <c r="H136" s="104"/>
    </row>
    <row r="137" spans="1:8" s="140" customFormat="1" ht="25.5">
      <c r="A137" s="826"/>
      <c r="B137" s="1083" t="s">
        <v>104</v>
      </c>
      <c r="C137" s="1036">
        <v>2395803</v>
      </c>
      <c r="D137" s="1045">
        <v>-139189</v>
      </c>
      <c r="E137" s="1098"/>
      <c r="F137" s="1099"/>
      <c r="G137" s="1100"/>
      <c r="H137" s="104"/>
    </row>
    <row r="138" spans="1:8" s="140" customFormat="1">
      <c r="A138" s="826"/>
      <c r="B138" s="1054" t="s">
        <v>20</v>
      </c>
      <c r="C138" s="1036">
        <v>2395803</v>
      </c>
      <c r="D138" s="1045">
        <v>-139189</v>
      </c>
      <c r="E138" s="1098"/>
      <c r="F138" s="1099"/>
      <c r="G138" s="1100"/>
      <c r="H138" s="104"/>
    </row>
    <row r="139" spans="1:8" s="140" customFormat="1" ht="13.5">
      <c r="A139" s="826"/>
      <c r="B139" s="1089" t="s">
        <v>186</v>
      </c>
      <c r="C139" s="1087"/>
      <c r="D139" s="1088"/>
      <c r="E139" s="1029"/>
      <c r="F139" s="1030"/>
      <c r="G139" s="1094"/>
      <c r="H139" s="104"/>
    </row>
    <row r="140" spans="1:8" s="140" customFormat="1">
      <c r="A140" s="826"/>
      <c r="B140" s="1090" t="s">
        <v>58</v>
      </c>
      <c r="C140" s="1091"/>
      <c r="D140" s="1092"/>
      <c r="E140" s="1090"/>
      <c r="F140" s="1091"/>
      <c r="G140" s="1092"/>
      <c r="H140" s="104"/>
    </row>
    <row r="141" spans="1:8" s="140" customFormat="1">
      <c r="A141" s="826"/>
      <c r="B141" s="1032" t="s">
        <v>6</v>
      </c>
      <c r="C141" s="1033">
        <v>385985</v>
      </c>
      <c r="D141" s="1045">
        <v>-110985</v>
      </c>
      <c r="E141" s="1095"/>
      <c r="F141" s="1096"/>
      <c r="G141" s="1097"/>
      <c r="H141" s="104"/>
    </row>
    <row r="142" spans="1:8" s="140" customFormat="1">
      <c r="A142" s="826"/>
      <c r="B142" s="1035" t="s">
        <v>13</v>
      </c>
      <c r="C142" s="1036">
        <v>385985</v>
      </c>
      <c r="D142" s="1045">
        <v>-110985</v>
      </c>
      <c r="E142" s="1098"/>
      <c r="F142" s="1099"/>
      <c r="G142" s="1100"/>
      <c r="H142" s="104"/>
    </row>
    <row r="143" spans="1:8" s="140" customFormat="1" ht="25.5">
      <c r="A143" s="826"/>
      <c r="B143" s="1038" t="s">
        <v>14</v>
      </c>
      <c r="C143" s="1036">
        <v>385985</v>
      </c>
      <c r="D143" s="1045">
        <v>-110985</v>
      </c>
      <c r="E143" s="1098"/>
      <c r="F143" s="1099"/>
      <c r="G143" s="1100"/>
      <c r="H143" s="104"/>
    </row>
    <row r="144" spans="1:8" s="140" customFormat="1">
      <c r="A144" s="826"/>
      <c r="B144" s="1032" t="s">
        <v>15</v>
      </c>
      <c r="C144" s="1039">
        <v>385985</v>
      </c>
      <c r="D144" s="1045">
        <v>-110985</v>
      </c>
      <c r="E144" s="1101"/>
      <c r="F144" s="1096"/>
      <c r="G144" s="1097"/>
      <c r="H144" s="104"/>
    </row>
    <row r="145" spans="1:8" s="140" customFormat="1">
      <c r="A145" s="826"/>
      <c r="B145" s="1035" t="s">
        <v>16</v>
      </c>
      <c r="C145" s="1036">
        <v>385985</v>
      </c>
      <c r="D145" s="1045">
        <v>-110985</v>
      </c>
      <c r="E145" s="1098"/>
      <c r="F145" s="1099"/>
      <c r="G145" s="1100"/>
      <c r="H145" s="104"/>
    </row>
    <row r="146" spans="1:8" s="140" customFormat="1" ht="25.5">
      <c r="A146" s="826"/>
      <c r="B146" s="1083" t="s">
        <v>104</v>
      </c>
      <c r="C146" s="1036">
        <v>385985</v>
      </c>
      <c r="D146" s="1045">
        <v>-110985</v>
      </c>
      <c r="E146" s="1098"/>
      <c r="F146" s="1099"/>
      <c r="G146" s="1100"/>
      <c r="H146" s="104"/>
    </row>
    <row r="147" spans="1:8" s="140" customFormat="1">
      <c r="A147" s="826"/>
      <c r="B147" s="1054" t="s">
        <v>20</v>
      </c>
      <c r="C147" s="1036">
        <v>385985</v>
      </c>
      <c r="D147" s="1045">
        <v>-110985</v>
      </c>
      <c r="E147" s="1098"/>
      <c r="F147" s="1099"/>
      <c r="G147" s="1100"/>
      <c r="H147" s="104"/>
    </row>
    <row r="148" spans="1:8" s="140" customFormat="1" ht="40.5">
      <c r="A148" s="826"/>
      <c r="B148" s="1089" t="s">
        <v>188</v>
      </c>
      <c r="C148" s="1087"/>
      <c r="D148" s="1088"/>
      <c r="E148" s="1029"/>
      <c r="F148" s="1030"/>
      <c r="G148" s="1094"/>
      <c r="H148" s="104"/>
    </row>
    <row r="149" spans="1:8" s="140" customFormat="1">
      <c r="A149" s="826"/>
      <c r="B149" s="1090" t="s">
        <v>58</v>
      </c>
      <c r="C149" s="1091"/>
      <c r="D149" s="1092"/>
      <c r="E149" s="1090"/>
      <c r="F149" s="1091"/>
      <c r="G149" s="1092"/>
      <c r="H149" s="104"/>
    </row>
    <row r="150" spans="1:8" s="140" customFormat="1">
      <c r="A150" s="826"/>
      <c r="B150" s="1032" t="s">
        <v>6</v>
      </c>
      <c r="C150" s="1033">
        <v>2009818</v>
      </c>
      <c r="D150" s="1082">
        <v>-28204</v>
      </c>
      <c r="E150" s="1095"/>
      <c r="F150" s="1096"/>
      <c r="G150" s="1097"/>
      <c r="H150" s="104"/>
    </row>
    <row r="151" spans="1:8" s="140" customFormat="1">
      <c r="A151" s="826"/>
      <c r="B151" s="1035" t="s">
        <v>13</v>
      </c>
      <c r="C151" s="1036">
        <v>2009818</v>
      </c>
      <c r="D151" s="1045">
        <v>-28204</v>
      </c>
      <c r="E151" s="1098"/>
      <c r="F151" s="1099"/>
      <c r="G151" s="1100"/>
      <c r="H151" s="104"/>
    </row>
    <row r="152" spans="1:8" s="140" customFormat="1" ht="25.5">
      <c r="A152" s="826"/>
      <c r="B152" s="1038" t="s">
        <v>14</v>
      </c>
      <c r="C152" s="1036">
        <v>2009818</v>
      </c>
      <c r="D152" s="1045">
        <v>-28204</v>
      </c>
      <c r="E152" s="1098"/>
      <c r="F152" s="1099"/>
      <c r="G152" s="1100"/>
      <c r="H152" s="104"/>
    </row>
    <row r="153" spans="1:8" s="140" customFormat="1">
      <c r="A153" s="826"/>
      <c r="B153" s="1032" t="s">
        <v>15</v>
      </c>
      <c r="C153" s="1039">
        <v>2009818</v>
      </c>
      <c r="D153" s="1082">
        <v>-28204</v>
      </c>
      <c r="E153" s="1101"/>
      <c r="F153" s="1096"/>
      <c r="G153" s="1097"/>
      <c r="H153" s="104"/>
    </row>
    <row r="154" spans="1:8" s="140" customFormat="1">
      <c r="A154" s="826"/>
      <c r="B154" s="1035" t="s">
        <v>16</v>
      </c>
      <c r="C154" s="1036">
        <v>2009818</v>
      </c>
      <c r="D154" s="1045">
        <v>-28204</v>
      </c>
      <c r="E154" s="1098"/>
      <c r="F154" s="1099"/>
      <c r="G154" s="1100"/>
      <c r="H154" s="104"/>
    </row>
    <row r="155" spans="1:8" s="140" customFormat="1" ht="25.5">
      <c r="A155" s="826"/>
      <c r="B155" s="1083" t="s">
        <v>104</v>
      </c>
      <c r="C155" s="1036">
        <v>2009818</v>
      </c>
      <c r="D155" s="1045">
        <v>-28204</v>
      </c>
      <c r="E155" s="1098"/>
      <c r="F155" s="1099"/>
      <c r="G155" s="1100"/>
      <c r="H155" s="104"/>
    </row>
    <row r="156" spans="1:8" s="140" customFormat="1" ht="13.5" thickBot="1">
      <c r="A156" s="826"/>
      <c r="B156" s="1057" t="s">
        <v>20</v>
      </c>
      <c r="C156" s="1047">
        <v>2009818</v>
      </c>
      <c r="D156" s="1048">
        <v>-28204</v>
      </c>
      <c r="E156" s="1102"/>
      <c r="F156" s="1103"/>
      <c r="G156" s="1104"/>
      <c r="H156" s="104"/>
    </row>
    <row r="157" spans="1:8" s="140" customFormat="1" ht="87" customHeight="1" thickBot="1">
      <c r="A157" s="826"/>
      <c r="B157" s="1462" t="s">
        <v>432</v>
      </c>
      <c r="C157" s="1463"/>
      <c r="D157" s="1463"/>
      <c r="E157" s="1463"/>
      <c r="F157" s="1463"/>
      <c r="G157" s="1464"/>
      <c r="H157" s="836"/>
    </row>
    <row r="158" spans="1:8" s="140" customFormat="1">
      <c r="A158" s="826"/>
      <c r="B158" s="276"/>
      <c r="C158" s="212"/>
      <c r="D158" s="212"/>
      <c r="E158" s="183"/>
      <c r="F158" s="183"/>
      <c r="G158" s="183"/>
      <c r="H158" s="22"/>
    </row>
    <row r="159" spans="1:8" s="140" customFormat="1" ht="15">
      <c r="A159" s="826"/>
      <c r="B159" s="273" t="s">
        <v>140</v>
      </c>
      <c r="C159" s="723"/>
      <c r="D159" s="723"/>
      <c r="E159" s="723"/>
      <c r="F159" s="723"/>
      <c r="G159" s="723"/>
      <c r="H159" s="826"/>
    </row>
    <row r="160" spans="1:8" s="140" customFormat="1" ht="15.75" thickBot="1">
      <c r="A160" s="826"/>
      <c r="B160" s="723"/>
      <c r="C160" s="723"/>
      <c r="D160" s="723"/>
      <c r="E160" s="723"/>
      <c r="F160" s="723"/>
      <c r="G160" s="723"/>
      <c r="H160" s="836"/>
    </row>
    <row r="161" spans="1:8" s="140" customFormat="1" ht="15">
      <c r="A161" s="826">
        <f>A118+1</f>
        <v>22</v>
      </c>
      <c r="B161" s="1023" t="s">
        <v>59</v>
      </c>
      <c r="C161" s="1024"/>
      <c r="D161" s="1025"/>
      <c r="E161" s="1023" t="s">
        <v>59</v>
      </c>
      <c r="F161" s="1024"/>
      <c r="G161" s="1025"/>
      <c r="H161" s="836" t="s">
        <v>180</v>
      </c>
    </row>
    <row r="162" spans="1:8" s="140" customFormat="1" ht="14.25">
      <c r="A162" s="826"/>
      <c r="B162" s="1026" t="s">
        <v>4</v>
      </c>
      <c r="C162" s="1027"/>
      <c r="D162" s="1028"/>
      <c r="E162" s="1026" t="s">
        <v>4</v>
      </c>
      <c r="F162" s="1027"/>
      <c r="G162" s="1028"/>
      <c r="H162" s="836"/>
    </row>
    <row r="163" spans="1:8" s="186" customFormat="1" ht="51" customHeight="1">
      <c r="A163" s="825"/>
      <c r="B163" s="1029" t="s">
        <v>183</v>
      </c>
      <c r="C163" s="1030"/>
      <c r="D163" s="1031"/>
      <c r="E163" s="1049" t="s">
        <v>189</v>
      </c>
      <c r="F163" s="1030"/>
      <c r="G163" s="1031"/>
      <c r="H163" s="836"/>
    </row>
    <row r="164" spans="1:8" s="186" customFormat="1" ht="12" customHeight="1">
      <c r="A164" s="825"/>
      <c r="B164" s="1032" t="s">
        <v>6</v>
      </c>
      <c r="C164" s="1033">
        <v>2395803</v>
      </c>
      <c r="D164" s="1082">
        <v>-875252</v>
      </c>
      <c r="E164" s="1032" t="s">
        <v>6</v>
      </c>
      <c r="F164" s="1050">
        <v>5779358</v>
      </c>
      <c r="G164" s="1105">
        <v>875252</v>
      </c>
      <c r="H164" s="836"/>
    </row>
    <row r="165" spans="1:8" ht="14.25">
      <c r="B165" s="1035" t="s">
        <v>13</v>
      </c>
      <c r="C165" s="1036">
        <v>2395803</v>
      </c>
      <c r="D165" s="1045">
        <v>-875252</v>
      </c>
      <c r="E165" s="1035" t="s">
        <v>13</v>
      </c>
      <c r="F165" s="1051">
        <v>5779358</v>
      </c>
      <c r="G165" s="1037">
        <v>875252</v>
      </c>
      <c r="H165" s="836"/>
    </row>
    <row r="166" spans="1:8" ht="25.5">
      <c r="B166" s="1038" t="s">
        <v>14</v>
      </c>
      <c r="C166" s="1036">
        <v>2395803</v>
      </c>
      <c r="D166" s="1045">
        <v>-875252</v>
      </c>
      <c r="E166" s="1035" t="s">
        <v>14</v>
      </c>
      <c r="F166" s="1051">
        <v>5779358</v>
      </c>
      <c r="G166" s="1037">
        <v>875252</v>
      </c>
      <c r="H166" s="836"/>
    </row>
    <row r="167" spans="1:8" ht="14.25">
      <c r="B167" s="1032" t="s">
        <v>15</v>
      </c>
      <c r="C167" s="1039">
        <v>2395803</v>
      </c>
      <c r="D167" s="1082">
        <v>-875252</v>
      </c>
      <c r="E167" s="1052" t="s">
        <v>15</v>
      </c>
      <c r="F167" s="1050">
        <v>5779358</v>
      </c>
      <c r="G167" s="1105">
        <v>875252</v>
      </c>
      <c r="H167" s="836"/>
    </row>
    <row r="168" spans="1:8" ht="14.25">
      <c r="B168" s="1035" t="s">
        <v>16</v>
      </c>
      <c r="C168" s="1036">
        <v>2395803</v>
      </c>
      <c r="D168" s="1045">
        <v>-875252</v>
      </c>
      <c r="E168" s="1053" t="s">
        <v>16</v>
      </c>
      <c r="F168" s="1051">
        <v>5779358</v>
      </c>
      <c r="G168" s="1037">
        <v>875252</v>
      </c>
      <c r="H168" s="836"/>
    </row>
    <row r="169" spans="1:8" ht="25.5">
      <c r="B169" s="1083" t="s">
        <v>104</v>
      </c>
      <c r="C169" s="1036">
        <v>2395803</v>
      </c>
      <c r="D169" s="1045">
        <v>-875252</v>
      </c>
      <c r="E169" s="1035" t="s">
        <v>104</v>
      </c>
      <c r="F169" s="1051">
        <v>5779358</v>
      </c>
      <c r="G169" s="1037">
        <v>875252</v>
      </c>
      <c r="H169" s="836"/>
    </row>
    <row r="170" spans="1:8" ht="15" thickBot="1">
      <c r="B170" s="1054" t="s">
        <v>20</v>
      </c>
      <c r="C170" s="1036">
        <v>2395803</v>
      </c>
      <c r="D170" s="1045">
        <v>-875252</v>
      </c>
      <c r="E170" s="1054" t="s">
        <v>20</v>
      </c>
      <c r="F170" s="1051">
        <v>5779358</v>
      </c>
      <c r="G170" s="1037">
        <v>875252</v>
      </c>
      <c r="H170" s="836"/>
    </row>
    <row r="171" spans="1:8">
      <c r="B171" s="1084" t="s">
        <v>42</v>
      </c>
      <c r="C171" s="1085"/>
      <c r="D171" s="1086"/>
      <c r="E171" s="1084"/>
      <c r="F171" s="1093"/>
      <c r="G171" s="1086"/>
      <c r="H171" s="104"/>
    </row>
    <row r="172" spans="1:8" ht="40.5">
      <c r="B172" s="1029" t="s">
        <v>183</v>
      </c>
      <c r="C172" s="1087"/>
      <c r="D172" s="1088"/>
      <c r="E172" s="1029"/>
      <c r="F172" s="1030"/>
      <c r="G172" s="1094"/>
      <c r="H172" s="104"/>
    </row>
    <row r="173" spans="1:8" ht="13.5">
      <c r="B173" s="1089" t="s">
        <v>185</v>
      </c>
      <c r="C173" s="1087"/>
      <c r="D173" s="1088"/>
      <c r="E173" s="1029"/>
      <c r="F173" s="1030"/>
      <c r="G173" s="1094"/>
      <c r="H173" s="104"/>
    </row>
    <row r="174" spans="1:8">
      <c r="B174" s="1090" t="s">
        <v>58</v>
      </c>
      <c r="C174" s="1091"/>
      <c r="D174" s="1092"/>
      <c r="E174" s="1090"/>
      <c r="F174" s="1091"/>
      <c r="G174" s="1092"/>
      <c r="H174" s="104"/>
    </row>
    <row r="175" spans="1:8">
      <c r="B175" s="1032" t="s">
        <v>6</v>
      </c>
      <c r="C175" s="1033">
        <v>2395803</v>
      </c>
      <c r="D175" s="1082">
        <v>-875252</v>
      </c>
      <c r="E175" s="1095"/>
      <c r="F175" s="1096"/>
      <c r="G175" s="1097"/>
      <c r="H175" s="104"/>
    </row>
    <row r="176" spans="1:8">
      <c r="B176" s="1035" t="s">
        <v>13</v>
      </c>
      <c r="C176" s="1036">
        <v>2395803</v>
      </c>
      <c r="D176" s="1045">
        <v>-875252</v>
      </c>
      <c r="E176" s="1098"/>
      <c r="F176" s="1099"/>
      <c r="G176" s="1100"/>
      <c r="H176" s="104"/>
    </row>
    <row r="177" spans="2:8" ht="25.5">
      <c r="B177" s="1038" t="s">
        <v>14</v>
      </c>
      <c r="C177" s="1036">
        <v>2395803</v>
      </c>
      <c r="D177" s="1045">
        <v>-875252</v>
      </c>
      <c r="E177" s="1098"/>
      <c r="F177" s="1099"/>
      <c r="G177" s="1100"/>
      <c r="H177" s="104"/>
    </row>
    <row r="178" spans="2:8">
      <c r="B178" s="1032" t="s">
        <v>15</v>
      </c>
      <c r="C178" s="1039">
        <v>2395803</v>
      </c>
      <c r="D178" s="1082">
        <v>-875252</v>
      </c>
      <c r="E178" s="1101"/>
      <c r="F178" s="1096"/>
      <c r="G178" s="1097"/>
      <c r="H178" s="104"/>
    </row>
    <row r="179" spans="2:8">
      <c r="B179" s="1035" t="s">
        <v>16</v>
      </c>
      <c r="C179" s="1036">
        <v>2395803</v>
      </c>
      <c r="D179" s="1045">
        <v>-875252</v>
      </c>
      <c r="E179" s="1098"/>
      <c r="F179" s="1099"/>
      <c r="G179" s="1100"/>
      <c r="H179" s="104"/>
    </row>
    <row r="180" spans="2:8" ht="25.5">
      <c r="B180" s="1083" t="s">
        <v>104</v>
      </c>
      <c r="C180" s="1036">
        <v>2395803</v>
      </c>
      <c r="D180" s="1045">
        <v>-875252</v>
      </c>
      <c r="E180" s="1098"/>
      <c r="F180" s="1099"/>
      <c r="G180" s="1100"/>
      <c r="H180" s="104"/>
    </row>
    <row r="181" spans="2:8">
      <c r="B181" s="1054" t="s">
        <v>20</v>
      </c>
      <c r="C181" s="1036">
        <v>2395803</v>
      </c>
      <c r="D181" s="1045">
        <v>-875252</v>
      </c>
      <c r="E181" s="1098"/>
      <c r="F181" s="1099"/>
      <c r="G181" s="1100"/>
      <c r="H181" s="104"/>
    </row>
    <row r="182" spans="2:8" ht="40.5">
      <c r="B182" s="1089" t="s">
        <v>190</v>
      </c>
      <c r="C182" s="1087"/>
      <c r="D182" s="1088"/>
      <c r="E182" s="1029"/>
      <c r="F182" s="1030"/>
      <c r="G182" s="1094"/>
      <c r="H182" s="104"/>
    </row>
    <row r="183" spans="2:8">
      <c r="B183" s="1090" t="s">
        <v>58</v>
      </c>
      <c r="C183" s="1091"/>
      <c r="D183" s="1092"/>
      <c r="E183" s="1090"/>
      <c r="F183" s="1091"/>
      <c r="G183" s="1092"/>
      <c r="H183" s="104"/>
    </row>
    <row r="184" spans="2:8">
      <c r="B184" s="1032" t="s">
        <v>6</v>
      </c>
      <c r="C184" s="1033">
        <v>2009818</v>
      </c>
      <c r="D184" s="1082">
        <v>-875252</v>
      </c>
      <c r="E184" s="1095"/>
      <c r="F184" s="1096"/>
      <c r="G184" s="1097"/>
      <c r="H184" s="104"/>
    </row>
    <row r="185" spans="2:8">
      <c r="B185" s="1035" t="s">
        <v>13</v>
      </c>
      <c r="C185" s="1036">
        <v>2009818</v>
      </c>
      <c r="D185" s="1045">
        <v>-875252</v>
      </c>
      <c r="E185" s="1098"/>
      <c r="F185" s="1099"/>
      <c r="G185" s="1100"/>
      <c r="H185" s="104"/>
    </row>
    <row r="186" spans="2:8" ht="25.5">
      <c r="B186" s="1038" t="s">
        <v>14</v>
      </c>
      <c r="C186" s="1036">
        <v>2009818</v>
      </c>
      <c r="D186" s="1045">
        <v>-875252</v>
      </c>
      <c r="E186" s="1098"/>
      <c r="F186" s="1099"/>
      <c r="G186" s="1100"/>
      <c r="H186" s="104"/>
    </row>
    <row r="187" spans="2:8">
      <c r="B187" s="1032" t="s">
        <v>15</v>
      </c>
      <c r="C187" s="1039">
        <v>2009818</v>
      </c>
      <c r="D187" s="1082">
        <v>-875252</v>
      </c>
      <c r="E187" s="1101"/>
      <c r="F187" s="1096"/>
      <c r="G187" s="1097"/>
      <c r="H187" s="104"/>
    </row>
    <row r="188" spans="2:8">
      <c r="B188" s="1035" t="s">
        <v>16</v>
      </c>
      <c r="C188" s="1036">
        <v>2009818</v>
      </c>
      <c r="D188" s="1045">
        <v>-875252</v>
      </c>
      <c r="E188" s="1098"/>
      <c r="F188" s="1099"/>
      <c r="G188" s="1100"/>
      <c r="H188" s="104"/>
    </row>
    <row r="189" spans="2:8" ht="25.5">
      <c r="B189" s="1083" t="s">
        <v>104</v>
      </c>
      <c r="C189" s="1036">
        <v>2009818</v>
      </c>
      <c r="D189" s="1045">
        <v>-875252</v>
      </c>
      <c r="E189" s="1098"/>
      <c r="F189" s="1099"/>
      <c r="G189" s="1100"/>
      <c r="H189" s="104"/>
    </row>
    <row r="190" spans="2:8" ht="13.5" thickBot="1">
      <c r="B190" s="1057" t="s">
        <v>20</v>
      </c>
      <c r="C190" s="1047">
        <v>2009818</v>
      </c>
      <c r="D190" s="1048">
        <v>-875252</v>
      </c>
      <c r="E190" s="1102"/>
      <c r="F190" s="1103"/>
      <c r="G190" s="1104"/>
      <c r="H190" s="104"/>
    </row>
    <row r="191" spans="2:8" ht="69.75" customHeight="1" thickBot="1">
      <c r="B191" s="1462" t="s">
        <v>433</v>
      </c>
      <c r="C191" s="1463"/>
      <c r="D191" s="1463"/>
      <c r="E191" s="1463"/>
      <c r="F191" s="1463"/>
      <c r="G191" s="1464"/>
      <c r="H191" s="836"/>
    </row>
    <row r="192" spans="2:8">
      <c r="B192" s="276"/>
      <c r="C192" s="212"/>
      <c r="D192" s="212"/>
      <c r="E192" s="183"/>
      <c r="F192" s="183"/>
      <c r="G192" s="183"/>
      <c r="H192" s="22"/>
    </row>
    <row r="193" spans="1:8" ht="15">
      <c r="B193" s="273" t="s">
        <v>140</v>
      </c>
      <c r="C193" s="723"/>
      <c r="D193" s="723"/>
      <c r="E193" s="723"/>
      <c r="F193" s="723"/>
      <c r="G193" s="723"/>
    </row>
    <row r="194" spans="1:8" ht="15.75" thickBot="1">
      <c r="B194" s="723"/>
      <c r="C194" s="723"/>
      <c r="D194" s="723"/>
      <c r="E194" s="723"/>
      <c r="F194" s="723"/>
      <c r="G194" s="723"/>
      <c r="H194" s="836"/>
    </row>
    <row r="195" spans="1:8" ht="15">
      <c r="A195" s="1">
        <f>A161+1</f>
        <v>23</v>
      </c>
      <c r="B195" s="1023" t="s">
        <v>59</v>
      </c>
      <c r="C195" s="1024"/>
      <c r="D195" s="1025"/>
      <c r="E195" s="1023" t="s">
        <v>59</v>
      </c>
      <c r="F195" s="1024"/>
      <c r="G195" s="1025"/>
      <c r="H195" s="836" t="s">
        <v>180</v>
      </c>
    </row>
    <row r="196" spans="1:8" ht="14.25">
      <c r="B196" s="1026" t="s">
        <v>4</v>
      </c>
      <c r="C196" s="1027"/>
      <c r="D196" s="1028"/>
      <c r="E196" s="1026" t="s">
        <v>4</v>
      </c>
      <c r="F196" s="1027"/>
      <c r="G196" s="1028"/>
      <c r="H196" s="836"/>
    </row>
    <row r="197" spans="1:8" ht="40.5">
      <c r="B197" s="1029" t="s">
        <v>183</v>
      </c>
      <c r="C197" s="1030"/>
      <c r="D197" s="1031"/>
      <c r="E197" s="1049" t="s">
        <v>191</v>
      </c>
      <c r="F197" s="1030"/>
      <c r="G197" s="1031"/>
      <c r="H197" s="836"/>
    </row>
    <row r="198" spans="1:8" ht="14.25">
      <c r="B198" s="1032" t="s">
        <v>6</v>
      </c>
      <c r="C198" s="1033">
        <v>2395803</v>
      </c>
      <c r="D198" s="1082">
        <v>-90045</v>
      </c>
      <c r="E198" s="1032" t="s">
        <v>6</v>
      </c>
      <c r="F198" s="1050">
        <v>274955</v>
      </c>
      <c r="G198" s="1105">
        <v>90045</v>
      </c>
      <c r="H198" s="836"/>
    </row>
    <row r="199" spans="1:8" ht="14.25">
      <c r="B199" s="1035" t="s">
        <v>13</v>
      </c>
      <c r="C199" s="1036">
        <v>2395803</v>
      </c>
      <c r="D199" s="1045">
        <v>-90045</v>
      </c>
      <c r="E199" s="1035" t="s">
        <v>13</v>
      </c>
      <c r="F199" s="1051">
        <v>274955</v>
      </c>
      <c r="G199" s="1037">
        <v>90045</v>
      </c>
      <c r="H199" s="836"/>
    </row>
    <row r="200" spans="1:8" ht="25.5">
      <c r="B200" s="1038" t="s">
        <v>14</v>
      </c>
      <c r="C200" s="1036">
        <v>2395803</v>
      </c>
      <c r="D200" s="1045">
        <v>-90045</v>
      </c>
      <c r="E200" s="1035" t="s">
        <v>14</v>
      </c>
      <c r="F200" s="1051">
        <v>274955</v>
      </c>
      <c r="G200" s="1037">
        <v>90045</v>
      </c>
      <c r="H200" s="836"/>
    </row>
    <row r="201" spans="1:8" ht="14.25">
      <c r="B201" s="1032" t="s">
        <v>15</v>
      </c>
      <c r="C201" s="1039">
        <v>2395803</v>
      </c>
      <c r="D201" s="1082">
        <v>-90045</v>
      </c>
      <c r="E201" s="1052" t="s">
        <v>15</v>
      </c>
      <c r="F201" s="1050">
        <v>274955</v>
      </c>
      <c r="G201" s="1105">
        <v>90045</v>
      </c>
      <c r="H201" s="836"/>
    </row>
    <row r="202" spans="1:8" ht="14.25">
      <c r="B202" s="1035" t="s">
        <v>16</v>
      </c>
      <c r="C202" s="1036">
        <v>2395803</v>
      </c>
      <c r="D202" s="1045">
        <v>-90045</v>
      </c>
      <c r="E202" s="1053" t="s">
        <v>16</v>
      </c>
      <c r="F202" s="1051">
        <v>274955</v>
      </c>
      <c r="G202" s="1037">
        <v>90045</v>
      </c>
      <c r="H202" s="836"/>
    </row>
    <row r="203" spans="1:8" ht="25.5">
      <c r="B203" s="1083" t="s">
        <v>104</v>
      </c>
      <c r="C203" s="1036">
        <v>2395803</v>
      </c>
      <c r="D203" s="1045">
        <v>-90045</v>
      </c>
      <c r="E203" s="1035" t="s">
        <v>104</v>
      </c>
      <c r="F203" s="1051">
        <v>274955</v>
      </c>
      <c r="G203" s="1037">
        <v>90045</v>
      </c>
      <c r="H203" s="836"/>
    </row>
    <row r="204" spans="1:8" ht="15" thickBot="1">
      <c r="B204" s="1054" t="s">
        <v>20</v>
      </c>
      <c r="C204" s="1036">
        <v>2395803</v>
      </c>
      <c r="D204" s="1045">
        <v>-90045</v>
      </c>
      <c r="E204" s="1054" t="s">
        <v>20</v>
      </c>
      <c r="F204" s="1051">
        <v>274955</v>
      </c>
      <c r="G204" s="1037">
        <v>90045</v>
      </c>
      <c r="H204" s="836"/>
    </row>
    <row r="205" spans="1:8">
      <c r="B205" s="1084" t="s">
        <v>42</v>
      </c>
      <c r="C205" s="1085"/>
      <c r="D205" s="1086"/>
      <c r="E205" s="1084"/>
      <c r="F205" s="1093"/>
      <c r="G205" s="1086"/>
      <c r="H205" s="104"/>
    </row>
    <row r="206" spans="1:8" ht="40.5">
      <c r="B206" s="1029" t="s">
        <v>183</v>
      </c>
      <c r="C206" s="1087"/>
      <c r="D206" s="1088"/>
      <c r="E206" s="1029"/>
      <c r="F206" s="1030"/>
      <c r="G206" s="1094"/>
      <c r="H206" s="104"/>
    </row>
    <row r="207" spans="1:8" ht="13.5">
      <c r="B207" s="1089" t="s">
        <v>185</v>
      </c>
      <c r="C207" s="1087"/>
      <c r="D207" s="1088"/>
      <c r="E207" s="1029"/>
      <c r="F207" s="1030"/>
      <c r="G207" s="1094"/>
      <c r="H207" s="104"/>
    </row>
    <row r="208" spans="1:8">
      <c r="B208" s="1090" t="s">
        <v>58</v>
      </c>
      <c r="C208" s="1091"/>
      <c r="D208" s="1092"/>
      <c r="E208" s="1090"/>
      <c r="F208" s="1091"/>
      <c r="G208" s="1092"/>
      <c r="H208" s="104"/>
    </row>
    <row r="209" spans="2:8">
      <c r="B209" s="1032" t="s">
        <v>6</v>
      </c>
      <c r="C209" s="1033">
        <v>2395803</v>
      </c>
      <c r="D209" s="1082">
        <v>-90045</v>
      </c>
      <c r="E209" s="1095"/>
      <c r="F209" s="1096"/>
      <c r="G209" s="1097"/>
      <c r="H209" s="104"/>
    </row>
    <row r="210" spans="2:8">
      <c r="B210" s="1035" t="s">
        <v>13</v>
      </c>
      <c r="C210" s="1036">
        <v>2395803</v>
      </c>
      <c r="D210" s="1045">
        <v>-90045</v>
      </c>
      <c r="E210" s="1098"/>
      <c r="F210" s="1099"/>
      <c r="G210" s="1100"/>
      <c r="H210" s="104"/>
    </row>
    <row r="211" spans="2:8" ht="25.5">
      <c r="B211" s="1038" t="s">
        <v>14</v>
      </c>
      <c r="C211" s="1036">
        <v>2395803</v>
      </c>
      <c r="D211" s="1045">
        <v>-90045</v>
      </c>
      <c r="E211" s="1098"/>
      <c r="F211" s="1099"/>
      <c r="G211" s="1100"/>
      <c r="H211" s="104"/>
    </row>
    <row r="212" spans="2:8">
      <c r="B212" s="1032" t="s">
        <v>15</v>
      </c>
      <c r="C212" s="1039">
        <v>2395803</v>
      </c>
      <c r="D212" s="1082">
        <v>-90045</v>
      </c>
      <c r="E212" s="1101"/>
      <c r="F212" s="1096"/>
      <c r="G212" s="1097"/>
      <c r="H212" s="104"/>
    </row>
    <row r="213" spans="2:8">
      <c r="B213" s="1035" t="s">
        <v>16</v>
      </c>
      <c r="C213" s="1036">
        <v>2395803</v>
      </c>
      <c r="D213" s="1045">
        <v>-90045</v>
      </c>
      <c r="E213" s="1098"/>
      <c r="F213" s="1099"/>
      <c r="G213" s="1100"/>
      <c r="H213" s="104"/>
    </row>
    <row r="214" spans="2:8" ht="25.5">
      <c r="B214" s="1083" t="s">
        <v>104</v>
      </c>
      <c r="C214" s="1036">
        <v>2395803</v>
      </c>
      <c r="D214" s="1045">
        <v>-90045</v>
      </c>
      <c r="E214" s="1098"/>
      <c r="F214" s="1099"/>
      <c r="G214" s="1100"/>
      <c r="H214" s="104"/>
    </row>
    <row r="215" spans="2:8">
      <c r="B215" s="1054" t="s">
        <v>20</v>
      </c>
      <c r="C215" s="1036">
        <v>2395803</v>
      </c>
      <c r="D215" s="1045">
        <v>-90045</v>
      </c>
      <c r="E215" s="1098"/>
      <c r="F215" s="1099"/>
      <c r="G215" s="1100"/>
      <c r="H215" s="104"/>
    </row>
    <row r="216" spans="2:8" ht="40.5">
      <c r="B216" s="1089" t="s">
        <v>188</v>
      </c>
      <c r="C216" s="1087"/>
      <c r="D216" s="1088"/>
      <c r="E216" s="1029"/>
      <c r="F216" s="1030"/>
      <c r="G216" s="1094"/>
      <c r="H216" s="104"/>
    </row>
    <row r="217" spans="2:8">
      <c r="B217" s="1090" t="s">
        <v>58</v>
      </c>
      <c r="C217" s="1091"/>
      <c r="D217" s="1092"/>
      <c r="E217" s="1090"/>
      <c r="F217" s="1091"/>
      <c r="G217" s="1092"/>
      <c r="H217" s="104"/>
    </row>
    <row r="218" spans="2:8">
      <c r="B218" s="1032" t="s">
        <v>6</v>
      </c>
      <c r="C218" s="1033">
        <v>2009818</v>
      </c>
      <c r="D218" s="1082">
        <v>-90045</v>
      </c>
      <c r="E218" s="1095"/>
      <c r="F218" s="1096"/>
      <c r="G218" s="1097"/>
      <c r="H218" s="104"/>
    </row>
    <row r="219" spans="2:8">
      <c r="B219" s="1035" t="s">
        <v>13</v>
      </c>
      <c r="C219" s="1036">
        <v>2009818</v>
      </c>
      <c r="D219" s="1045">
        <v>-90045</v>
      </c>
      <c r="E219" s="1098"/>
      <c r="F219" s="1099"/>
      <c r="G219" s="1100"/>
      <c r="H219" s="104"/>
    </row>
    <row r="220" spans="2:8" ht="25.5">
      <c r="B220" s="1038" t="s">
        <v>14</v>
      </c>
      <c r="C220" s="1036">
        <v>2009818</v>
      </c>
      <c r="D220" s="1045">
        <v>-90045</v>
      </c>
      <c r="E220" s="1098"/>
      <c r="F220" s="1099"/>
      <c r="G220" s="1100"/>
      <c r="H220" s="104"/>
    </row>
    <row r="221" spans="2:8">
      <c r="B221" s="1032" t="s">
        <v>15</v>
      </c>
      <c r="C221" s="1039">
        <v>2009818</v>
      </c>
      <c r="D221" s="1082">
        <v>-90045</v>
      </c>
      <c r="E221" s="1101"/>
      <c r="F221" s="1096"/>
      <c r="G221" s="1097"/>
      <c r="H221" s="104"/>
    </row>
    <row r="222" spans="2:8">
      <c r="B222" s="1035" t="s">
        <v>16</v>
      </c>
      <c r="C222" s="1036">
        <v>2009818</v>
      </c>
      <c r="D222" s="1045">
        <v>-90045</v>
      </c>
      <c r="E222" s="1098"/>
      <c r="F222" s="1099"/>
      <c r="G222" s="1100"/>
      <c r="H222" s="104"/>
    </row>
    <row r="223" spans="2:8" ht="25.5">
      <c r="B223" s="1083" t="s">
        <v>104</v>
      </c>
      <c r="C223" s="1036">
        <v>2009818</v>
      </c>
      <c r="D223" s="1045">
        <v>-90045</v>
      </c>
      <c r="E223" s="1098"/>
      <c r="F223" s="1099"/>
      <c r="G223" s="1100"/>
      <c r="H223" s="104"/>
    </row>
    <row r="224" spans="2:8" ht="13.5" thickBot="1">
      <c r="B224" s="1057" t="s">
        <v>20</v>
      </c>
      <c r="C224" s="1047">
        <v>2009818</v>
      </c>
      <c r="D224" s="1048">
        <v>-90045</v>
      </c>
      <c r="E224" s="1102"/>
      <c r="F224" s="1103"/>
      <c r="G224" s="1104"/>
      <c r="H224" s="104"/>
    </row>
    <row r="225" spans="1:8" ht="81.75" customHeight="1" thickBot="1">
      <c r="B225" s="1462" t="s">
        <v>434</v>
      </c>
      <c r="C225" s="1463"/>
      <c r="D225" s="1463"/>
      <c r="E225" s="1463"/>
      <c r="F225" s="1463"/>
      <c r="G225" s="1464"/>
      <c r="H225" s="836"/>
    </row>
    <row r="226" spans="1:8" ht="14.25">
      <c r="B226" s="373"/>
      <c r="C226" s="373"/>
      <c r="D226" s="373"/>
      <c r="E226" s="373"/>
      <c r="F226" s="373"/>
      <c r="G226" s="373"/>
      <c r="H226" s="836"/>
    </row>
    <row r="227" spans="1:8" ht="14.25">
      <c r="B227" s="374" t="s">
        <v>140</v>
      </c>
      <c r="C227" s="375"/>
      <c r="D227" s="375"/>
      <c r="E227" s="375"/>
      <c r="F227" s="375"/>
      <c r="G227" s="375"/>
    </row>
    <row r="228" spans="1:8" ht="15" thickBot="1">
      <c r="B228" s="375"/>
      <c r="C228" s="375"/>
      <c r="D228" s="375"/>
      <c r="E228" s="375"/>
      <c r="F228" s="375"/>
      <c r="G228" s="375"/>
      <c r="H228" s="837"/>
    </row>
    <row r="229" spans="1:8" ht="27">
      <c r="A229" s="1">
        <f>A195+1</f>
        <v>24</v>
      </c>
      <c r="B229" s="1023" t="s">
        <v>29</v>
      </c>
      <c r="C229" s="1024"/>
      <c r="D229" s="1025"/>
      <c r="E229" s="1023" t="s">
        <v>59</v>
      </c>
      <c r="F229" s="1024"/>
      <c r="G229" s="1025"/>
      <c r="H229" s="837" t="s">
        <v>180</v>
      </c>
    </row>
    <row r="230" spans="1:8" ht="14.25">
      <c r="B230" s="1026" t="s">
        <v>4</v>
      </c>
      <c r="C230" s="1027"/>
      <c r="D230" s="1028"/>
      <c r="E230" s="1026" t="s">
        <v>4</v>
      </c>
      <c r="F230" s="1027"/>
      <c r="G230" s="1028"/>
      <c r="H230" s="837"/>
    </row>
    <row r="231" spans="1:8" ht="15">
      <c r="B231" s="1029" t="s">
        <v>28</v>
      </c>
      <c r="C231" s="1030"/>
      <c r="D231" s="1031"/>
      <c r="E231" s="1049" t="s">
        <v>192</v>
      </c>
      <c r="F231" s="1030"/>
      <c r="G231" s="1031"/>
      <c r="H231" s="837"/>
    </row>
    <row r="232" spans="1:8" ht="14.25">
      <c r="B232" s="1032" t="s">
        <v>6</v>
      </c>
      <c r="C232" s="1033">
        <v>26518005</v>
      </c>
      <c r="D232" s="1034">
        <v>-4000</v>
      </c>
      <c r="E232" s="1032" t="s">
        <v>6</v>
      </c>
      <c r="F232" s="1050">
        <v>1921879</v>
      </c>
      <c r="G232" s="1034">
        <v>4000</v>
      </c>
      <c r="H232" s="837"/>
    </row>
    <row r="233" spans="1:8" ht="14.25">
      <c r="B233" s="1035" t="s">
        <v>13</v>
      </c>
      <c r="C233" s="1036">
        <v>26518005</v>
      </c>
      <c r="D233" s="1037">
        <v>-4000</v>
      </c>
      <c r="E233" s="1035" t="s">
        <v>60</v>
      </c>
      <c r="F233" s="1051">
        <v>133547</v>
      </c>
      <c r="G233" s="1034"/>
      <c r="H233" s="837"/>
    </row>
    <row r="234" spans="1:8" ht="25.5">
      <c r="B234" s="1038" t="s">
        <v>14</v>
      </c>
      <c r="C234" s="1036">
        <v>26518005</v>
      </c>
      <c r="D234" s="1037">
        <v>-4000</v>
      </c>
      <c r="E234" s="1035" t="s">
        <v>13</v>
      </c>
      <c r="F234" s="1051">
        <v>1788332</v>
      </c>
      <c r="G234" s="1037">
        <v>4000</v>
      </c>
      <c r="H234" s="837"/>
    </row>
    <row r="235" spans="1:8" ht="25.5">
      <c r="B235" s="1032" t="s">
        <v>30</v>
      </c>
      <c r="C235" s="1039">
        <v>26518005</v>
      </c>
      <c r="D235" s="1034">
        <v>-4000</v>
      </c>
      <c r="E235" s="1038" t="s">
        <v>14</v>
      </c>
      <c r="F235" s="1051">
        <v>1788332</v>
      </c>
      <c r="G235" s="1037">
        <v>4000</v>
      </c>
      <c r="H235" s="837"/>
    </row>
    <row r="236" spans="1:8" ht="14.25">
      <c r="B236" s="1035" t="s">
        <v>16</v>
      </c>
      <c r="C236" s="1036">
        <v>26518005</v>
      </c>
      <c r="D236" s="1037">
        <v>-4000</v>
      </c>
      <c r="E236" s="1032" t="s">
        <v>30</v>
      </c>
      <c r="F236" s="1050">
        <v>1921879</v>
      </c>
      <c r="G236" s="1034">
        <v>4000</v>
      </c>
      <c r="H236" s="837"/>
    </row>
    <row r="237" spans="1:8" ht="14.25">
      <c r="B237" s="1040" t="s">
        <v>104</v>
      </c>
      <c r="C237" s="1036">
        <v>26518005</v>
      </c>
      <c r="D237" s="1037">
        <v>-4000</v>
      </c>
      <c r="E237" s="1035" t="s">
        <v>16</v>
      </c>
      <c r="F237" s="1051">
        <v>1914054</v>
      </c>
      <c r="G237" s="1037">
        <v>4000</v>
      </c>
      <c r="H237" s="837"/>
    </row>
    <row r="238" spans="1:8" ht="14.25">
      <c r="B238" s="1041" t="s">
        <v>20</v>
      </c>
      <c r="C238" s="1036">
        <v>26518005</v>
      </c>
      <c r="D238" s="1037">
        <v>-4000</v>
      </c>
      <c r="E238" s="1054" t="s">
        <v>17</v>
      </c>
      <c r="F238" s="1051">
        <v>1896980</v>
      </c>
      <c r="G238" s="1037">
        <v>4000</v>
      </c>
      <c r="H238" s="837"/>
    </row>
    <row r="239" spans="1:8" ht="14.25">
      <c r="B239" s="1035"/>
      <c r="C239" s="1036"/>
      <c r="D239" s="1037"/>
      <c r="E239" s="1055" t="s">
        <v>18</v>
      </c>
      <c r="F239" s="1051">
        <v>1542008</v>
      </c>
      <c r="G239" s="1037">
        <v>600</v>
      </c>
      <c r="H239" s="837"/>
    </row>
    <row r="240" spans="1:8" ht="14.25">
      <c r="B240" s="1035"/>
      <c r="C240" s="1036"/>
      <c r="D240" s="1037"/>
      <c r="E240" s="1055" t="s">
        <v>19</v>
      </c>
      <c r="F240" s="1051">
        <v>354972</v>
      </c>
      <c r="G240" s="1037">
        <v>3400</v>
      </c>
      <c r="H240" s="837"/>
    </row>
    <row r="241" spans="1:8" ht="14.25">
      <c r="B241" s="1106"/>
      <c r="C241" s="1107"/>
      <c r="D241" s="1108"/>
      <c r="E241" s="1040" t="s">
        <v>104</v>
      </c>
      <c r="F241" s="1051">
        <v>17074</v>
      </c>
      <c r="G241" s="1037"/>
      <c r="H241" s="837"/>
    </row>
    <row r="242" spans="1:8" ht="14.25">
      <c r="B242" s="1106"/>
      <c r="C242" s="1107"/>
      <c r="D242" s="1108"/>
      <c r="E242" s="1041" t="s">
        <v>146</v>
      </c>
      <c r="F242" s="1051">
        <v>17074</v>
      </c>
      <c r="G242" s="1037"/>
      <c r="H242" s="837"/>
    </row>
    <row r="243" spans="1:8" ht="14.25">
      <c r="B243" s="1041"/>
      <c r="C243" s="1036"/>
      <c r="D243" s="1045"/>
      <c r="E243" s="1056" t="s">
        <v>22</v>
      </c>
      <c r="F243" s="1051">
        <v>7825</v>
      </c>
      <c r="G243" s="1045"/>
      <c r="H243" s="837"/>
    </row>
    <row r="244" spans="1:8" ht="15" thickBot="1">
      <c r="B244" s="1046"/>
      <c r="C244" s="1047"/>
      <c r="D244" s="1048"/>
      <c r="E244" s="1057" t="s">
        <v>23</v>
      </c>
      <c r="F244" s="1058">
        <v>7825</v>
      </c>
      <c r="G244" s="1048"/>
      <c r="H244" s="837"/>
    </row>
    <row r="245" spans="1:8" ht="67.5" customHeight="1" thickBot="1">
      <c r="B245" s="1465" t="s">
        <v>193</v>
      </c>
      <c r="C245" s="1466"/>
      <c r="D245" s="1466"/>
      <c r="E245" s="1466"/>
      <c r="F245" s="1466"/>
      <c r="G245" s="1467"/>
      <c r="H245" s="837"/>
    </row>
    <row r="246" spans="1:8" ht="14.25">
      <c r="B246" s="375"/>
      <c r="C246" s="375"/>
      <c r="D246" s="375"/>
      <c r="E246" s="375"/>
      <c r="F246" s="375"/>
      <c r="G246" s="375"/>
      <c r="H246" s="837"/>
    </row>
    <row r="247" spans="1:8" ht="14.25">
      <c r="B247" s="376" t="s">
        <v>141</v>
      </c>
      <c r="C247" s="375"/>
      <c r="D247" s="375"/>
      <c r="E247" s="376"/>
      <c r="F247" s="375"/>
      <c r="G247" s="375"/>
      <c r="H247" s="837"/>
    </row>
    <row r="248" spans="1:8" ht="15" thickBot="1">
      <c r="B248" s="375"/>
      <c r="C248" s="375"/>
      <c r="D248" s="375"/>
      <c r="E248" s="375"/>
      <c r="F248" s="375"/>
      <c r="G248" s="375"/>
      <c r="H248" s="837"/>
    </row>
    <row r="249" spans="1:8" ht="27">
      <c r="A249" s="1">
        <f>A229</f>
        <v>24</v>
      </c>
      <c r="B249" s="1059" t="s">
        <v>29</v>
      </c>
      <c r="C249" s="1024"/>
      <c r="D249" s="1025"/>
      <c r="E249" s="1023" t="s">
        <v>59</v>
      </c>
      <c r="F249" s="1024"/>
      <c r="G249" s="1025"/>
      <c r="H249" s="837" t="s">
        <v>180</v>
      </c>
    </row>
    <row r="250" spans="1:8" ht="14.25">
      <c r="B250" s="1026" t="s">
        <v>52</v>
      </c>
      <c r="C250" s="1027"/>
      <c r="D250" s="1028"/>
      <c r="E250" s="1026" t="s">
        <v>52</v>
      </c>
      <c r="F250" s="1027"/>
      <c r="G250" s="1028"/>
      <c r="H250" s="837"/>
    </row>
    <row r="251" spans="1:8">
      <c r="B251" s="1026" t="s">
        <v>99</v>
      </c>
      <c r="C251" s="1060"/>
      <c r="D251" s="1061"/>
      <c r="E251" s="1076" t="s">
        <v>99</v>
      </c>
      <c r="F251" s="1060"/>
      <c r="G251" s="1061"/>
      <c r="H251" s="22"/>
    </row>
    <row r="252" spans="1:8">
      <c r="B252" s="1062" t="s">
        <v>58</v>
      </c>
      <c r="C252" s="1060"/>
      <c r="D252" s="1061"/>
      <c r="E252" s="1062" t="s">
        <v>58</v>
      </c>
      <c r="F252" s="1060"/>
      <c r="G252" s="1061"/>
      <c r="H252" s="22"/>
    </row>
    <row r="253" spans="1:8">
      <c r="B253" s="1032" t="s">
        <v>6</v>
      </c>
      <c r="C253" s="1033">
        <v>58798203</v>
      </c>
      <c r="D253" s="1034">
        <v>-4000</v>
      </c>
      <c r="E253" s="1032" t="s">
        <v>6</v>
      </c>
      <c r="F253" s="1077">
        <v>298257917</v>
      </c>
      <c r="G253" s="1034">
        <v>4000</v>
      </c>
      <c r="H253" s="22"/>
    </row>
    <row r="254" spans="1:8">
      <c r="B254" s="1035" t="s">
        <v>13</v>
      </c>
      <c r="C254" s="1039">
        <v>58798203</v>
      </c>
      <c r="D254" s="1037">
        <v>-4000</v>
      </c>
      <c r="E254" s="1035" t="s">
        <v>60</v>
      </c>
      <c r="F254" s="1078">
        <v>6270442</v>
      </c>
      <c r="G254" s="1045"/>
      <c r="H254" s="22"/>
    </row>
    <row r="255" spans="1:8" ht="25.5">
      <c r="B255" s="1038" t="s">
        <v>14</v>
      </c>
      <c r="C255" s="1036">
        <v>58798203</v>
      </c>
      <c r="D255" s="1037">
        <v>-4000</v>
      </c>
      <c r="E255" s="1053" t="s">
        <v>8</v>
      </c>
      <c r="F255" s="1078">
        <v>585142</v>
      </c>
      <c r="G255" s="1069"/>
      <c r="H255" s="22"/>
    </row>
    <row r="256" spans="1:8">
      <c r="B256" s="1032" t="s">
        <v>30</v>
      </c>
      <c r="C256" s="1039">
        <v>58798203</v>
      </c>
      <c r="D256" s="1034">
        <v>-4000</v>
      </c>
      <c r="E256" s="1040" t="s">
        <v>9</v>
      </c>
      <c r="F256" s="1078">
        <v>579042</v>
      </c>
      <c r="G256" s="1069"/>
      <c r="H256" s="22"/>
    </row>
    <row r="257" spans="2:8">
      <c r="B257" s="1035" t="s">
        <v>16</v>
      </c>
      <c r="C257" s="1039">
        <v>58798203</v>
      </c>
      <c r="D257" s="1037">
        <v>-4000</v>
      </c>
      <c r="E257" s="1064" t="s">
        <v>10</v>
      </c>
      <c r="F257" s="1078">
        <v>579042</v>
      </c>
      <c r="G257" s="1045"/>
      <c r="H257" s="22"/>
    </row>
    <row r="258" spans="2:8" ht="25.5">
      <c r="B258" s="1040" t="s">
        <v>104</v>
      </c>
      <c r="C258" s="1039">
        <v>58798203</v>
      </c>
      <c r="D258" s="1037">
        <v>-4000</v>
      </c>
      <c r="E258" s="1065" t="s">
        <v>11</v>
      </c>
      <c r="F258" s="1078">
        <v>579042</v>
      </c>
      <c r="G258" s="1045"/>
      <c r="H258" s="22"/>
    </row>
    <row r="259" spans="2:8" ht="38.25">
      <c r="B259" s="1041" t="s">
        <v>20</v>
      </c>
      <c r="C259" s="1036">
        <v>58798203</v>
      </c>
      <c r="D259" s="1037">
        <v>-4000</v>
      </c>
      <c r="E259" s="1066" t="s">
        <v>12</v>
      </c>
      <c r="F259" s="1078">
        <v>579042</v>
      </c>
      <c r="G259" s="1034"/>
      <c r="H259" s="22"/>
    </row>
    <row r="260" spans="2:8" ht="25.5">
      <c r="B260" s="1041"/>
      <c r="C260" s="1036"/>
      <c r="D260" s="1037"/>
      <c r="E260" s="1040" t="s">
        <v>44</v>
      </c>
      <c r="F260" s="1078">
        <v>6100</v>
      </c>
      <c r="G260" s="1034"/>
      <c r="H260" s="22"/>
    </row>
    <row r="261" spans="2:8" ht="38.25">
      <c r="B261" s="1041"/>
      <c r="C261" s="1036"/>
      <c r="D261" s="1037"/>
      <c r="E261" s="1064" t="s">
        <v>45</v>
      </c>
      <c r="F261" s="1078">
        <v>6100</v>
      </c>
      <c r="G261" s="1034"/>
      <c r="H261" s="22"/>
    </row>
    <row r="262" spans="2:8" ht="51">
      <c r="B262" s="1041"/>
      <c r="C262" s="1036"/>
      <c r="D262" s="1037"/>
      <c r="E262" s="1065" t="s">
        <v>67</v>
      </c>
      <c r="F262" s="1078">
        <v>6100</v>
      </c>
      <c r="G262" s="1034"/>
      <c r="H262" s="22"/>
    </row>
    <row r="263" spans="2:8">
      <c r="B263" s="1041"/>
      <c r="C263" s="1036"/>
      <c r="D263" s="1037"/>
      <c r="E263" s="1067" t="s">
        <v>13</v>
      </c>
      <c r="F263" s="1078">
        <v>291402333</v>
      </c>
      <c r="G263" s="1037">
        <v>4000</v>
      </c>
      <c r="H263" s="22"/>
    </row>
    <row r="264" spans="2:8" ht="25.5">
      <c r="B264" s="1035"/>
      <c r="C264" s="1039"/>
      <c r="D264" s="1069"/>
      <c r="E264" s="1038" t="s">
        <v>14</v>
      </c>
      <c r="F264" s="1078">
        <v>291402333</v>
      </c>
      <c r="G264" s="1037">
        <v>4000</v>
      </c>
      <c r="H264" s="22"/>
    </row>
    <row r="265" spans="2:8">
      <c r="B265" s="1035"/>
      <c r="C265" s="1039"/>
      <c r="D265" s="1069"/>
      <c r="E265" s="1068" t="s">
        <v>15</v>
      </c>
      <c r="F265" s="1077">
        <v>297308955</v>
      </c>
      <c r="G265" s="1034">
        <v>4000</v>
      </c>
      <c r="H265" s="22"/>
    </row>
    <row r="266" spans="2:8">
      <c r="B266" s="1035"/>
      <c r="C266" s="1039"/>
      <c r="D266" s="1069"/>
      <c r="E266" s="1067" t="s">
        <v>16</v>
      </c>
      <c r="F266" s="1078">
        <v>288963838</v>
      </c>
      <c r="G266" s="1037">
        <v>4000</v>
      </c>
      <c r="H266" s="22"/>
    </row>
    <row r="267" spans="2:8">
      <c r="B267" s="1035"/>
      <c r="C267" s="1039"/>
      <c r="D267" s="1069"/>
      <c r="E267" s="1040" t="s">
        <v>17</v>
      </c>
      <c r="F267" s="1078">
        <v>90383119</v>
      </c>
      <c r="G267" s="1045">
        <v>4000</v>
      </c>
      <c r="H267" s="22"/>
    </row>
    <row r="268" spans="2:8">
      <c r="B268" s="1035"/>
      <c r="C268" s="1039"/>
      <c r="D268" s="1069"/>
      <c r="E268" s="1064" t="s">
        <v>18</v>
      </c>
      <c r="F268" s="1078">
        <v>63194988</v>
      </c>
      <c r="G268" s="1045">
        <v>600</v>
      </c>
      <c r="H268" s="22"/>
    </row>
    <row r="269" spans="2:8">
      <c r="B269" s="1035"/>
      <c r="C269" s="1039"/>
      <c r="D269" s="1069"/>
      <c r="E269" s="1064" t="s">
        <v>19</v>
      </c>
      <c r="F269" s="1078">
        <v>27188131</v>
      </c>
      <c r="G269" s="1045">
        <v>3400</v>
      </c>
      <c r="H269" s="22"/>
    </row>
    <row r="270" spans="2:8">
      <c r="B270" s="1035"/>
      <c r="C270" s="1039"/>
      <c r="D270" s="1069"/>
      <c r="E270" s="1040" t="s">
        <v>112</v>
      </c>
      <c r="F270" s="1078">
        <v>617033</v>
      </c>
      <c r="G270" s="1037"/>
      <c r="H270" s="22"/>
    </row>
    <row r="271" spans="2:8">
      <c r="B271" s="1035"/>
      <c r="C271" s="1039"/>
      <c r="D271" s="1069"/>
      <c r="E271" s="1040" t="s">
        <v>104</v>
      </c>
      <c r="F271" s="1078">
        <v>43961827</v>
      </c>
      <c r="G271" s="1037"/>
      <c r="H271" s="22"/>
    </row>
    <row r="272" spans="2:8">
      <c r="B272" s="1035"/>
      <c r="C272" s="1039"/>
      <c r="D272" s="1069"/>
      <c r="E272" s="1064" t="s">
        <v>20</v>
      </c>
      <c r="F272" s="1078">
        <v>33916676</v>
      </c>
      <c r="G272" s="1037"/>
      <c r="H272" s="22"/>
    </row>
    <row r="273" spans="2:8">
      <c r="B273" s="1035"/>
      <c r="C273" s="1039"/>
      <c r="D273" s="1069"/>
      <c r="E273" s="1064" t="s">
        <v>146</v>
      </c>
      <c r="F273" s="1078">
        <v>10045151</v>
      </c>
      <c r="G273" s="1037"/>
      <c r="H273" s="22"/>
    </row>
    <row r="274" spans="2:8" ht="25.5">
      <c r="B274" s="1035"/>
      <c r="C274" s="1039"/>
      <c r="D274" s="1069"/>
      <c r="E274" s="1040" t="s">
        <v>54</v>
      </c>
      <c r="F274" s="1078">
        <v>3069466</v>
      </c>
      <c r="G274" s="1045"/>
      <c r="H274" s="22"/>
    </row>
    <row r="275" spans="2:8">
      <c r="B275" s="1035"/>
      <c r="C275" s="1039"/>
      <c r="D275" s="1069"/>
      <c r="E275" s="1064" t="s">
        <v>56</v>
      </c>
      <c r="F275" s="1078">
        <v>3069466</v>
      </c>
      <c r="G275" s="1069"/>
      <c r="H275" s="22"/>
    </row>
    <row r="276" spans="2:8" ht="25.5">
      <c r="B276" s="1035"/>
      <c r="C276" s="1039"/>
      <c r="D276" s="1069"/>
      <c r="E276" s="1040" t="s">
        <v>35</v>
      </c>
      <c r="F276" s="1078">
        <v>150932393</v>
      </c>
      <c r="G276" s="1069"/>
      <c r="H276" s="22"/>
    </row>
    <row r="277" spans="2:8" ht="25.5">
      <c r="B277" s="1035"/>
      <c r="C277" s="1039"/>
      <c r="D277" s="1069"/>
      <c r="E277" s="1064" t="s">
        <v>36</v>
      </c>
      <c r="F277" s="1078">
        <v>332561</v>
      </c>
      <c r="G277" s="1069"/>
      <c r="H277" s="22"/>
    </row>
    <row r="278" spans="2:8" ht="25.5">
      <c r="B278" s="1035"/>
      <c r="C278" s="1039"/>
      <c r="D278" s="1069"/>
      <c r="E278" s="1065" t="s">
        <v>37</v>
      </c>
      <c r="F278" s="1078">
        <v>332561</v>
      </c>
      <c r="G278" s="1069"/>
      <c r="H278" s="22"/>
    </row>
    <row r="279" spans="2:8" ht="38.25">
      <c r="B279" s="1035"/>
      <c r="C279" s="1039"/>
      <c r="D279" s="1069"/>
      <c r="E279" s="1066" t="s">
        <v>38</v>
      </c>
      <c r="F279" s="1078">
        <v>332561</v>
      </c>
      <c r="G279" s="1069"/>
      <c r="H279" s="22"/>
    </row>
    <row r="280" spans="2:8" ht="25.5">
      <c r="B280" s="1035"/>
      <c r="C280" s="1039"/>
      <c r="D280" s="1069"/>
      <c r="E280" s="1064" t="s">
        <v>46</v>
      </c>
      <c r="F280" s="1078">
        <v>150599832</v>
      </c>
      <c r="G280" s="1069"/>
      <c r="H280" s="22"/>
    </row>
    <row r="281" spans="2:8" ht="25.5">
      <c r="B281" s="1035"/>
      <c r="C281" s="1039"/>
      <c r="D281" s="1069"/>
      <c r="E281" s="1065" t="s">
        <v>101</v>
      </c>
      <c r="F281" s="1078">
        <v>28071651</v>
      </c>
      <c r="G281" s="1069"/>
      <c r="H281" s="22"/>
    </row>
    <row r="282" spans="2:8" ht="38.25">
      <c r="B282" s="1109"/>
      <c r="C282" s="1110"/>
      <c r="D282" s="1079"/>
      <c r="E282" s="1065" t="s">
        <v>47</v>
      </c>
      <c r="F282" s="1078">
        <v>122528181</v>
      </c>
      <c r="G282" s="1079"/>
      <c r="H282" s="22"/>
    </row>
    <row r="283" spans="2:8">
      <c r="B283" s="1035"/>
      <c r="C283" s="1039"/>
      <c r="D283" s="1069"/>
      <c r="E283" s="1067" t="s">
        <v>22</v>
      </c>
      <c r="F283" s="1078">
        <v>8345117</v>
      </c>
      <c r="G283" s="1045"/>
      <c r="H283" s="22"/>
    </row>
    <row r="284" spans="2:8">
      <c r="B284" s="1035"/>
      <c r="C284" s="1039"/>
      <c r="D284" s="1069"/>
      <c r="E284" s="1040" t="s">
        <v>23</v>
      </c>
      <c r="F284" s="1078">
        <v>3859266</v>
      </c>
      <c r="G284" s="1069"/>
      <c r="H284" s="22"/>
    </row>
    <row r="285" spans="2:8">
      <c r="B285" s="1035"/>
      <c r="C285" s="1039"/>
      <c r="D285" s="1069"/>
      <c r="E285" s="1040" t="s">
        <v>39</v>
      </c>
      <c r="F285" s="1078">
        <v>4485851</v>
      </c>
      <c r="G285" s="1069"/>
      <c r="H285" s="22"/>
    </row>
    <row r="286" spans="2:8" ht="25.5">
      <c r="B286" s="1035"/>
      <c r="C286" s="1039"/>
      <c r="D286" s="1069"/>
      <c r="E286" s="1064" t="s">
        <v>40</v>
      </c>
      <c r="F286" s="1078">
        <v>4485851</v>
      </c>
      <c r="G286" s="1069"/>
      <c r="H286" s="22"/>
    </row>
    <row r="287" spans="2:8" ht="25.5">
      <c r="B287" s="1035"/>
      <c r="C287" s="1039"/>
      <c r="D287" s="1069"/>
      <c r="E287" s="1065" t="s">
        <v>41</v>
      </c>
      <c r="F287" s="1078">
        <v>4485851</v>
      </c>
      <c r="G287" s="1069"/>
      <c r="H287" s="22"/>
    </row>
    <row r="288" spans="2:8">
      <c r="B288" s="1035"/>
      <c r="C288" s="1039"/>
      <c r="D288" s="1069"/>
      <c r="E288" s="1072" t="s">
        <v>68</v>
      </c>
      <c r="F288" s="1078">
        <v>948962</v>
      </c>
      <c r="G288" s="1069"/>
      <c r="H288" s="22"/>
    </row>
    <row r="289" spans="2:8">
      <c r="B289" s="1035"/>
      <c r="C289" s="1039"/>
      <c r="D289" s="1069"/>
      <c r="E289" s="1112" t="s">
        <v>25</v>
      </c>
      <c r="F289" s="1077">
        <v>-948962</v>
      </c>
      <c r="G289" s="1069"/>
      <c r="H289" s="22"/>
    </row>
    <row r="290" spans="2:8">
      <c r="B290" s="1035"/>
      <c r="C290" s="1039"/>
      <c r="D290" s="1069"/>
      <c r="E290" s="1073" t="s">
        <v>113</v>
      </c>
      <c r="F290" s="1078">
        <v>-2527088</v>
      </c>
      <c r="G290" s="1069"/>
      <c r="H290" s="22"/>
    </row>
    <row r="291" spans="2:8">
      <c r="B291" s="1035"/>
      <c r="C291" s="1039"/>
      <c r="D291" s="1069"/>
      <c r="E291" s="1074" t="s">
        <v>114</v>
      </c>
      <c r="F291" s="1078">
        <v>-2527088</v>
      </c>
      <c r="G291" s="1069"/>
      <c r="H291" s="22"/>
    </row>
    <row r="292" spans="2:8">
      <c r="B292" s="1035"/>
      <c r="C292" s="1039"/>
      <c r="D292" s="1069"/>
      <c r="E292" s="1073" t="s">
        <v>115</v>
      </c>
      <c r="F292" s="1078">
        <v>975000</v>
      </c>
      <c r="G292" s="1069"/>
      <c r="H292" s="22"/>
    </row>
    <row r="293" spans="2:8">
      <c r="B293" s="1035"/>
      <c r="C293" s="1039"/>
      <c r="D293" s="1069"/>
      <c r="E293" s="1074" t="s">
        <v>116</v>
      </c>
      <c r="F293" s="1078">
        <v>975000</v>
      </c>
      <c r="G293" s="1069"/>
      <c r="H293" s="22"/>
    </row>
    <row r="294" spans="2:8">
      <c r="B294" s="1035"/>
      <c r="C294" s="1039"/>
      <c r="D294" s="1069"/>
      <c r="E294" s="1053" t="s">
        <v>26</v>
      </c>
      <c r="F294" s="1078">
        <v>603126</v>
      </c>
      <c r="G294" s="1069"/>
      <c r="H294" s="22"/>
    </row>
    <row r="295" spans="2:8" ht="26.25" thickBot="1">
      <c r="B295" s="1075"/>
      <c r="C295" s="1111"/>
      <c r="D295" s="1081"/>
      <c r="E295" s="1075" t="s">
        <v>27</v>
      </c>
      <c r="F295" s="1080">
        <v>603126</v>
      </c>
      <c r="G295" s="1081"/>
      <c r="H295" s="22"/>
    </row>
    <row r="296" spans="2:8" ht="59.25" customHeight="1" thickBot="1">
      <c r="B296" s="1465" t="s">
        <v>194</v>
      </c>
      <c r="C296" s="1466"/>
      <c r="D296" s="1466"/>
      <c r="E296" s="1466"/>
      <c r="F296" s="1466"/>
      <c r="G296" s="1467"/>
      <c r="H296" s="22"/>
    </row>
  </sheetData>
  <mergeCells count="13">
    <mergeCell ref="B191:G191"/>
    <mergeCell ref="B225:G225"/>
    <mergeCell ref="B245:G245"/>
    <mergeCell ref="B296:G296"/>
    <mergeCell ref="H1:H2"/>
    <mergeCell ref="C1:C2"/>
    <mergeCell ref="D1:D2"/>
    <mergeCell ref="F1:F2"/>
    <mergeCell ref="G1:G2"/>
    <mergeCell ref="B29:G29"/>
    <mergeCell ref="B80:G80"/>
    <mergeCell ref="B114:G114"/>
    <mergeCell ref="B157:G157"/>
  </mergeCells>
  <pageMargins left="0.23622047244094491" right="0.19685039370078741" top="0.39370078740157483" bottom="0.59055118110236227" header="0.19685039370078741" footer="0.27559055118110237"/>
  <pageSetup paperSize="9" scale="75" firstPageNumber="9" fitToHeight="0" orientation="landscape" r:id="rId1"/>
  <headerFooter>
    <oddFooter>&amp;L&amp;"Times New Roman,Regular"&amp;F&amp;C&amp;P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38"/>
  <sheetViews>
    <sheetView topLeftCell="A91" zoomScale="70" zoomScaleNormal="70" zoomScalePageLayoutView="80" workbookViewId="0">
      <selection activeCell="P27" sqref="P27"/>
    </sheetView>
  </sheetViews>
  <sheetFormatPr defaultColWidth="9.140625" defaultRowHeight="12.75"/>
  <cols>
    <col min="1" max="1" width="6.28515625" style="53" customWidth="1"/>
    <col min="2" max="2" width="49.42578125" style="141" customWidth="1"/>
    <col min="3" max="3" width="15.42578125" style="142" customWidth="1"/>
    <col min="4" max="4" width="15.28515625" style="142" customWidth="1"/>
    <col min="5" max="5" width="50.5703125" style="52" customWidth="1"/>
    <col min="6" max="6" width="16.42578125" style="52" customWidth="1"/>
    <col min="7" max="7" width="16.5703125" style="52" customWidth="1"/>
    <col min="8" max="8" width="15.5703125" style="1419" customWidth="1"/>
    <col min="9" max="16384" width="9.140625" style="52"/>
  </cols>
  <sheetData>
    <row r="1" spans="1:8" s="77" customFormat="1" ht="16.5" customHeight="1">
      <c r="A1" s="53"/>
      <c r="B1" s="220"/>
      <c r="C1" s="1478" t="s">
        <v>0</v>
      </c>
      <c r="D1" s="1478" t="s">
        <v>1</v>
      </c>
      <c r="E1" s="219"/>
      <c r="F1" s="1478" t="s">
        <v>0</v>
      </c>
      <c r="G1" s="1478" t="s">
        <v>1</v>
      </c>
      <c r="H1" s="1476" t="s">
        <v>49</v>
      </c>
    </row>
    <row r="2" spans="1:8" s="77" customFormat="1" ht="19.5" customHeight="1" thickBot="1">
      <c r="A2" s="53"/>
      <c r="B2" s="86"/>
      <c r="C2" s="1479"/>
      <c r="D2" s="1479"/>
      <c r="E2" s="42"/>
      <c r="F2" s="1479"/>
      <c r="G2" s="1479"/>
      <c r="H2" s="1477"/>
    </row>
    <row r="3" spans="1:8" s="235" customFormat="1">
      <c r="A3" s="137"/>
      <c r="B3" s="94"/>
      <c r="D3" s="48"/>
      <c r="G3" s="48"/>
      <c r="H3" s="49"/>
    </row>
    <row r="4" spans="1:8" s="235" customFormat="1">
      <c r="A4" s="137"/>
      <c r="B4" s="94" t="s">
        <v>391</v>
      </c>
      <c r="D4" s="48"/>
      <c r="G4" s="48"/>
      <c r="H4" s="49"/>
    </row>
    <row r="5" spans="1:8" s="113" customFormat="1">
      <c r="A5" s="137"/>
      <c r="B5" s="138"/>
      <c r="D5" s="45"/>
      <c r="G5" s="45"/>
      <c r="H5" s="49"/>
    </row>
    <row r="6" spans="1:8">
      <c r="A6" s="225"/>
      <c r="B6" s="406" t="s">
        <v>140</v>
      </c>
      <c r="C6" s="407"/>
      <c r="D6" s="407"/>
      <c r="E6" s="408"/>
      <c r="F6" s="408"/>
      <c r="G6" s="409"/>
    </row>
    <row r="7" spans="1:8" s="16" customFormat="1" ht="15.75" thickBot="1">
      <c r="A7" s="226"/>
      <c r="B7" s="406"/>
      <c r="C7" s="410"/>
      <c r="D7" s="410"/>
      <c r="E7" s="408"/>
      <c r="F7" s="408"/>
      <c r="G7" s="409"/>
      <c r="H7" s="755"/>
    </row>
    <row r="8" spans="1:8" s="16" customFormat="1" ht="13.5" customHeight="1">
      <c r="A8" s="225">
        <f>IZM!A249+1</f>
        <v>25</v>
      </c>
      <c r="B8" s="651" t="s">
        <v>391</v>
      </c>
      <c r="C8" s="411"/>
      <c r="D8" s="412"/>
      <c r="E8" s="651" t="s">
        <v>391</v>
      </c>
      <c r="F8" s="411"/>
      <c r="G8" s="652"/>
      <c r="H8" s="765" t="s">
        <v>129</v>
      </c>
    </row>
    <row r="9" spans="1:8" s="16" customFormat="1">
      <c r="A9" s="226"/>
      <c r="B9" s="413" t="s">
        <v>48</v>
      </c>
      <c r="C9" s="414"/>
      <c r="D9" s="415"/>
      <c r="E9" s="653" t="s">
        <v>4</v>
      </c>
      <c r="F9" s="414"/>
      <c r="G9" s="654"/>
      <c r="H9" s="755"/>
    </row>
    <row r="10" spans="1:8" s="16" customFormat="1">
      <c r="A10" s="226"/>
      <c r="B10" s="416" t="s">
        <v>392</v>
      </c>
      <c r="C10" s="655">
        <v>163000</v>
      </c>
      <c r="D10" s="417">
        <v>75000</v>
      </c>
      <c r="E10" s="656" t="s">
        <v>198</v>
      </c>
      <c r="F10" s="657"/>
      <c r="G10" s="658"/>
      <c r="H10" s="755"/>
    </row>
    <row r="11" spans="1:8" s="16" customFormat="1">
      <c r="A11" s="226"/>
      <c r="B11" s="416"/>
      <c r="C11" s="414"/>
      <c r="D11" s="417"/>
      <c r="E11" s="418" t="s">
        <v>6</v>
      </c>
      <c r="F11" s="419">
        <v>5059458</v>
      </c>
      <c r="G11" s="659">
        <v>75000</v>
      </c>
      <c r="H11" s="755"/>
    </row>
    <row r="12" spans="1:8" s="16" customFormat="1">
      <c r="A12" s="226"/>
      <c r="B12" s="416"/>
      <c r="C12" s="414"/>
      <c r="D12" s="417"/>
      <c r="E12" s="660" t="s">
        <v>60</v>
      </c>
      <c r="F12" s="437">
        <v>957194</v>
      </c>
      <c r="G12" s="661"/>
      <c r="H12" s="755"/>
    </row>
    <row r="13" spans="1:8" s="16" customFormat="1">
      <c r="A13" s="226"/>
      <c r="B13" s="420"/>
      <c r="C13" s="421"/>
      <c r="D13" s="422"/>
      <c r="E13" s="662" t="s">
        <v>13</v>
      </c>
      <c r="F13" s="437">
        <v>4102264</v>
      </c>
      <c r="G13" s="661">
        <v>75000</v>
      </c>
      <c r="H13" s="755"/>
    </row>
    <row r="14" spans="1:8" s="16" customFormat="1">
      <c r="A14" s="226"/>
      <c r="B14" s="423"/>
      <c r="C14" s="421"/>
      <c r="D14" s="424"/>
      <c r="E14" s="663" t="s">
        <v>14</v>
      </c>
      <c r="F14" s="437">
        <v>4102264</v>
      </c>
      <c r="G14" s="664">
        <v>75000</v>
      </c>
      <c r="H14" s="755"/>
    </row>
    <row r="15" spans="1:8" s="16" customFormat="1">
      <c r="A15" s="226"/>
      <c r="B15" s="418"/>
      <c r="C15" s="419"/>
      <c r="D15" s="424"/>
      <c r="E15" s="418" t="s">
        <v>15</v>
      </c>
      <c r="F15" s="419">
        <v>5491361</v>
      </c>
      <c r="G15" s="659">
        <v>75000</v>
      </c>
      <c r="H15" s="755"/>
    </row>
    <row r="16" spans="1:8" s="16" customFormat="1">
      <c r="A16" s="226"/>
      <c r="B16" s="420"/>
      <c r="C16" s="421"/>
      <c r="D16" s="422"/>
      <c r="E16" s="662" t="s">
        <v>16</v>
      </c>
      <c r="F16" s="437">
        <v>5434446</v>
      </c>
      <c r="G16" s="661">
        <v>75000</v>
      </c>
      <c r="H16" s="755"/>
    </row>
    <row r="17" spans="1:8" s="16" customFormat="1">
      <c r="A17" s="226"/>
      <c r="B17" s="420"/>
      <c r="C17" s="421"/>
      <c r="D17" s="422"/>
      <c r="E17" s="425" t="s">
        <v>17</v>
      </c>
      <c r="F17" s="437">
        <v>5434259</v>
      </c>
      <c r="G17" s="664">
        <v>75000</v>
      </c>
      <c r="H17" s="755"/>
    </row>
    <row r="18" spans="1:8" s="16" customFormat="1">
      <c r="A18" s="226"/>
      <c r="B18" s="420"/>
      <c r="C18" s="421"/>
      <c r="D18" s="422"/>
      <c r="E18" s="425" t="s">
        <v>66</v>
      </c>
      <c r="F18" s="437">
        <v>4243624</v>
      </c>
      <c r="G18" s="664">
        <v>28352</v>
      </c>
      <c r="H18" s="755"/>
    </row>
    <row r="19" spans="1:8" s="16" customFormat="1" ht="59.25" customHeight="1">
      <c r="A19" s="226"/>
      <c r="B19" s="420"/>
      <c r="C19" s="421"/>
      <c r="D19" s="422"/>
      <c r="E19" s="425" t="s">
        <v>19</v>
      </c>
      <c r="F19" s="437">
        <v>1190635</v>
      </c>
      <c r="G19" s="664">
        <v>46648</v>
      </c>
      <c r="H19" s="755"/>
    </row>
    <row r="20" spans="1:8" s="16" customFormat="1">
      <c r="A20" s="226"/>
      <c r="B20" s="426"/>
      <c r="C20" s="421"/>
      <c r="D20" s="422"/>
      <c r="E20" s="425" t="s">
        <v>199</v>
      </c>
      <c r="F20" s="437">
        <v>187</v>
      </c>
      <c r="G20" s="661">
        <v>0</v>
      </c>
      <c r="H20" s="755"/>
    </row>
    <row r="21" spans="1:8" s="16" customFormat="1">
      <c r="A21" s="226"/>
      <c r="B21" s="420"/>
      <c r="C21" s="421"/>
      <c r="D21" s="422"/>
      <c r="E21" s="425" t="s">
        <v>200</v>
      </c>
      <c r="F21" s="437">
        <v>187</v>
      </c>
      <c r="G21" s="661">
        <v>0</v>
      </c>
      <c r="H21" s="755"/>
    </row>
    <row r="22" spans="1:8" s="16" customFormat="1" ht="25.5">
      <c r="A22" s="226"/>
      <c r="B22" s="420"/>
      <c r="C22" s="421"/>
      <c r="D22" s="422"/>
      <c r="E22" s="425" t="s">
        <v>21</v>
      </c>
      <c r="F22" s="437">
        <v>187</v>
      </c>
      <c r="G22" s="661"/>
      <c r="H22" s="755"/>
    </row>
    <row r="23" spans="1:8" s="16" customFormat="1">
      <c r="B23" s="420"/>
      <c r="C23" s="421"/>
      <c r="D23" s="422"/>
      <c r="E23" s="425" t="s">
        <v>22</v>
      </c>
      <c r="F23" s="437">
        <v>56915</v>
      </c>
      <c r="G23" s="661">
        <v>0</v>
      </c>
      <c r="H23" s="755"/>
    </row>
    <row r="24" spans="1:8" s="16" customFormat="1">
      <c r="A24" s="226"/>
      <c r="B24" s="423"/>
      <c r="C24" s="421"/>
      <c r="D24" s="422"/>
      <c r="E24" s="425" t="s">
        <v>23</v>
      </c>
      <c r="F24" s="437">
        <v>56915</v>
      </c>
      <c r="G24" s="661"/>
      <c r="H24" s="755"/>
    </row>
    <row r="25" spans="1:8" s="16" customFormat="1">
      <c r="A25" s="226"/>
      <c r="B25" s="420"/>
      <c r="C25" s="421"/>
      <c r="D25" s="422"/>
      <c r="E25" s="427" t="s">
        <v>68</v>
      </c>
      <c r="F25" s="419">
        <v>-431903</v>
      </c>
      <c r="G25" s="659">
        <v>0</v>
      </c>
      <c r="H25" s="755"/>
    </row>
    <row r="26" spans="1:8" s="16" customFormat="1">
      <c r="A26" s="226"/>
      <c r="B26" s="420"/>
      <c r="C26" s="421"/>
      <c r="D26" s="422"/>
      <c r="E26" s="427" t="s">
        <v>25</v>
      </c>
      <c r="F26" s="419">
        <v>431903</v>
      </c>
      <c r="G26" s="659">
        <v>0</v>
      </c>
      <c r="H26" s="755"/>
    </row>
    <row r="27" spans="1:8" s="16" customFormat="1">
      <c r="A27" s="226"/>
      <c r="B27" s="420"/>
      <c r="C27" s="421"/>
      <c r="D27" s="422"/>
      <c r="E27" s="425" t="s">
        <v>26</v>
      </c>
      <c r="F27" s="437">
        <v>431903</v>
      </c>
      <c r="G27" s="661">
        <v>0</v>
      </c>
      <c r="H27" s="755"/>
    </row>
    <row r="28" spans="1:8" s="16" customFormat="1" ht="13.5" customHeight="1" thickBot="1">
      <c r="A28" s="226"/>
      <c r="B28" s="423"/>
      <c r="C28" s="421"/>
      <c r="D28" s="422"/>
      <c r="E28" s="428" t="s">
        <v>27</v>
      </c>
      <c r="F28" s="437">
        <v>431903</v>
      </c>
      <c r="G28" s="661"/>
      <c r="H28" s="755"/>
    </row>
    <row r="29" spans="1:8" s="16" customFormat="1" ht="95.25" customHeight="1" thickBot="1">
      <c r="A29" s="226"/>
      <c r="B29" s="1470" t="s">
        <v>404</v>
      </c>
      <c r="C29" s="1471"/>
      <c r="D29" s="1471"/>
      <c r="E29" s="1471"/>
      <c r="F29" s="1471"/>
      <c r="G29" s="1472"/>
      <c r="H29" s="755"/>
    </row>
    <row r="30" spans="1:8" s="16" customFormat="1" ht="13.5" customHeight="1">
      <c r="A30" s="226"/>
      <c r="B30" s="270"/>
      <c r="C30" s="270"/>
      <c r="D30" s="270"/>
      <c r="E30" s="270"/>
      <c r="F30" s="270"/>
      <c r="G30" s="270"/>
      <c r="H30" s="755"/>
    </row>
    <row r="31" spans="1:8" s="16" customFormat="1" ht="15" customHeight="1">
      <c r="A31" s="226"/>
      <c r="B31" s="406" t="s">
        <v>141</v>
      </c>
      <c r="C31" s="665"/>
      <c r="D31" s="665"/>
      <c r="E31" s="665"/>
      <c r="F31" s="665"/>
      <c r="G31" s="409"/>
      <c r="H31" s="755"/>
    </row>
    <row r="32" spans="1:8" s="16" customFormat="1" ht="15" customHeight="1" thickBot="1">
      <c r="A32" s="226"/>
      <c r="B32" s="406"/>
      <c r="C32" s="665"/>
      <c r="D32" s="665"/>
      <c r="E32" s="665"/>
      <c r="F32" s="665"/>
      <c r="G32" s="409"/>
      <c r="H32" s="755"/>
    </row>
    <row r="33" spans="1:8" s="16" customFormat="1" ht="13.5">
      <c r="A33" s="226">
        <f>A8</f>
        <v>25</v>
      </c>
      <c r="B33" s="651" t="s">
        <v>391</v>
      </c>
      <c r="C33" s="411"/>
      <c r="D33" s="412"/>
      <c r="E33" s="429" t="s">
        <v>201</v>
      </c>
      <c r="F33" s="430"/>
      <c r="G33" s="431"/>
      <c r="H33" s="765" t="s">
        <v>129</v>
      </c>
    </row>
    <row r="34" spans="1:8" s="16" customFormat="1">
      <c r="A34" s="226"/>
      <c r="B34" s="653" t="s">
        <v>48</v>
      </c>
      <c r="C34" s="666"/>
      <c r="D34" s="667"/>
      <c r="E34" s="653" t="s">
        <v>52</v>
      </c>
      <c r="F34" s="668"/>
      <c r="G34" s="669"/>
      <c r="H34" s="755"/>
    </row>
    <row r="35" spans="1:8" s="16" customFormat="1">
      <c r="B35" s="670"/>
      <c r="C35" s="671"/>
      <c r="D35" s="304"/>
      <c r="E35" s="672" t="s">
        <v>53</v>
      </c>
      <c r="F35" s="673"/>
      <c r="G35" s="674"/>
      <c r="H35" s="755"/>
    </row>
    <row r="36" spans="1:8" s="16" customFormat="1" ht="12" customHeight="1">
      <c r="A36" s="226"/>
      <c r="B36" s="432" t="s">
        <v>58</v>
      </c>
      <c r="C36" s="675"/>
      <c r="D36" s="676"/>
      <c r="E36" s="432" t="s">
        <v>58</v>
      </c>
      <c r="F36" s="677"/>
      <c r="G36" s="678"/>
      <c r="H36" s="755"/>
    </row>
    <row r="37" spans="1:8" ht="15">
      <c r="B37" s="416" t="s">
        <v>392</v>
      </c>
      <c r="C37" s="421">
        <v>163000</v>
      </c>
      <c r="D37" s="304">
        <v>75000</v>
      </c>
      <c r="E37" s="433" t="s">
        <v>6</v>
      </c>
      <c r="F37" s="434">
        <v>332770500</v>
      </c>
      <c r="G37" s="679">
        <v>75000</v>
      </c>
      <c r="H37" s="756"/>
    </row>
    <row r="38" spans="1:8" ht="15">
      <c r="B38" s="680"/>
      <c r="C38" s="421"/>
      <c r="D38" s="422"/>
      <c r="E38" s="435" t="s">
        <v>60</v>
      </c>
      <c r="F38" s="436">
        <v>1099481</v>
      </c>
      <c r="G38" s="681"/>
      <c r="H38" s="756"/>
    </row>
    <row r="39" spans="1:8" ht="15">
      <c r="B39" s="416"/>
      <c r="C39" s="437"/>
      <c r="D39" s="417"/>
      <c r="E39" s="438" t="s">
        <v>202</v>
      </c>
      <c r="F39" s="436">
        <v>562201</v>
      </c>
      <c r="G39" s="681">
        <v>0</v>
      </c>
      <c r="H39" s="756"/>
    </row>
    <row r="40" spans="1:8" ht="15">
      <c r="B40" s="416"/>
      <c r="C40" s="437"/>
      <c r="D40" s="417"/>
      <c r="E40" s="438" t="s">
        <v>9</v>
      </c>
      <c r="F40" s="436">
        <v>562201</v>
      </c>
      <c r="G40" s="681">
        <v>0</v>
      </c>
      <c r="H40" s="756"/>
    </row>
    <row r="41" spans="1:8" ht="15">
      <c r="B41" s="416"/>
      <c r="C41" s="437"/>
      <c r="D41" s="417"/>
      <c r="E41" s="438" t="s">
        <v>10</v>
      </c>
      <c r="F41" s="436">
        <v>562201</v>
      </c>
      <c r="G41" s="681">
        <v>0</v>
      </c>
      <c r="H41" s="756"/>
    </row>
    <row r="42" spans="1:8" ht="25.5">
      <c r="B42" s="416"/>
      <c r="C42" s="437"/>
      <c r="D42" s="417"/>
      <c r="E42" s="438" t="s">
        <v>203</v>
      </c>
      <c r="F42" s="436">
        <v>562201</v>
      </c>
      <c r="G42" s="681">
        <v>0</v>
      </c>
      <c r="H42" s="756"/>
    </row>
    <row r="43" spans="1:8" ht="25.5">
      <c r="B43" s="420"/>
      <c r="C43" s="421"/>
      <c r="D43" s="422"/>
      <c r="E43" s="438" t="s">
        <v>12</v>
      </c>
      <c r="F43" s="436">
        <v>562201</v>
      </c>
      <c r="G43" s="681"/>
      <c r="H43" s="756"/>
    </row>
    <row r="44" spans="1:8" ht="15">
      <c r="B44" s="423"/>
      <c r="C44" s="421"/>
      <c r="D44" s="424"/>
      <c r="E44" s="439" t="s">
        <v>13</v>
      </c>
      <c r="F44" s="436">
        <v>331108818</v>
      </c>
      <c r="G44" s="681">
        <v>75000</v>
      </c>
      <c r="H44" s="756"/>
    </row>
    <row r="45" spans="1:8" ht="15">
      <c r="B45" s="418"/>
      <c r="C45" s="419"/>
      <c r="D45" s="424"/>
      <c r="E45" s="440" t="s">
        <v>14</v>
      </c>
      <c r="F45" s="436">
        <v>331108818</v>
      </c>
      <c r="G45" s="681">
        <v>75000</v>
      </c>
      <c r="H45" s="756"/>
    </row>
    <row r="46" spans="1:8" ht="15">
      <c r="B46" s="420"/>
      <c r="C46" s="421"/>
      <c r="D46" s="422"/>
      <c r="E46" s="433" t="s">
        <v>15</v>
      </c>
      <c r="F46" s="434">
        <v>333202403</v>
      </c>
      <c r="G46" s="679">
        <v>75000</v>
      </c>
      <c r="H46" s="756"/>
    </row>
    <row r="47" spans="1:8" ht="15">
      <c r="B47" s="420"/>
      <c r="C47" s="421"/>
      <c r="D47" s="422"/>
      <c r="E47" s="439" t="s">
        <v>16</v>
      </c>
      <c r="F47" s="436">
        <v>251034160</v>
      </c>
      <c r="G47" s="681">
        <v>75000</v>
      </c>
      <c r="H47" s="756"/>
    </row>
    <row r="48" spans="1:8" ht="15">
      <c r="B48" s="420"/>
      <c r="C48" s="421"/>
      <c r="D48" s="422"/>
      <c r="E48" s="440" t="s">
        <v>17</v>
      </c>
      <c r="F48" s="436">
        <v>94759635</v>
      </c>
      <c r="G48" s="681">
        <v>75000</v>
      </c>
      <c r="H48" s="756"/>
    </row>
    <row r="49" spans="2:8" ht="15">
      <c r="B49" s="420"/>
      <c r="C49" s="421"/>
      <c r="D49" s="422"/>
      <c r="E49" s="440" t="s">
        <v>18</v>
      </c>
      <c r="F49" s="436">
        <v>4277201</v>
      </c>
      <c r="G49" s="681">
        <v>28352</v>
      </c>
      <c r="H49" s="756"/>
    </row>
    <row r="50" spans="2:8" ht="15">
      <c r="B50" s="420"/>
      <c r="C50" s="421"/>
      <c r="D50" s="422"/>
      <c r="E50" s="441" t="s">
        <v>19</v>
      </c>
      <c r="F50" s="436">
        <v>90482434</v>
      </c>
      <c r="G50" s="681">
        <v>46648</v>
      </c>
      <c r="H50" s="756"/>
    </row>
    <row r="51" spans="2:8" ht="15">
      <c r="B51" s="423"/>
      <c r="C51" s="421"/>
      <c r="D51" s="422"/>
      <c r="E51" s="442" t="s">
        <v>196</v>
      </c>
      <c r="F51" s="443">
        <v>99466639</v>
      </c>
      <c r="G51" s="682">
        <v>0</v>
      </c>
      <c r="H51" s="756"/>
    </row>
    <row r="52" spans="2:8" ht="15">
      <c r="B52" s="426"/>
      <c r="C52" s="421"/>
      <c r="D52" s="422"/>
      <c r="E52" s="442" t="s">
        <v>20</v>
      </c>
      <c r="F52" s="443">
        <v>99466639</v>
      </c>
      <c r="G52" s="682"/>
      <c r="H52" s="756"/>
    </row>
    <row r="53" spans="2:8" ht="25.5">
      <c r="B53" s="420"/>
      <c r="C53" s="421"/>
      <c r="D53" s="422"/>
      <c r="E53" s="442" t="s">
        <v>61</v>
      </c>
      <c r="F53" s="443">
        <v>315523</v>
      </c>
      <c r="G53" s="682">
        <v>0</v>
      </c>
      <c r="H53" s="756"/>
    </row>
    <row r="54" spans="2:8" ht="15">
      <c r="B54" s="420"/>
      <c r="C54" s="421"/>
      <c r="D54" s="422"/>
      <c r="E54" s="442" t="s">
        <v>62</v>
      </c>
      <c r="F54" s="443">
        <v>315523</v>
      </c>
      <c r="G54" s="682"/>
      <c r="H54" s="756"/>
    </row>
    <row r="55" spans="2:8" ht="15">
      <c r="B55" s="420"/>
      <c r="C55" s="421"/>
      <c r="D55" s="422"/>
      <c r="E55" s="425" t="s">
        <v>204</v>
      </c>
      <c r="F55" s="443">
        <v>56492363</v>
      </c>
      <c r="G55" s="682">
        <v>0</v>
      </c>
      <c r="H55" s="756"/>
    </row>
    <row r="56" spans="2:8" ht="15">
      <c r="B56" s="423"/>
      <c r="C56" s="421"/>
      <c r="D56" s="422"/>
      <c r="E56" s="425" t="s">
        <v>205</v>
      </c>
      <c r="F56" s="443">
        <v>187</v>
      </c>
      <c r="G56" s="682">
        <v>0</v>
      </c>
      <c r="H56" s="756"/>
    </row>
    <row r="57" spans="2:8" ht="25.5">
      <c r="B57" s="420"/>
      <c r="C57" s="421"/>
      <c r="D57" s="422"/>
      <c r="E57" s="425" t="s">
        <v>21</v>
      </c>
      <c r="F57" s="443">
        <v>187</v>
      </c>
      <c r="G57" s="682"/>
      <c r="H57" s="756"/>
    </row>
    <row r="58" spans="2:8" ht="25.5">
      <c r="B58" s="420"/>
      <c r="C58" s="421"/>
      <c r="D58" s="422"/>
      <c r="E58" s="444" t="s">
        <v>46</v>
      </c>
      <c r="F58" s="443">
        <v>56492176</v>
      </c>
      <c r="G58" s="682">
        <v>0</v>
      </c>
      <c r="H58" s="756"/>
    </row>
    <row r="59" spans="2:8" ht="25.5">
      <c r="B59" s="420"/>
      <c r="C59" s="421"/>
      <c r="D59" s="422"/>
      <c r="E59" s="444" t="s">
        <v>101</v>
      </c>
      <c r="F59" s="443">
        <v>56266176</v>
      </c>
      <c r="G59" s="682"/>
      <c r="H59" s="756"/>
    </row>
    <row r="60" spans="2:8" ht="38.25">
      <c r="B60" s="423"/>
      <c r="C60" s="421"/>
      <c r="D60" s="422"/>
      <c r="E60" s="444" t="s">
        <v>206</v>
      </c>
      <c r="F60" s="443">
        <v>226000</v>
      </c>
      <c r="G60" s="682"/>
      <c r="H60" s="756"/>
    </row>
    <row r="61" spans="2:8" ht="15">
      <c r="B61" s="423"/>
      <c r="C61" s="421"/>
      <c r="D61" s="422"/>
      <c r="E61" s="425" t="s">
        <v>22</v>
      </c>
      <c r="F61" s="443">
        <v>82168243</v>
      </c>
      <c r="G61" s="682">
        <v>0</v>
      </c>
      <c r="H61" s="756"/>
    </row>
    <row r="62" spans="2:8" ht="15">
      <c r="B62" s="423"/>
      <c r="C62" s="421"/>
      <c r="D62" s="422"/>
      <c r="E62" s="425" t="s">
        <v>23</v>
      </c>
      <c r="F62" s="443">
        <v>70168243</v>
      </c>
      <c r="G62" s="682"/>
      <c r="H62" s="756"/>
    </row>
    <row r="63" spans="2:8" ht="15">
      <c r="B63" s="423"/>
      <c r="C63" s="421"/>
      <c r="D63" s="422"/>
      <c r="E63" s="425" t="s">
        <v>39</v>
      </c>
      <c r="F63" s="443">
        <v>12000000</v>
      </c>
      <c r="G63" s="682">
        <v>0</v>
      </c>
      <c r="H63" s="756"/>
    </row>
    <row r="64" spans="2:8" ht="25.5">
      <c r="B64" s="423"/>
      <c r="C64" s="421"/>
      <c r="D64" s="422"/>
      <c r="E64" s="444" t="s">
        <v>40</v>
      </c>
      <c r="F64" s="443">
        <v>12000000</v>
      </c>
      <c r="G64" s="682">
        <v>0</v>
      </c>
      <c r="H64" s="756"/>
    </row>
    <row r="65" spans="2:8" ht="25.5">
      <c r="B65" s="423"/>
      <c r="C65" s="421"/>
      <c r="D65" s="422"/>
      <c r="E65" s="444" t="s">
        <v>41</v>
      </c>
      <c r="F65" s="436">
        <v>12000000</v>
      </c>
      <c r="G65" s="681"/>
      <c r="H65" s="756"/>
    </row>
    <row r="66" spans="2:8" ht="15">
      <c r="B66" s="423"/>
      <c r="C66" s="421"/>
      <c r="D66" s="422"/>
      <c r="E66" s="427" t="s">
        <v>68</v>
      </c>
      <c r="F66" s="434">
        <v>-431903</v>
      </c>
      <c r="G66" s="679">
        <v>0</v>
      </c>
      <c r="H66" s="756"/>
    </row>
    <row r="67" spans="2:8" ht="15">
      <c r="B67" s="423"/>
      <c r="C67" s="421"/>
      <c r="D67" s="422"/>
      <c r="E67" s="427" t="s">
        <v>25</v>
      </c>
      <c r="F67" s="434">
        <v>431903</v>
      </c>
      <c r="G67" s="679">
        <v>0</v>
      </c>
      <c r="H67" s="756"/>
    </row>
    <row r="68" spans="2:8" ht="15">
      <c r="B68" s="423"/>
      <c r="C68" s="421"/>
      <c r="D68" s="422"/>
      <c r="E68" s="425" t="s">
        <v>26</v>
      </c>
      <c r="F68" s="436">
        <v>431903</v>
      </c>
      <c r="G68" s="681">
        <v>0</v>
      </c>
      <c r="H68" s="756"/>
    </row>
    <row r="69" spans="2:8" ht="25.5">
      <c r="B69" s="683"/>
      <c r="C69" s="684"/>
      <c r="D69" s="685"/>
      <c r="E69" s="686" t="s">
        <v>27</v>
      </c>
      <c r="F69" s="443">
        <v>431903</v>
      </c>
      <c r="G69" s="682"/>
      <c r="H69" s="757"/>
    </row>
    <row r="70" spans="2:8" ht="15">
      <c r="B70" s="432" t="s">
        <v>98</v>
      </c>
      <c r="C70" s="675"/>
      <c r="D70" s="676"/>
      <c r="E70" s="432" t="s">
        <v>98</v>
      </c>
      <c r="F70" s="677"/>
      <c r="G70" s="678"/>
      <c r="H70" s="756"/>
    </row>
    <row r="71" spans="2:8">
      <c r="B71" s="416" t="s">
        <v>392</v>
      </c>
      <c r="C71" s="421">
        <v>163000</v>
      </c>
      <c r="D71" s="304">
        <v>100000</v>
      </c>
      <c r="E71" s="433" t="s">
        <v>6</v>
      </c>
      <c r="F71" s="434">
        <v>498298285</v>
      </c>
      <c r="G71" s="679">
        <v>100000</v>
      </c>
      <c r="H71" s="755"/>
    </row>
    <row r="72" spans="2:8">
      <c r="B72" s="416"/>
      <c r="C72" s="421"/>
      <c r="D72" s="422"/>
      <c r="E72" s="435" t="s">
        <v>60</v>
      </c>
      <c r="F72" s="436">
        <v>1099481</v>
      </c>
      <c r="G72" s="681"/>
      <c r="H72" s="755"/>
    </row>
    <row r="73" spans="2:8">
      <c r="B73" s="416"/>
      <c r="C73" s="437"/>
      <c r="D73" s="417"/>
      <c r="E73" s="438" t="s">
        <v>202</v>
      </c>
      <c r="F73" s="436">
        <v>562201</v>
      </c>
      <c r="G73" s="681">
        <v>0</v>
      </c>
      <c r="H73" s="755"/>
    </row>
    <row r="74" spans="2:8">
      <c r="B74" s="416"/>
      <c r="C74" s="437"/>
      <c r="D74" s="417"/>
      <c r="E74" s="438" t="s">
        <v>9</v>
      </c>
      <c r="F74" s="436">
        <v>562201</v>
      </c>
      <c r="G74" s="681">
        <v>0</v>
      </c>
      <c r="H74" s="755"/>
    </row>
    <row r="75" spans="2:8">
      <c r="B75" s="416"/>
      <c r="C75" s="437"/>
      <c r="D75" s="417"/>
      <c r="E75" s="438" t="s">
        <v>10</v>
      </c>
      <c r="F75" s="436">
        <v>562201</v>
      </c>
      <c r="G75" s="681">
        <v>0</v>
      </c>
      <c r="H75" s="755"/>
    </row>
    <row r="76" spans="2:8" ht="25.5">
      <c r="B76" s="416"/>
      <c r="C76" s="437"/>
      <c r="D76" s="417"/>
      <c r="E76" s="438" t="s">
        <v>203</v>
      </c>
      <c r="F76" s="436">
        <v>562201</v>
      </c>
      <c r="G76" s="681">
        <v>0</v>
      </c>
      <c r="H76" s="755"/>
    </row>
    <row r="77" spans="2:8" ht="25.5">
      <c r="B77" s="420"/>
      <c r="C77" s="421"/>
      <c r="D77" s="422"/>
      <c r="E77" s="438" t="s">
        <v>12</v>
      </c>
      <c r="F77" s="436">
        <v>562201</v>
      </c>
      <c r="G77" s="681"/>
      <c r="H77" s="755"/>
    </row>
    <row r="78" spans="2:8">
      <c r="B78" s="423"/>
      <c r="C78" s="421"/>
      <c r="D78" s="424"/>
      <c r="E78" s="439" t="s">
        <v>13</v>
      </c>
      <c r="F78" s="436">
        <v>496636603</v>
      </c>
      <c r="G78" s="681">
        <v>100000</v>
      </c>
      <c r="H78" s="755"/>
    </row>
    <row r="79" spans="2:8">
      <c r="B79" s="418"/>
      <c r="C79" s="419"/>
      <c r="D79" s="424"/>
      <c r="E79" s="440" t="s">
        <v>14</v>
      </c>
      <c r="F79" s="436">
        <v>496636603</v>
      </c>
      <c r="G79" s="681">
        <v>100000</v>
      </c>
      <c r="H79" s="755"/>
    </row>
    <row r="80" spans="2:8">
      <c r="B80" s="420"/>
      <c r="C80" s="421"/>
      <c r="D80" s="422"/>
      <c r="E80" s="433" t="s">
        <v>15</v>
      </c>
      <c r="F80" s="434">
        <v>498752950</v>
      </c>
      <c r="G80" s="679">
        <v>100000</v>
      </c>
      <c r="H80" s="755"/>
    </row>
    <row r="81" spans="2:8">
      <c r="B81" s="420"/>
      <c r="C81" s="421"/>
      <c r="D81" s="422"/>
      <c r="E81" s="439" t="s">
        <v>16</v>
      </c>
      <c r="F81" s="436">
        <v>362373275</v>
      </c>
      <c r="G81" s="681">
        <v>100000</v>
      </c>
      <c r="H81" s="755"/>
    </row>
    <row r="82" spans="2:8">
      <c r="B82" s="420"/>
      <c r="C82" s="421"/>
      <c r="D82" s="422"/>
      <c r="E82" s="440" t="s">
        <v>17</v>
      </c>
      <c r="F82" s="436">
        <v>94902383</v>
      </c>
      <c r="G82" s="681">
        <v>100000</v>
      </c>
      <c r="H82" s="755"/>
    </row>
    <row r="83" spans="2:8">
      <c r="B83" s="420"/>
      <c r="C83" s="421"/>
      <c r="D83" s="422"/>
      <c r="E83" s="440" t="s">
        <v>18</v>
      </c>
      <c r="F83" s="436">
        <v>4277202</v>
      </c>
      <c r="G83" s="681">
        <v>28352</v>
      </c>
      <c r="H83" s="755"/>
    </row>
    <row r="84" spans="2:8">
      <c r="B84" s="420"/>
      <c r="C84" s="421"/>
      <c r="D84" s="422"/>
      <c r="E84" s="441" t="s">
        <v>19</v>
      </c>
      <c r="F84" s="436">
        <v>90625181</v>
      </c>
      <c r="G84" s="681">
        <v>71648</v>
      </c>
      <c r="H84" s="755"/>
    </row>
    <row r="85" spans="2:8">
      <c r="B85" s="423"/>
      <c r="C85" s="421"/>
      <c r="D85" s="422"/>
      <c r="E85" s="442" t="s">
        <v>196</v>
      </c>
      <c r="F85" s="443">
        <v>210649006</v>
      </c>
      <c r="G85" s="682">
        <v>0</v>
      </c>
      <c r="H85" s="755"/>
    </row>
    <row r="86" spans="2:8">
      <c r="B86" s="426"/>
      <c r="C86" s="421"/>
      <c r="D86" s="422"/>
      <c r="E86" s="442" t="s">
        <v>20</v>
      </c>
      <c r="F86" s="443">
        <v>210649006</v>
      </c>
      <c r="G86" s="682"/>
      <c r="H86" s="755"/>
    </row>
    <row r="87" spans="2:8" ht="25.5">
      <c r="B87" s="420"/>
      <c r="C87" s="421"/>
      <c r="D87" s="422"/>
      <c r="E87" s="442" t="s">
        <v>61</v>
      </c>
      <c r="F87" s="443">
        <v>315523</v>
      </c>
      <c r="G87" s="682">
        <v>0</v>
      </c>
      <c r="H87" s="755"/>
    </row>
    <row r="88" spans="2:8">
      <c r="B88" s="420"/>
      <c r="C88" s="421"/>
      <c r="D88" s="422"/>
      <c r="E88" s="442" t="s">
        <v>62</v>
      </c>
      <c r="F88" s="443">
        <v>315523</v>
      </c>
      <c r="G88" s="682"/>
      <c r="H88" s="755"/>
    </row>
    <row r="89" spans="2:8">
      <c r="B89" s="420"/>
      <c r="C89" s="421"/>
      <c r="D89" s="422"/>
      <c r="E89" s="425" t="s">
        <v>204</v>
      </c>
      <c r="F89" s="443">
        <v>56506363</v>
      </c>
      <c r="G89" s="682">
        <v>0</v>
      </c>
      <c r="H89" s="755"/>
    </row>
    <row r="90" spans="2:8">
      <c r="B90" s="423"/>
      <c r="C90" s="421"/>
      <c r="D90" s="422"/>
      <c r="E90" s="425" t="s">
        <v>205</v>
      </c>
      <c r="F90" s="443">
        <v>187</v>
      </c>
      <c r="G90" s="682">
        <v>0</v>
      </c>
      <c r="H90" s="755"/>
    </row>
    <row r="91" spans="2:8" ht="25.5">
      <c r="B91" s="420"/>
      <c r="C91" s="421"/>
      <c r="D91" s="422"/>
      <c r="E91" s="425" t="s">
        <v>21</v>
      </c>
      <c r="F91" s="443">
        <v>187</v>
      </c>
      <c r="G91" s="682"/>
      <c r="H91" s="755"/>
    </row>
    <row r="92" spans="2:8" ht="25.5">
      <c r="B92" s="420"/>
      <c r="C92" s="421"/>
      <c r="D92" s="422"/>
      <c r="E92" s="444" t="s">
        <v>46</v>
      </c>
      <c r="F92" s="443">
        <v>56506176</v>
      </c>
      <c r="G92" s="682">
        <v>0</v>
      </c>
      <c r="H92" s="755"/>
    </row>
    <row r="93" spans="2:8" ht="25.5">
      <c r="B93" s="420"/>
      <c r="C93" s="421"/>
      <c r="D93" s="422"/>
      <c r="E93" s="444" t="s">
        <v>101</v>
      </c>
      <c r="F93" s="443">
        <v>56266176</v>
      </c>
      <c r="G93" s="682"/>
      <c r="H93" s="755"/>
    </row>
    <row r="94" spans="2:8" ht="38.25">
      <c r="B94" s="423"/>
      <c r="C94" s="421"/>
      <c r="D94" s="422"/>
      <c r="E94" s="444" t="s">
        <v>206</v>
      </c>
      <c r="F94" s="443">
        <v>240000</v>
      </c>
      <c r="G94" s="682"/>
      <c r="H94" s="755"/>
    </row>
    <row r="95" spans="2:8">
      <c r="B95" s="423"/>
      <c r="C95" s="421"/>
      <c r="D95" s="422"/>
      <c r="E95" s="425" t="s">
        <v>22</v>
      </c>
      <c r="F95" s="443">
        <v>136379675</v>
      </c>
      <c r="G95" s="682">
        <v>0</v>
      </c>
      <c r="H95" s="755"/>
    </row>
    <row r="96" spans="2:8">
      <c r="B96" s="423"/>
      <c r="C96" s="421"/>
      <c r="D96" s="422"/>
      <c r="E96" s="425" t="s">
        <v>23</v>
      </c>
      <c r="F96" s="443">
        <v>124379675</v>
      </c>
      <c r="G96" s="682"/>
      <c r="H96" s="755"/>
    </row>
    <row r="97" spans="2:8">
      <c r="B97" s="423"/>
      <c r="C97" s="421"/>
      <c r="D97" s="422"/>
      <c r="E97" s="425" t="s">
        <v>39</v>
      </c>
      <c r="F97" s="443">
        <v>12000000</v>
      </c>
      <c r="G97" s="682">
        <v>0</v>
      </c>
      <c r="H97" s="755"/>
    </row>
    <row r="98" spans="2:8" ht="25.5">
      <c r="B98" s="423"/>
      <c r="C98" s="421"/>
      <c r="D98" s="422"/>
      <c r="E98" s="444" t="s">
        <v>40</v>
      </c>
      <c r="F98" s="443">
        <v>12000000</v>
      </c>
      <c r="G98" s="682">
        <v>0</v>
      </c>
      <c r="H98" s="755"/>
    </row>
    <row r="99" spans="2:8" ht="25.5">
      <c r="B99" s="423"/>
      <c r="C99" s="421"/>
      <c r="D99" s="422"/>
      <c r="E99" s="444" t="s">
        <v>41</v>
      </c>
      <c r="F99" s="436">
        <v>12000000</v>
      </c>
      <c r="G99" s="681"/>
      <c r="H99" s="755"/>
    </row>
    <row r="100" spans="2:8">
      <c r="B100" s="423"/>
      <c r="C100" s="421"/>
      <c r="D100" s="422"/>
      <c r="E100" s="427" t="s">
        <v>68</v>
      </c>
      <c r="F100" s="434">
        <v>-454665</v>
      </c>
      <c r="G100" s="679">
        <v>0</v>
      </c>
      <c r="H100" s="755"/>
    </row>
    <row r="101" spans="2:8">
      <c r="B101" s="423"/>
      <c r="C101" s="421"/>
      <c r="D101" s="422"/>
      <c r="E101" s="427" t="s">
        <v>25</v>
      </c>
      <c r="F101" s="434">
        <v>454665</v>
      </c>
      <c r="G101" s="679">
        <v>0</v>
      </c>
      <c r="H101" s="755"/>
    </row>
    <row r="102" spans="2:8">
      <c r="B102" s="423"/>
      <c r="C102" s="421"/>
      <c r="D102" s="422"/>
      <c r="E102" s="425" t="s">
        <v>26</v>
      </c>
      <c r="F102" s="436">
        <v>454665</v>
      </c>
      <c r="G102" s="681">
        <v>0</v>
      </c>
      <c r="H102" s="755"/>
    </row>
    <row r="103" spans="2:8" ht="25.5">
      <c r="B103" s="423"/>
      <c r="C103" s="421"/>
      <c r="D103" s="422"/>
      <c r="E103" s="428" t="s">
        <v>27</v>
      </c>
      <c r="F103" s="436">
        <v>454665</v>
      </c>
      <c r="G103" s="681"/>
      <c r="H103" s="755"/>
    </row>
    <row r="104" spans="2:8">
      <c r="B104" s="432" t="s">
        <v>117</v>
      </c>
      <c r="C104" s="675"/>
      <c r="D104" s="676"/>
      <c r="E104" s="432" t="s">
        <v>117</v>
      </c>
      <c r="F104" s="677"/>
      <c r="G104" s="678"/>
      <c r="H104" s="755"/>
    </row>
    <row r="105" spans="2:8">
      <c r="B105" s="416" t="s">
        <v>392</v>
      </c>
      <c r="C105" s="421">
        <v>163000</v>
      </c>
      <c r="D105" s="304">
        <v>100000</v>
      </c>
      <c r="E105" s="433" t="s">
        <v>6</v>
      </c>
      <c r="F105" s="434">
        <v>413206670</v>
      </c>
      <c r="G105" s="679">
        <v>100000</v>
      </c>
      <c r="H105" s="755"/>
    </row>
    <row r="106" spans="2:8">
      <c r="B106" s="416"/>
      <c r="C106" s="421"/>
      <c r="D106" s="422"/>
      <c r="E106" s="435" t="s">
        <v>60</v>
      </c>
      <c r="F106" s="436">
        <v>1099481</v>
      </c>
      <c r="G106" s="681"/>
      <c r="H106" s="755"/>
    </row>
    <row r="107" spans="2:8">
      <c r="B107" s="416"/>
      <c r="C107" s="437"/>
      <c r="D107" s="417"/>
      <c r="E107" s="438" t="s">
        <v>202</v>
      </c>
      <c r="F107" s="436">
        <v>562201</v>
      </c>
      <c r="G107" s="681">
        <v>0</v>
      </c>
      <c r="H107" s="755"/>
    </row>
    <row r="108" spans="2:8">
      <c r="B108" s="416"/>
      <c r="C108" s="437"/>
      <c r="D108" s="417"/>
      <c r="E108" s="438" t="s">
        <v>9</v>
      </c>
      <c r="F108" s="436">
        <v>562201</v>
      </c>
      <c r="G108" s="681">
        <v>0</v>
      </c>
      <c r="H108" s="755"/>
    </row>
    <row r="109" spans="2:8">
      <c r="B109" s="416"/>
      <c r="C109" s="437"/>
      <c r="D109" s="417"/>
      <c r="E109" s="438" t="s">
        <v>10</v>
      </c>
      <c r="F109" s="436">
        <v>562201</v>
      </c>
      <c r="G109" s="681">
        <v>0</v>
      </c>
      <c r="H109" s="755"/>
    </row>
    <row r="110" spans="2:8" ht="25.5">
      <c r="B110" s="416"/>
      <c r="C110" s="437"/>
      <c r="D110" s="417"/>
      <c r="E110" s="438" t="s">
        <v>203</v>
      </c>
      <c r="F110" s="436">
        <v>562201</v>
      </c>
      <c r="G110" s="681">
        <v>0</v>
      </c>
      <c r="H110" s="755"/>
    </row>
    <row r="111" spans="2:8" ht="25.5">
      <c r="B111" s="420"/>
      <c r="C111" s="421"/>
      <c r="D111" s="422"/>
      <c r="E111" s="438" t="s">
        <v>12</v>
      </c>
      <c r="F111" s="436">
        <v>562201</v>
      </c>
      <c r="G111" s="681"/>
      <c r="H111" s="755"/>
    </row>
    <row r="112" spans="2:8">
      <c r="B112" s="423"/>
      <c r="C112" s="421"/>
      <c r="D112" s="424"/>
      <c r="E112" s="439" t="s">
        <v>13</v>
      </c>
      <c r="F112" s="436">
        <v>411544988</v>
      </c>
      <c r="G112" s="681">
        <v>100000</v>
      </c>
      <c r="H112" s="755"/>
    </row>
    <row r="113" spans="2:8">
      <c r="B113" s="418"/>
      <c r="C113" s="419"/>
      <c r="D113" s="424"/>
      <c r="E113" s="440" t="s">
        <v>14</v>
      </c>
      <c r="F113" s="436">
        <v>411544988</v>
      </c>
      <c r="G113" s="681">
        <v>100000</v>
      </c>
      <c r="H113" s="755"/>
    </row>
    <row r="114" spans="2:8">
      <c r="B114" s="420"/>
      <c r="C114" s="421"/>
      <c r="D114" s="422"/>
      <c r="E114" s="433" t="s">
        <v>15</v>
      </c>
      <c r="F114" s="434">
        <v>413661335</v>
      </c>
      <c r="G114" s="679">
        <v>100000</v>
      </c>
      <c r="H114" s="755"/>
    </row>
    <row r="115" spans="2:8">
      <c r="B115" s="420"/>
      <c r="C115" s="421"/>
      <c r="D115" s="422"/>
      <c r="E115" s="439" t="s">
        <v>16</v>
      </c>
      <c r="F115" s="436">
        <v>277829235</v>
      </c>
      <c r="G115" s="681">
        <v>100000</v>
      </c>
      <c r="H115" s="755"/>
    </row>
    <row r="116" spans="2:8">
      <c r="B116" s="420"/>
      <c r="C116" s="421"/>
      <c r="D116" s="422"/>
      <c r="E116" s="440" t="s">
        <v>17</v>
      </c>
      <c r="F116" s="436">
        <v>94902383</v>
      </c>
      <c r="G116" s="681">
        <v>100000</v>
      </c>
      <c r="H116" s="755"/>
    </row>
    <row r="117" spans="2:8">
      <c r="B117" s="420"/>
      <c r="C117" s="421"/>
      <c r="D117" s="422"/>
      <c r="E117" s="440" t="s">
        <v>18</v>
      </c>
      <c r="F117" s="436">
        <v>4277202</v>
      </c>
      <c r="G117" s="681">
        <v>28352</v>
      </c>
      <c r="H117" s="755"/>
    </row>
    <row r="118" spans="2:8">
      <c r="B118" s="420"/>
      <c r="C118" s="421"/>
      <c r="D118" s="422"/>
      <c r="E118" s="441" t="s">
        <v>19</v>
      </c>
      <c r="F118" s="436">
        <v>90625181</v>
      </c>
      <c r="G118" s="681">
        <v>71648</v>
      </c>
      <c r="H118" s="755"/>
    </row>
    <row r="119" spans="2:8">
      <c r="B119" s="423"/>
      <c r="C119" s="421"/>
      <c r="D119" s="422"/>
      <c r="E119" s="442" t="s">
        <v>196</v>
      </c>
      <c r="F119" s="443">
        <v>126118966</v>
      </c>
      <c r="G119" s="682">
        <v>0</v>
      </c>
      <c r="H119" s="755"/>
    </row>
    <row r="120" spans="2:8">
      <c r="B120" s="426"/>
      <c r="C120" s="421"/>
      <c r="D120" s="422"/>
      <c r="E120" s="442" t="s">
        <v>20</v>
      </c>
      <c r="F120" s="443">
        <v>126118966</v>
      </c>
      <c r="G120" s="682"/>
      <c r="H120" s="755"/>
    </row>
    <row r="121" spans="2:8" ht="25.5">
      <c r="B121" s="420"/>
      <c r="C121" s="421"/>
      <c r="D121" s="422"/>
      <c r="E121" s="442" t="s">
        <v>61</v>
      </c>
      <c r="F121" s="443">
        <v>315523</v>
      </c>
      <c r="G121" s="682">
        <v>0</v>
      </c>
      <c r="H121" s="755"/>
    </row>
    <row r="122" spans="2:8">
      <c r="B122" s="420"/>
      <c r="C122" s="421"/>
      <c r="D122" s="422"/>
      <c r="E122" s="442" t="s">
        <v>62</v>
      </c>
      <c r="F122" s="443">
        <v>315523</v>
      </c>
      <c r="G122" s="682"/>
      <c r="H122" s="755"/>
    </row>
    <row r="123" spans="2:8">
      <c r="B123" s="420"/>
      <c r="C123" s="421"/>
      <c r="D123" s="422"/>
      <c r="E123" s="425" t="s">
        <v>204</v>
      </c>
      <c r="F123" s="443">
        <v>56492363</v>
      </c>
      <c r="G123" s="682">
        <v>0</v>
      </c>
      <c r="H123" s="755"/>
    </row>
    <row r="124" spans="2:8">
      <c r="B124" s="423"/>
      <c r="C124" s="421"/>
      <c r="D124" s="422"/>
      <c r="E124" s="425" t="s">
        <v>205</v>
      </c>
      <c r="F124" s="443">
        <v>187</v>
      </c>
      <c r="G124" s="682">
        <v>0</v>
      </c>
      <c r="H124" s="755"/>
    </row>
    <row r="125" spans="2:8" ht="25.5">
      <c r="B125" s="420"/>
      <c r="C125" s="421"/>
      <c r="D125" s="422"/>
      <c r="E125" s="425" t="s">
        <v>21</v>
      </c>
      <c r="F125" s="443">
        <v>187</v>
      </c>
      <c r="G125" s="682"/>
      <c r="H125" s="755"/>
    </row>
    <row r="126" spans="2:8" ht="25.5">
      <c r="B126" s="420"/>
      <c r="C126" s="421"/>
      <c r="D126" s="422"/>
      <c r="E126" s="444" t="s">
        <v>46</v>
      </c>
      <c r="F126" s="443">
        <v>56492176</v>
      </c>
      <c r="G126" s="682">
        <v>0</v>
      </c>
      <c r="H126" s="755"/>
    </row>
    <row r="127" spans="2:8" ht="25.5">
      <c r="B127" s="420"/>
      <c r="C127" s="421"/>
      <c r="D127" s="422"/>
      <c r="E127" s="444" t="s">
        <v>101</v>
      </c>
      <c r="F127" s="443">
        <v>56266176</v>
      </c>
      <c r="G127" s="682"/>
      <c r="H127" s="755"/>
    </row>
    <row r="128" spans="2:8" ht="38.25">
      <c r="B128" s="420"/>
      <c r="C128" s="421"/>
      <c r="D128" s="422"/>
      <c r="E128" s="444" t="s">
        <v>206</v>
      </c>
      <c r="F128" s="443">
        <v>226000</v>
      </c>
      <c r="G128" s="682"/>
      <c r="H128" s="755"/>
    </row>
    <row r="129" spans="2:8">
      <c r="B129" s="420"/>
      <c r="C129" s="421"/>
      <c r="D129" s="422"/>
      <c r="E129" s="425" t="s">
        <v>22</v>
      </c>
      <c r="F129" s="443">
        <v>135832100</v>
      </c>
      <c r="G129" s="682">
        <v>0</v>
      </c>
      <c r="H129" s="755"/>
    </row>
    <row r="130" spans="2:8">
      <c r="B130" s="420"/>
      <c r="C130" s="421"/>
      <c r="D130" s="422"/>
      <c r="E130" s="425" t="s">
        <v>23</v>
      </c>
      <c r="F130" s="443">
        <v>123832100</v>
      </c>
      <c r="G130" s="682"/>
      <c r="H130" s="755"/>
    </row>
    <row r="131" spans="2:8">
      <c r="B131" s="420"/>
      <c r="C131" s="421"/>
      <c r="D131" s="422"/>
      <c r="E131" s="425" t="s">
        <v>39</v>
      </c>
      <c r="F131" s="443">
        <v>12000000</v>
      </c>
      <c r="G131" s="682">
        <v>0</v>
      </c>
      <c r="H131" s="755"/>
    </row>
    <row r="132" spans="2:8" ht="25.5">
      <c r="B132" s="420"/>
      <c r="C132" s="421"/>
      <c r="D132" s="422"/>
      <c r="E132" s="444" t="s">
        <v>40</v>
      </c>
      <c r="F132" s="443">
        <v>12000000</v>
      </c>
      <c r="G132" s="682">
        <v>0</v>
      </c>
      <c r="H132" s="755"/>
    </row>
    <row r="133" spans="2:8" ht="25.5">
      <c r="B133" s="420"/>
      <c r="C133" s="421"/>
      <c r="D133" s="422"/>
      <c r="E133" s="444" t="s">
        <v>41</v>
      </c>
      <c r="F133" s="436">
        <v>12000000</v>
      </c>
      <c r="G133" s="681"/>
      <c r="H133" s="755"/>
    </row>
    <row r="134" spans="2:8">
      <c r="B134" s="420"/>
      <c r="C134" s="421"/>
      <c r="D134" s="422"/>
      <c r="E134" s="427" t="s">
        <v>68</v>
      </c>
      <c r="F134" s="434">
        <v>-454665</v>
      </c>
      <c r="G134" s="679">
        <v>0</v>
      </c>
      <c r="H134" s="755"/>
    </row>
    <row r="135" spans="2:8">
      <c r="B135" s="420"/>
      <c r="C135" s="421"/>
      <c r="D135" s="422"/>
      <c r="E135" s="427" t="s">
        <v>25</v>
      </c>
      <c r="F135" s="434">
        <v>454665</v>
      </c>
      <c r="G135" s="679">
        <v>0</v>
      </c>
      <c r="H135" s="755"/>
    </row>
    <row r="136" spans="2:8">
      <c r="B136" s="420"/>
      <c r="C136" s="421"/>
      <c r="D136" s="422"/>
      <c r="E136" s="425" t="s">
        <v>26</v>
      </c>
      <c r="F136" s="436">
        <v>454665</v>
      </c>
      <c r="G136" s="681">
        <v>0</v>
      </c>
      <c r="H136" s="755"/>
    </row>
    <row r="137" spans="2:8" ht="13.5" customHeight="1" thickBot="1">
      <c r="B137" s="420"/>
      <c r="C137" s="421"/>
      <c r="D137" s="422"/>
      <c r="E137" s="428" t="s">
        <v>27</v>
      </c>
      <c r="F137" s="436">
        <v>454665</v>
      </c>
      <c r="G137" s="681"/>
      <c r="H137" s="755"/>
    </row>
    <row r="138" spans="2:8" ht="30.75" customHeight="1" thickBot="1">
      <c r="B138" s="1473" t="s">
        <v>405</v>
      </c>
      <c r="C138" s="1474"/>
      <c r="D138" s="1474"/>
      <c r="E138" s="1474"/>
      <c r="F138" s="1474"/>
      <c r="G138" s="1475"/>
      <c r="H138" s="12"/>
    </row>
  </sheetData>
  <mergeCells count="7">
    <mergeCell ref="B29:G29"/>
    <mergeCell ref="B138:G138"/>
    <mergeCell ref="H1:H2"/>
    <mergeCell ref="C1:C2"/>
    <mergeCell ref="D1:D2"/>
    <mergeCell ref="F1:F2"/>
    <mergeCell ref="G1:G2"/>
  </mergeCells>
  <pageMargins left="0.27559055118110237" right="0.27559055118110237" top="0.47244094488188981" bottom="0.62992125984251968" header="0.23622047244094491" footer="0.31496062992125984"/>
  <pageSetup paperSize="9" scale="75" firstPageNumber="68" fitToHeight="0" orientation="landscape" r:id="rId1"/>
  <headerFooter>
    <oddFooter>&amp;L&amp;"Times New Roman,Regular"&amp;F&amp;C&amp;P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34"/>
  <sheetViews>
    <sheetView topLeftCell="A109" zoomScale="70" zoomScaleNormal="70" zoomScalePageLayoutView="70" workbookViewId="0">
      <selection activeCell="B94" sqref="B94:G94"/>
    </sheetView>
  </sheetViews>
  <sheetFormatPr defaultColWidth="9.140625" defaultRowHeight="12.75"/>
  <cols>
    <col min="1" max="1" width="6.28515625" style="99" customWidth="1"/>
    <col min="2" max="2" width="57.28515625" style="69" customWidth="1"/>
    <col min="3" max="3" width="16" style="69" customWidth="1"/>
    <col min="4" max="4" width="14.85546875" style="69" customWidth="1"/>
    <col min="5" max="5" width="49.28515625" style="69" customWidth="1"/>
    <col min="6" max="6" width="14" style="69" customWidth="1"/>
    <col min="7" max="7" width="14.28515625" style="69" customWidth="1"/>
    <col min="8" max="8" width="17.7109375" style="74" customWidth="1"/>
    <col min="9" max="16384" width="9.140625" style="117"/>
  </cols>
  <sheetData>
    <row r="1" spans="1:9" s="113" customFormat="1">
      <c r="A1" s="41"/>
      <c r="B1" s="62"/>
      <c r="C1" s="1488" t="s">
        <v>0</v>
      </c>
      <c r="D1" s="1488" t="s">
        <v>1</v>
      </c>
      <c r="E1" s="63"/>
      <c r="F1" s="1488" t="s">
        <v>0</v>
      </c>
      <c r="G1" s="1488" t="s">
        <v>1</v>
      </c>
      <c r="H1" s="1458" t="s">
        <v>49</v>
      </c>
    </row>
    <row r="2" spans="1:9" s="113" customFormat="1" ht="13.5" thickBot="1">
      <c r="A2" s="41"/>
      <c r="B2" s="64"/>
      <c r="C2" s="1489"/>
      <c r="D2" s="1489"/>
      <c r="E2" s="65"/>
      <c r="F2" s="1489"/>
      <c r="G2" s="1489"/>
      <c r="H2" s="1432"/>
    </row>
    <row r="3" spans="1:9" s="78" customFormat="1">
      <c r="A3" s="43"/>
      <c r="B3" s="66"/>
      <c r="C3" s="67"/>
      <c r="D3" s="9"/>
      <c r="E3" s="66"/>
      <c r="F3" s="68"/>
      <c r="G3" s="9"/>
      <c r="H3" s="6"/>
    </row>
    <row r="4" spans="1:9" s="175" customFormat="1">
      <c r="A4" s="43"/>
      <c r="B4" s="171" t="s">
        <v>64</v>
      </c>
      <c r="C4" s="172"/>
      <c r="D4" s="9"/>
      <c r="E4" s="173"/>
      <c r="F4" s="174"/>
      <c r="G4" s="9"/>
      <c r="H4" s="6"/>
    </row>
    <row r="5" spans="1:9" s="69" customFormat="1">
      <c r="A5" s="221"/>
      <c r="B5" s="70" t="s">
        <v>130</v>
      </c>
      <c r="C5" s="67"/>
      <c r="D5" s="9"/>
      <c r="E5" s="70" t="s">
        <v>131</v>
      </c>
      <c r="F5" s="68"/>
      <c r="G5" s="9"/>
      <c r="H5" s="165"/>
    </row>
    <row r="6" spans="1:9" s="73" customFormat="1">
      <c r="A6" s="223"/>
      <c r="B6" s="30" t="s">
        <v>28</v>
      </c>
      <c r="C6" s="51"/>
      <c r="D6" s="102"/>
      <c r="E6" s="30" t="s">
        <v>28</v>
      </c>
      <c r="F6" s="122"/>
      <c r="G6" s="83"/>
      <c r="H6" s="166"/>
    </row>
    <row r="7" spans="1:9" s="73" customFormat="1">
      <c r="A7" s="223"/>
      <c r="B7" s="203" t="s">
        <v>102</v>
      </c>
      <c r="C7" s="204">
        <v>26518005</v>
      </c>
      <c r="D7" s="123">
        <f>D19+D84</f>
        <v>-272565</v>
      </c>
      <c r="E7" s="203" t="s">
        <v>102</v>
      </c>
      <c r="F7" s="204">
        <v>26518005</v>
      </c>
      <c r="G7" s="124">
        <f>D7</f>
        <v>-272565</v>
      </c>
      <c r="H7" s="167"/>
      <c r="I7" s="105"/>
    </row>
    <row r="8" spans="1:9" s="73" customFormat="1">
      <c r="A8" s="223"/>
      <c r="B8" s="203" t="s">
        <v>103</v>
      </c>
      <c r="C8" s="204">
        <v>18611771</v>
      </c>
      <c r="D8" s="123"/>
      <c r="E8" s="203" t="s">
        <v>103</v>
      </c>
      <c r="F8" s="204">
        <v>18611771</v>
      </c>
      <c r="G8" s="124"/>
      <c r="H8" s="167"/>
      <c r="I8" s="105"/>
    </row>
    <row r="9" spans="1:9" s="73" customFormat="1">
      <c r="A9" s="223"/>
      <c r="B9" s="203" t="s">
        <v>108</v>
      </c>
      <c r="C9" s="204">
        <v>25191771</v>
      </c>
      <c r="D9" s="100"/>
      <c r="E9" s="203" t="s">
        <v>108</v>
      </c>
      <c r="F9" s="204">
        <v>25191771</v>
      </c>
      <c r="G9" s="124"/>
      <c r="H9" s="167"/>
      <c r="I9" s="105"/>
    </row>
    <row r="11" spans="1:9" s="73" customFormat="1">
      <c r="A11" s="114"/>
      <c r="B11" s="169" t="s">
        <v>140</v>
      </c>
      <c r="C11" s="109"/>
      <c r="D11" s="109"/>
      <c r="E11" s="115"/>
      <c r="F11" s="116"/>
      <c r="G11" s="116"/>
    </row>
    <row r="12" spans="1:9" s="73" customFormat="1" ht="13.5" thickBot="1">
      <c r="A12" s="114"/>
      <c r="B12" s="1486"/>
      <c r="C12" s="1487"/>
      <c r="D12" s="1487"/>
      <c r="E12" s="115"/>
      <c r="F12" s="116"/>
      <c r="G12" s="116"/>
    </row>
    <row r="13" spans="1:9" s="73" customFormat="1" ht="27">
      <c r="A13" s="108">
        <f>SM!A33+1</f>
        <v>26</v>
      </c>
      <c r="B13" s="500" t="s">
        <v>29</v>
      </c>
      <c r="C13" s="501"/>
      <c r="D13" s="502"/>
      <c r="E13" s="503" t="s">
        <v>64</v>
      </c>
      <c r="F13" s="501"/>
      <c r="G13" s="502"/>
      <c r="H13" s="22" t="s">
        <v>50</v>
      </c>
    </row>
    <row r="14" spans="1:9">
      <c r="B14" s="504" t="s">
        <v>4</v>
      </c>
      <c r="C14" s="505"/>
      <c r="D14" s="506"/>
      <c r="E14" s="507" t="s">
        <v>4</v>
      </c>
      <c r="F14" s="505"/>
      <c r="G14" s="506"/>
      <c r="H14" s="178"/>
    </row>
    <row r="15" spans="1:9">
      <c r="B15" s="508" t="s">
        <v>28</v>
      </c>
      <c r="C15" s="509"/>
      <c r="D15" s="510"/>
      <c r="E15" s="511" t="s">
        <v>384</v>
      </c>
      <c r="F15" s="509"/>
      <c r="G15" s="510"/>
      <c r="H15" s="178"/>
    </row>
    <row r="16" spans="1:9">
      <c r="B16" s="388" t="s">
        <v>6</v>
      </c>
      <c r="C16" s="512">
        <f t="shared" ref="C16:D19" si="0">C17</f>
        <v>26518005</v>
      </c>
      <c r="D16" s="513">
        <f t="shared" si="0"/>
        <v>-72565</v>
      </c>
      <c r="E16" s="514" t="s">
        <v>6</v>
      </c>
      <c r="F16" s="512">
        <f t="shared" ref="F16:G18" si="1">F17</f>
        <v>7234092</v>
      </c>
      <c r="G16" s="513">
        <f t="shared" si="1"/>
        <v>72565</v>
      </c>
      <c r="H16" s="178"/>
    </row>
    <row r="17" spans="2:8">
      <c r="B17" s="515" t="s">
        <v>13</v>
      </c>
      <c r="C17" s="516">
        <f t="shared" si="0"/>
        <v>26518005</v>
      </c>
      <c r="D17" s="517">
        <f t="shared" si="0"/>
        <v>-72565</v>
      </c>
      <c r="E17" s="518" t="s">
        <v>13</v>
      </c>
      <c r="F17" s="516">
        <f t="shared" si="1"/>
        <v>7234092</v>
      </c>
      <c r="G17" s="517">
        <f t="shared" si="1"/>
        <v>72565</v>
      </c>
      <c r="H17" s="178"/>
    </row>
    <row r="18" spans="2:8" ht="25.5">
      <c r="B18" s="519" t="s">
        <v>14</v>
      </c>
      <c r="C18" s="516">
        <f t="shared" si="0"/>
        <v>26518005</v>
      </c>
      <c r="D18" s="517">
        <f t="shared" si="0"/>
        <v>-72565</v>
      </c>
      <c r="E18" s="520" t="s">
        <v>14</v>
      </c>
      <c r="F18" s="516">
        <f t="shared" si="1"/>
        <v>7234092</v>
      </c>
      <c r="G18" s="517">
        <f t="shared" si="1"/>
        <v>72565</v>
      </c>
      <c r="H18" s="178"/>
    </row>
    <row r="19" spans="2:8">
      <c r="B19" s="388" t="s">
        <v>15</v>
      </c>
      <c r="C19" s="521">
        <f t="shared" si="0"/>
        <v>26518005</v>
      </c>
      <c r="D19" s="522">
        <f t="shared" si="0"/>
        <v>-72565</v>
      </c>
      <c r="E19" s="514" t="s">
        <v>30</v>
      </c>
      <c r="F19" s="521">
        <f>F20+F29</f>
        <v>7234092</v>
      </c>
      <c r="G19" s="513">
        <f>G20+G29</f>
        <v>72565</v>
      </c>
      <c r="H19" s="178"/>
    </row>
    <row r="20" spans="2:8">
      <c r="B20" s="515" t="s">
        <v>16</v>
      </c>
      <c r="C20" s="516">
        <f>C21+C23</f>
        <v>26518005</v>
      </c>
      <c r="D20" s="523">
        <f>D21</f>
        <v>-72565</v>
      </c>
      <c r="E20" s="518" t="s">
        <v>16</v>
      </c>
      <c r="F20" s="516">
        <f>F21+F24</f>
        <v>2311845</v>
      </c>
      <c r="G20" s="517">
        <f>G24</f>
        <v>25556</v>
      </c>
      <c r="H20" s="178"/>
    </row>
    <row r="21" spans="2:8">
      <c r="B21" s="519" t="s">
        <v>104</v>
      </c>
      <c r="C21" s="516">
        <f>C22</f>
        <v>26518005</v>
      </c>
      <c r="D21" s="517">
        <f>D22</f>
        <v>-72565</v>
      </c>
      <c r="E21" s="520" t="s">
        <v>17</v>
      </c>
      <c r="F21" s="516">
        <f>F22+F23</f>
        <v>1855130</v>
      </c>
      <c r="G21" s="513"/>
      <c r="H21" s="178"/>
    </row>
    <row r="22" spans="2:8">
      <c r="B22" s="524" t="s">
        <v>20</v>
      </c>
      <c r="C22" s="516">
        <v>26518005</v>
      </c>
      <c r="D22" s="517">
        <v>-72565</v>
      </c>
      <c r="E22" s="525" t="s">
        <v>18</v>
      </c>
      <c r="F22" s="516">
        <v>991943</v>
      </c>
      <c r="G22" s="513"/>
      <c r="H22" s="178"/>
    </row>
    <row r="23" spans="2:8">
      <c r="B23" s="520"/>
      <c r="C23" s="516"/>
      <c r="D23" s="517"/>
      <c r="E23" s="525" t="s">
        <v>19</v>
      </c>
      <c r="F23" s="516">
        <v>863187</v>
      </c>
      <c r="G23" s="517"/>
      <c r="H23" s="178"/>
    </row>
    <row r="24" spans="2:8" ht="38.25">
      <c r="B24" s="526"/>
      <c r="C24" s="516"/>
      <c r="D24" s="517"/>
      <c r="E24" s="527" t="s">
        <v>35</v>
      </c>
      <c r="F24" s="516">
        <f>F25+F27</f>
        <v>456715</v>
      </c>
      <c r="G24" s="517">
        <f>G27</f>
        <v>25556</v>
      </c>
      <c r="H24" s="178"/>
    </row>
    <row r="25" spans="2:8" ht="25.5">
      <c r="B25" s="525"/>
      <c r="C25" s="516"/>
      <c r="D25" s="517"/>
      <c r="E25" s="525" t="s">
        <v>122</v>
      </c>
      <c r="F25" s="516">
        <f>F26</f>
        <v>331117</v>
      </c>
      <c r="G25" s="513"/>
      <c r="H25" s="178"/>
    </row>
    <row r="26" spans="2:8" ht="38.25">
      <c r="B26" s="525"/>
      <c r="C26" s="516"/>
      <c r="D26" s="517"/>
      <c r="E26" s="526" t="s">
        <v>21</v>
      </c>
      <c r="F26" s="516">
        <v>331117</v>
      </c>
      <c r="G26" s="513"/>
      <c r="H26" s="178"/>
    </row>
    <row r="27" spans="2:8" ht="25.5">
      <c r="B27" s="525"/>
      <c r="C27" s="516"/>
      <c r="D27" s="523"/>
      <c r="E27" s="525" t="s">
        <v>123</v>
      </c>
      <c r="F27" s="516">
        <f>F28</f>
        <v>125598</v>
      </c>
      <c r="G27" s="523">
        <f>G28</f>
        <v>25556</v>
      </c>
      <c r="H27" s="178"/>
    </row>
    <row r="28" spans="2:8" ht="25.5">
      <c r="B28" s="528"/>
      <c r="C28" s="529"/>
      <c r="D28" s="530"/>
      <c r="E28" s="526" t="s">
        <v>124</v>
      </c>
      <c r="F28" s="529">
        <v>125598</v>
      </c>
      <c r="G28" s="530">
        <v>25556</v>
      </c>
      <c r="H28" s="178"/>
    </row>
    <row r="29" spans="2:8">
      <c r="B29" s="528"/>
      <c r="C29" s="529"/>
      <c r="D29" s="530"/>
      <c r="E29" s="518" t="s">
        <v>22</v>
      </c>
      <c r="F29" s="529">
        <f>F30+F31</f>
        <v>4922247</v>
      </c>
      <c r="G29" s="530">
        <f>G30</f>
        <v>47009</v>
      </c>
      <c r="H29" s="178"/>
    </row>
    <row r="30" spans="2:8">
      <c r="B30" s="528"/>
      <c r="C30" s="529"/>
      <c r="D30" s="530"/>
      <c r="E30" s="520" t="s">
        <v>23</v>
      </c>
      <c r="F30" s="529">
        <v>4893447</v>
      </c>
      <c r="G30" s="530">
        <f>11616+35393</f>
        <v>47009</v>
      </c>
      <c r="H30" s="178"/>
    </row>
    <row r="31" spans="2:8">
      <c r="B31" s="528"/>
      <c r="C31" s="529"/>
      <c r="D31" s="530"/>
      <c r="E31" s="520" t="s">
        <v>39</v>
      </c>
      <c r="F31" s="529">
        <f>F32</f>
        <v>28800</v>
      </c>
      <c r="G31" s="531"/>
      <c r="H31" s="178"/>
    </row>
    <row r="32" spans="2:8">
      <c r="B32" s="528"/>
      <c r="C32" s="529"/>
      <c r="D32" s="530"/>
      <c r="E32" s="520" t="s">
        <v>63</v>
      </c>
      <c r="F32" s="529">
        <f>F33</f>
        <v>28800</v>
      </c>
      <c r="G32" s="531"/>
      <c r="H32" s="178"/>
    </row>
    <row r="33" spans="1:8" ht="26.25" thickBot="1">
      <c r="B33" s="532"/>
      <c r="C33" s="533"/>
      <c r="D33" s="534"/>
      <c r="E33" s="525" t="s">
        <v>125</v>
      </c>
      <c r="F33" s="533">
        <v>28800</v>
      </c>
      <c r="G33" s="535"/>
      <c r="H33" s="178"/>
    </row>
    <row r="34" spans="1:8" ht="168.75" customHeight="1" thickBot="1">
      <c r="B34" s="1483" t="s">
        <v>471</v>
      </c>
      <c r="C34" s="1484"/>
      <c r="D34" s="1484"/>
      <c r="E34" s="1484"/>
      <c r="F34" s="1484"/>
      <c r="G34" s="1485"/>
      <c r="H34" s="178"/>
    </row>
    <row r="35" spans="1:8">
      <c r="B35" s="536"/>
      <c r="C35" s="536"/>
      <c r="D35" s="536"/>
      <c r="E35" s="536"/>
      <c r="F35" s="536"/>
      <c r="G35" s="536"/>
      <c r="H35" s="178"/>
    </row>
    <row r="36" spans="1:8" ht="15.75">
      <c r="B36" s="537" t="s">
        <v>141</v>
      </c>
      <c r="C36" s="177"/>
      <c r="D36" s="177"/>
      <c r="E36" s="178"/>
      <c r="F36" s="177"/>
      <c r="G36" s="179"/>
      <c r="H36" s="178"/>
    </row>
    <row r="37" spans="1:8" ht="13.5" thickBot="1">
      <c r="B37" s="178"/>
      <c r="C37" s="177"/>
      <c r="D37" s="177"/>
      <c r="E37" s="178"/>
      <c r="F37" s="177"/>
      <c r="G37" s="177"/>
      <c r="H37" s="178"/>
    </row>
    <row r="38" spans="1:8" ht="27">
      <c r="A38" s="180">
        <f>A13</f>
        <v>26</v>
      </c>
      <c r="B38" s="503" t="s">
        <v>29</v>
      </c>
      <c r="C38" s="501"/>
      <c r="D38" s="502"/>
      <c r="E38" s="176" t="s">
        <v>64</v>
      </c>
      <c r="F38" s="501"/>
      <c r="G38" s="502"/>
      <c r="H38" s="22" t="s">
        <v>50</v>
      </c>
    </row>
    <row r="39" spans="1:8">
      <c r="B39" s="17" t="s">
        <v>52</v>
      </c>
      <c r="C39" s="505"/>
      <c r="D39" s="506"/>
      <c r="E39" s="507" t="s">
        <v>52</v>
      </c>
      <c r="F39" s="505"/>
      <c r="G39" s="506"/>
      <c r="H39" s="178"/>
    </row>
    <row r="40" spans="1:8">
      <c r="B40" s="538" t="s">
        <v>53</v>
      </c>
      <c r="C40" s="539"/>
      <c r="D40" s="540"/>
      <c r="E40" s="538" t="s">
        <v>53</v>
      </c>
      <c r="F40" s="539"/>
      <c r="G40" s="540"/>
      <c r="H40" s="178"/>
    </row>
    <row r="41" spans="1:8">
      <c r="B41" s="511" t="s">
        <v>58</v>
      </c>
      <c r="C41" s="539"/>
      <c r="D41" s="540"/>
      <c r="E41" s="511" t="s">
        <v>58</v>
      </c>
      <c r="F41" s="539"/>
      <c r="G41" s="540"/>
      <c r="H41" s="178"/>
    </row>
    <row r="42" spans="1:8">
      <c r="B42" s="388" t="s">
        <v>6</v>
      </c>
      <c r="C42" s="512">
        <f t="shared" ref="C42:D47" si="2">C43</f>
        <v>58798203</v>
      </c>
      <c r="D42" s="513">
        <f t="shared" si="2"/>
        <v>-72565</v>
      </c>
      <c r="E42" s="514" t="s">
        <v>6</v>
      </c>
      <c r="F42" s="512">
        <f>F43+F44+F52</f>
        <v>757665785</v>
      </c>
      <c r="G42" s="513">
        <f>G52</f>
        <v>72565</v>
      </c>
      <c r="H42" s="178"/>
    </row>
    <row r="43" spans="1:8" ht="25.5">
      <c r="B43" s="515" t="s">
        <v>13</v>
      </c>
      <c r="C43" s="516">
        <f t="shared" si="2"/>
        <v>58798203</v>
      </c>
      <c r="D43" s="517">
        <f t="shared" si="2"/>
        <v>-72565</v>
      </c>
      <c r="E43" s="541" t="s">
        <v>7</v>
      </c>
      <c r="F43" s="542">
        <v>7737228</v>
      </c>
      <c r="G43" s="513"/>
      <c r="H43" s="178"/>
    </row>
    <row r="44" spans="1:8">
      <c r="B44" s="519" t="s">
        <v>14</v>
      </c>
      <c r="C44" s="516">
        <f t="shared" si="2"/>
        <v>58798203</v>
      </c>
      <c r="D44" s="517">
        <f t="shared" si="2"/>
        <v>-72565</v>
      </c>
      <c r="E44" s="541" t="s">
        <v>8</v>
      </c>
      <c r="F44" s="542">
        <f>F45+F49</f>
        <v>192009</v>
      </c>
      <c r="G44" s="513"/>
      <c r="H44" s="178"/>
    </row>
    <row r="45" spans="1:8">
      <c r="B45" s="388" t="s">
        <v>15</v>
      </c>
      <c r="C45" s="521">
        <f t="shared" si="2"/>
        <v>58798203</v>
      </c>
      <c r="D45" s="522">
        <f t="shared" si="2"/>
        <v>-72565</v>
      </c>
      <c r="E45" s="543" t="s">
        <v>9</v>
      </c>
      <c r="F45" s="542">
        <f>F46</f>
        <v>84199</v>
      </c>
      <c r="G45" s="513"/>
      <c r="H45" s="178"/>
    </row>
    <row r="46" spans="1:8">
      <c r="B46" s="515" t="s">
        <v>16</v>
      </c>
      <c r="C46" s="516">
        <f t="shared" si="2"/>
        <v>58798203</v>
      </c>
      <c r="D46" s="523">
        <f t="shared" si="2"/>
        <v>-72565</v>
      </c>
      <c r="E46" s="544" t="s">
        <v>10</v>
      </c>
      <c r="F46" s="542">
        <f>F47</f>
        <v>84199</v>
      </c>
      <c r="G46" s="513"/>
      <c r="H46" s="178"/>
    </row>
    <row r="47" spans="1:8" ht="25.5">
      <c r="B47" s="519" t="s">
        <v>104</v>
      </c>
      <c r="C47" s="516">
        <f t="shared" si="2"/>
        <v>58798203</v>
      </c>
      <c r="D47" s="517">
        <f t="shared" si="2"/>
        <v>-72565</v>
      </c>
      <c r="E47" s="545" t="s">
        <v>11</v>
      </c>
      <c r="F47" s="542">
        <f>F48</f>
        <v>84199</v>
      </c>
      <c r="G47" s="513"/>
      <c r="H47" s="178"/>
    </row>
    <row r="48" spans="1:8" ht="38.25">
      <c r="B48" s="524" t="s">
        <v>20</v>
      </c>
      <c r="C48" s="516">
        <v>58798203</v>
      </c>
      <c r="D48" s="517">
        <f>-(25556+11616+35393)</f>
        <v>-72565</v>
      </c>
      <c r="E48" s="546" t="s">
        <v>12</v>
      </c>
      <c r="F48" s="542">
        <v>84199</v>
      </c>
      <c r="G48" s="513"/>
      <c r="H48" s="178"/>
    </row>
    <row r="49" spans="2:8">
      <c r="B49" s="543"/>
      <c r="C49" s="542"/>
      <c r="D49" s="513"/>
      <c r="E49" s="543" t="s">
        <v>385</v>
      </c>
      <c r="F49" s="542">
        <f>F50</f>
        <v>107810</v>
      </c>
      <c r="G49" s="513"/>
      <c r="H49" s="178"/>
    </row>
    <row r="50" spans="2:8" ht="25.5">
      <c r="B50" s="547"/>
      <c r="C50" s="542"/>
      <c r="D50" s="513"/>
      <c r="E50" s="547" t="s">
        <v>120</v>
      </c>
      <c r="F50" s="542">
        <f>F51</f>
        <v>107810</v>
      </c>
      <c r="G50" s="513"/>
      <c r="H50" s="178"/>
    </row>
    <row r="51" spans="2:8" ht="25.5">
      <c r="B51" s="546"/>
      <c r="C51" s="542"/>
      <c r="D51" s="513"/>
      <c r="E51" s="546" t="s">
        <v>121</v>
      </c>
      <c r="F51" s="542">
        <v>107810</v>
      </c>
      <c r="G51" s="513"/>
      <c r="H51" s="178"/>
    </row>
    <row r="52" spans="2:8">
      <c r="B52" s="548"/>
      <c r="C52" s="542"/>
      <c r="D52" s="517"/>
      <c r="E52" s="548" t="s">
        <v>13</v>
      </c>
      <c r="F52" s="542">
        <f>F53</f>
        <v>749736548</v>
      </c>
      <c r="G52" s="517">
        <f>G53</f>
        <v>72565</v>
      </c>
      <c r="H52" s="178"/>
    </row>
    <row r="53" spans="2:8" ht="25.5">
      <c r="B53" s="549"/>
      <c r="C53" s="542"/>
      <c r="D53" s="517"/>
      <c r="E53" s="549" t="s">
        <v>14</v>
      </c>
      <c r="F53" s="542">
        <v>749736548</v>
      </c>
      <c r="G53" s="517">
        <f>G54</f>
        <v>72565</v>
      </c>
      <c r="H53" s="178"/>
    </row>
    <row r="54" spans="2:8">
      <c r="B54" s="514"/>
      <c r="C54" s="521"/>
      <c r="D54" s="513"/>
      <c r="E54" s="514" t="s">
        <v>30</v>
      </c>
      <c r="F54" s="521">
        <f>F55+F69</f>
        <v>757665785</v>
      </c>
      <c r="G54" s="513">
        <f>G55+G69</f>
        <v>72565</v>
      </c>
      <c r="H54" s="178"/>
    </row>
    <row r="55" spans="2:8">
      <c r="B55" s="518"/>
      <c r="C55" s="516"/>
      <c r="D55" s="517"/>
      <c r="E55" s="518" t="s">
        <v>16</v>
      </c>
      <c r="F55" s="516">
        <f>F56+F59+F62+F64</f>
        <v>751182589</v>
      </c>
      <c r="G55" s="517">
        <f>G64</f>
        <v>25556</v>
      </c>
      <c r="H55" s="178"/>
    </row>
    <row r="56" spans="2:8">
      <c r="B56" s="520"/>
      <c r="C56" s="516"/>
      <c r="D56" s="517"/>
      <c r="E56" s="520" t="s">
        <v>17</v>
      </c>
      <c r="F56" s="516">
        <f>F57+F58</f>
        <v>74065010</v>
      </c>
      <c r="G56" s="517"/>
      <c r="H56" s="178"/>
    </row>
    <row r="57" spans="2:8">
      <c r="B57" s="525"/>
      <c r="C57" s="516"/>
      <c r="D57" s="517"/>
      <c r="E57" s="525" t="s">
        <v>18</v>
      </c>
      <c r="F57" s="516">
        <v>56768497</v>
      </c>
      <c r="G57" s="517"/>
      <c r="H57" s="178"/>
    </row>
    <row r="58" spans="2:8">
      <c r="B58" s="525"/>
      <c r="C58" s="542"/>
      <c r="D58" s="517"/>
      <c r="E58" s="525" t="s">
        <v>19</v>
      </c>
      <c r="F58" s="542">
        <v>17296513</v>
      </c>
      <c r="G58" s="517"/>
      <c r="H58" s="178"/>
    </row>
    <row r="59" spans="2:8" ht="25.5">
      <c r="B59" s="520"/>
      <c r="C59" s="542"/>
      <c r="D59" s="517"/>
      <c r="E59" s="520" t="s">
        <v>386</v>
      </c>
      <c r="F59" s="542">
        <f>F60+F61</f>
        <v>393436473</v>
      </c>
      <c r="G59" s="517"/>
      <c r="H59" s="178"/>
    </row>
    <row r="60" spans="2:8">
      <c r="B60" s="525"/>
      <c r="C60" s="542"/>
      <c r="D60" s="517"/>
      <c r="E60" s="525" t="s">
        <v>20</v>
      </c>
      <c r="F60" s="542">
        <v>19579905</v>
      </c>
      <c r="G60" s="517"/>
      <c r="H60" s="178"/>
    </row>
    <row r="61" spans="2:8">
      <c r="B61" s="525"/>
      <c r="C61" s="542"/>
      <c r="D61" s="517"/>
      <c r="E61" s="525" t="s">
        <v>146</v>
      </c>
      <c r="F61" s="542">
        <v>373856568</v>
      </c>
      <c r="G61" s="517"/>
      <c r="H61" s="178"/>
    </row>
    <row r="62" spans="2:8" ht="25.5">
      <c r="B62" s="520"/>
      <c r="C62" s="542"/>
      <c r="D62" s="517"/>
      <c r="E62" s="520" t="s">
        <v>54</v>
      </c>
      <c r="F62" s="542">
        <f>F63</f>
        <v>193013</v>
      </c>
      <c r="G62" s="517"/>
      <c r="H62" s="178"/>
    </row>
    <row r="63" spans="2:8">
      <c r="B63" s="525"/>
      <c r="C63" s="542"/>
      <c r="D63" s="517"/>
      <c r="E63" s="525" t="s">
        <v>56</v>
      </c>
      <c r="F63" s="542">
        <v>193013</v>
      </c>
      <c r="G63" s="517"/>
      <c r="H63" s="178"/>
    </row>
    <row r="64" spans="2:8" ht="38.25">
      <c r="B64" s="527"/>
      <c r="C64" s="550"/>
      <c r="D64" s="551"/>
      <c r="E64" s="527" t="s">
        <v>35</v>
      </c>
      <c r="F64" s="550">
        <f>F65+F67</f>
        <v>283488093</v>
      </c>
      <c r="G64" s="551">
        <f>G67</f>
        <v>25556</v>
      </c>
      <c r="H64" s="178"/>
    </row>
    <row r="65" spans="1:8" ht="25.5">
      <c r="B65" s="525"/>
      <c r="C65" s="542"/>
      <c r="D65" s="517"/>
      <c r="E65" s="525" t="s">
        <v>122</v>
      </c>
      <c r="F65" s="542">
        <f>F66</f>
        <v>253210036</v>
      </c>
      <c r="G65" s="517"/>
      <c r="H65" s="178"/>
    </row>
    <row r="66" spans="1:8" ht="38.25">
      <c r="B66" s="526"/>
      <c r="C66" s="542"/>
      <c r="D66" s="517"/>
      <c r="E66" s="526" t="s">
        <v>21</v>
      </c>
      <c r="F66" s="542">
        <v>253210036</v>
      </c>
      <c r="G66" s="517"/>
      <c r="H66" s="178"/>
    </row>
    <row r="67" spans="1:8" ht="25.5">
      <c r="B67" s="525"/>
      <c r="C67" s="542"/>
      <c r="D67" s="517"/>
      <c r="E67" s="525" t="s">
        <v>123</v>
      </c>
      <c r="F67" s="542">
        <f>F68</f>
        <v>30278057</v>
      </c>
      <c r="G67" s="517">
        <f>G68</f>
        <v>25556</v>
      </c>
      <c r="H67" s="178"/>
    </row>
    <row r="68" spans="1:8" ht="25.5">
      <c r="B68" s="526"/>
      <c r="C68" s="542"/>
      <c r="D68" s="517"/>
      <c r="E68" s="526" t="s">
        <v>124</v>
      </c>
      <c r="F68" s="542">
        <v>30278057</v>
      </c>
      <c r="G68" s="517">
        <v>25556</v>
      </c>
      <c r="H68" s="178"/>
    </row>
    <row r="69" spans="1:8">
      <c r="B69" s="518"/>
      <c r="C69" s="542"/>
      <c r="D69" s="517"/>
      <c r="E69" s="518" t="s">
        <v>22</v>
      </c>
      <c r="F69" s="542">
        <f>F70+F71</f>
        <v>6483196</v>
      </c>
      <c r="G69" s="517">
        <f>G70</f>
        <v>47009</v>
      </c>
      <c r="H69" s="178"/>
    </row>
    <row r="70" spans="1:8">
      <c r="B70" s="520"/>
      <c r="C70" s="542"/>
      <c r="D70" s="517"/>
      <c r="E70" s="520" t="s">
        <v>23</v>
      </c>
      <c r="F70" s="542">
        <v>5906281</v>
      </c>
      <c r="G70" s="517">
        <f>11616+35393</f>
        <v>47009</v>
      </c>
      <c r="H70" s="178"/>
    </row>
    <row r="71" spans="1:8">
      <c r="B71" s="520"/>
      <c r="C71" s="542"/>
      <c r="D71" s="517"/>
      <c r="E71" s="520" t="s">
        <v>39</v>
      </c>
      <c r="F71" s="542">
        <f>F73</f>
        <v>576915</v>
      </c>
      <c r="G71" s="517"/>
      <c r="H71" s="178"/>
    </row>
    <row r="72" spans="1:8">
      <c r="B72" s="520"/>
      <c r="C72" s="542"/>
      <c r="D72" s="517"/>
      <c r="E72" s="520" t="s">
        <v>63</v>
      </c>
      <c r="F72" s="542">
        <f>F73</f>
        <v>576915</v>
      </c>
      <c r="G72" s="517"/>
      <c r="H72" s="178"/>
    </row>
    <row r="73" spans="1:8" ht="26.25" thickBot="1">
      <c r="B73" s="525"/>
      <c r="C73" s="542"/>
      <c r="D73" s="517"/>
      <c r="E73" s="525" t="s">
        <v>125</v>
      </c>
      <c r="F73" s="542">
        <v>576915</v>
      </c>
      <c r="G73" s="517"/>
      <c r="H73" s="178"/>
    </row>
    <row r="74" spans="1:8" ht="173.25" customHeight="1" thickBot="1">
      <c r="B74" s="1483" t="s">
        <v>471</v>
      </c>
      <c r="C74" s="1484"/>
      <c r="D74" s="1484"/>
      <c r="E74" s="1484"/>
      <c r="F74" s="1484"/>
      <c r="G74" s="1485"/>
      <c r="H74" s="552"/>
    </row>
    <row r="76" spans="1:8" ht="15">
      <c r="B76" s="1334" t="s">
        <v>140</v>
      </c>
      <c r="C76" s="177"/>
      <c r="D76" s="177"/>
      <c r="E76" s="178"/>
      <c r="F76" s="177"/>
      <c r="G76" s="177"/>
      <c r="H76" s="723"/>
    </row>
    <row r="77" spans="1:8" ht="15.75" thickBot="1">
      <c r="B77" s="178"/>
      <c r="C77" s="177"/>
      <c r="D77" s="177"/>
      <c r="E77" s="178"/>
      <c r="F77" s="177"/>
      <c r="G77" s="177"/>
      <c r="H77" s="723"/>
    </row>
    <row r="78" spans="1:8" ht="27">
      <c r="A78" s="180">
        <f>A38+1</f>
        <v>27</v>
      </c>
      <c r="B78" s="503" t="s">
        <v>29</v>
      </c>
      <c r="C78" s="501"/>
      <c r="D78" s="502"/>
      <c r="E78" s="176" t="s">
        <v>64</v>
      </c>
      <c r="F78" s="501"/>
      <c r="G78" s="502"/>
      <c r="H78" s="1335" t="s">
        <v>50</v>
      </c>
    </row>
    <row r="79" spans="1:8" ht="15">
      <c r="B79" s="504" t="s">
        <v>4</v>
      </c>
      <c r="C79" s="505"/>
      <c r="D79" s="506"/>
      <c r="E79" s="507" t="s">
        <v>4</v>
      </c>
      <c r="F79" s="505"/>
      <c r="G79" s="506"/>
      <c r="H79" s="723"/>
    </row>
    <row r="80" spans="1:8" ht="15">
      <c r="B80" s="508" t="s">
        <v>28</v>
      </c>
      <c r="C80" s="509"/>
      <c r="D80" s="510"/>
      <c r="E80" s="1336" t="s">
        <v>466</v>
      </c>
      <c r="F80" s="509"/>
      <c r="G80" s="510"/>
      <c r="H80" s="723"/>
    </row>
    <row r="81" spans="2:8" ht="15">
      <c r="B81" s="388" t="s">
        <v>6</v>
      </c>
      <c r="C81" s="512">
        <f t="shared" ref="C81:D84" si="3">C82</f>
        <v>26518005</v>
      </c>
      <c r="D81" s="513">
        <f t="shared" si="3"/>
        <v>-200000</v>
      </c>
      <c r="E81" s="514" t="s">
        <v>6</v>
      </c>
      <c r="F81" s="512">
        <f t="shared" ref="F81:G84" si="4">F82</f>
        <v>46813352</v>
      </c>
      <c r="G81" s="513">
        <f t="shared" si="4"/>
        <v>200000</v>
      </c>
      <c r="H81" s="723"/>
    </row>
    <row r="82" spans="2:8" ht="15">
      <c r="B82" s="515" t="s">
        <v>13</v>
      </c>
      <c r="C82" s="516">
        <f t="shared" si="3"/>
        <v>26518005</v>
      </c>
      <c r="D82" s="517">
        <f t="shared" si="3"/>
        <v>-200000</v>
      </c>
      <c r="E82" s="518" t="s">
        <v>13</v>
      </c>
      <c r="F82" s="516">
        <f t="shared" si="4"/>
        <v>46813352</v>
      </c>
      <c r="G82" s="517">
        <f t="shared" si="4"/>
        <v>200000</v>
      </c>
      <c r="H82" s="723"/>
    </row>
    <row r="83" spans="2:8" ht="25.5">
      <c r="B83" s="519" t="s">
        <v>14</v>
      </c>
      <c r="C83" s="516">
        <f t="shared" si="3"/>
        <v>26518005</v>
      </c>
      <c r="D83" s="517">
        <f t="shared" si="3"/>
        <v>-200000</v>
      </c>
      <c r="E83" s="520" t="s">
        <v>14</v>
      </c>
      <c r="F83" s="516">
        <f t="shared" si="4"/>
        <v>46813352</v>
      </c>
      <c r="G83" s="517">
        <f t="shared" si="4"/>
        <v>200000</v>
      </c>
      <c r="H83" s="723"/>
    </row>
    <row r="84" spans="2:8" ht="15">
      <c r="B84" s="388" t="s">
        <v>15</v>
      </c>
      <c r="C84" s="521">
        <f t="shared" si="3"/>
        <v>26518005</v>
      </c>
      <c r="D84" s="522">
        <f t="shared" si="3"/>
        <v>-200000</v>
      </c>
      <c r="E84" s="514" t="s">
        <v>30</v>
      </c>
      <c r="F84" s="521">
        <f t="shared" si="4"/>
        <v>46813352</v>
      </c>
      <c r="G84" s="513">
        <f t="shared" si="4"/>
        <v>200000</v>
      </c>
      <c r="H84" s="723"/>
    </row>
    <row r="85" spans="2:8" ht="15">
      <c r="B85" s="515" t="s">
        <v>16</v>
      </c>
      <c r="C85" s="516">
        <f>C86</f>
        <v>26518005</v>
      </c>
      <c r="D85" s="523">
        <f>D86</f>
        <v>-200000</v>
      </c>
      <c r="E85" s="518" t="s">
        <v>16</v>
      </c>
      <c r="F85" s="516">
        <f>F86+F88+F91</f>
        <v>46813352</v>
      </c>
      <c r="G85" s="517">
        <f>G88</f>
        <v>200000</v>
      </c>
      <c r="H85" s="723"/>
    </row>
    <row r="86" spans="2:8" ht="15">
      <c r="B86" s="519" t="s">
        <v>104</v>
      </c>
      <c r="C86" s="516">
        <f>C87</f>
        <v>26518005</v>
      </c>
      <c r="D86" s="517">
        <f>D87</f>
        <v>-200000</v>
      </c>
      <c r="E86" s="520" t="s">
        <v>17</v>
      </c>
      <c r="F86" s="516">
        <f>F87</f>
        <v>32784</v>
      </c>
      <c r="G86" s="517"/>
      <c r="H86" s="723"/>
    </row>
    <row r="87" spans="2:8" ht="15">
      <c r="B87" s="1337" t="s">
        <v>20</v>
      </c>
      <c r="C87" s="516">
        <v>26518005</v>
      </c>
      <c r="D87" s="517">
        <v>-200000</v>
      </c>
      <c r="E87" s="528" t="s">
        <v>19</v>
      </c>
      <c r="F87" s="516">
        <v>32784</v>
      </c>
      <c r="G87" s="517"/>
      <c r="H87" s="723"/>
    </row>
    <row r="88" spans="2:8" ht="25.5">
      <c r="B88" s="1337"/>
      <c r="C88" s="516"/>
      <c r="D88" s="523"/>
      <c r="E88" s="1338" t="s">
        <v>386</v>
      </c>
      <c r="F88" s="516">
        <f>F89+F90</f>
        <v>17628109</v>
      </c>
      <c r="G88" s="523">
        <f>G89</f>
        <v>200000</v>
      </c>
      <c r="H88" s="723"/>
    </row>
    <row r="89" spans="2:8" ht="15">
      <c r="B89" s="1337"/>
      <c r="C89" s="516"/>
      <c r="D89" s="523"/>
      <c r="E89" s="1339" t="s">
        <v>20</v>
      </c>
      <c r="F89" s="516">
        <v>17626789</v>
      </c>
      <c r="G89" s="523">
        <v>200000</v>
      </c>
      <c r="H89" s="723"/>
    </row>
    <row r="90" spans="2:8" ht="15">
      <c r="B90" s="1337"/>
      <c r="C90" s="516"/>
      <c r="D90" s="523"/>
      <c r="E90" s="1339" t="s">
        <v>146</v>
      </c>
      <c r="F90" s="516">
        <v>1320</v>
      </c>
      <c r="G90" s="523"/>
      <c r="H90" s="723"/>
    </row>
    <row r="91" spans="2:8" ht="38.25">
      <c r="B91" s="1337"/>
      <c r="C91" s="516"/>
      <c r="D91" s="523"/>
      <c r="E91" s="1340" t="s">
        <v>35</v>
      </c>
      <c r="F91" s="516">
        <f>F92</f>
        <v>29152459</v>
      </c>
      <c r="G91" s="523"/>
      <c r="H91" s="723"/>
    </row>
    <row r="92" spans="2:8" ht="25.5">
      <c r="B92" s="1337"/>
      <c r="C92" s="516"/>
      <c r="D92" s="523"/>
      <c r="E92" s="1339" t="s">
        <v>123</v>
      </c>
      <c r="F92" s="516">
        <f>F93</f>
        <v>29152459</v>
      </c>
      <c r="G92" s="523"/>
      <c r="H92" s="723"/>
    </row>
    <row r="93" spans="2:8" ht="26.25" thickBot="1">
      <c r="B93" s="1341"/>
      <c r="C93" s="533"/>
      <c r="D93" s="534"/>
      <c r="E93" s="1342" t="s">
        <v>124</v>
      </c>
      <c r="F93" s="533">
        <v>29152459</v>
      </c>
      <c r="G93" s="534"/>
      <c r="H93" s="723"/>
    </row>
    <row r="94" spans="2:8" ht="36" customHeight="1" thickBot="1">
      <c r="B94" s="1480" t="s">
        <v>467</v>
      </c>
      <c r="C94" s="1481"/>
      <c r="D94" s="1481"/>
      <c r="E94" s="1481"/>
      <c r="F94" s="1481"/>
      <c r="G94" s="1482"/>
      <c r="H94" s="723"/>
    </row>
    <row r="95" spans="2:8" ht="15">
      <c r="B95" s="536"/>
      <c r="C95" s="536"/>
      <c r="D95" s="536"/>
      <c r="E95" s="536"/>
      <c r="F95" s="536"/>
      <c r="G95" s="536"/>
      <c r="H95" s="723"/>
    </row>
    <row r="96" spans="2:8" ht="15.75">
      <c r="B96" s="537" t="s">
        <v>141</v>
      </c>
      <c r="C96" s="177"/>
      <c r="D96" s="177"/>
      <c r="E96" s="178"/>
      <c r="F96" s="177"/>
      <c r="G96" s="179"/>
      <c r="H96" s="723"/>
    </row>
    <row r="97" spans="1:8" ht="15.75" thickBot="1">
      <c r="B97" s="178"/>
      <c r="C97" s="177"/>
      <c r="D97" s="177"/>
      <c r="E97" s="178"/>
      <c r="F97" s="177"/>
      <c r="G97" s="177"/>
      <c r="H97" s="723"/>
    </row>
    <row r="98" spans="1:8" ht="27">
      <c r="A98" s="180">
        <f>A78</f>
        <v>27</v>
      </c>
      <c r="B98" s="503" t="s">
        <v>29</v>
      </c>
      <c r="C98" s="501"/>
      <c r="D98" s="502"/>
      <c r="E98" s="176" t="s">
        <v>64</v>
      </c>
      <c r="F98" s="501"/>
      <c r="G98" s="502"/>
      <c r="H98" s="1335" t="s">
        <v>50</v>
      </c>
    </row>
    <row r="99" spans="1:8" ht="15">
      <c r="B99" s="17" t="s">
        <v>52</v>
      </c>
      <c r="C99" s="505"/>
      <c r="D99" s="506"/>
      <c r="E99" s="507" t="s">
        <v>52</v>
      </c>
      <c r="F99" s="505"/>
      <c r="G99" s="506"/>
      <c r="H99" s="723"/>
    </row>
    <row r="100" spans="1:8" ht="15">
      <c r="B100" s="538" t="s">
        <v>53</v>
      </c>
      <c r="C100" s="539"/>
      <c r="D100" s="540"/>
      <c r="E100" s="538" t="s">
        <v>53</v>
      </c>
      <c r="F100" s="539"/>
      <c r="G100" s="540"/>
      <c r="H100" s="723"/>
    </row>
    <row r="101" spans="1:8" ht="15">
      <c r="B101" s="511" t="s">
        <v>58</v>
      </c>
      <c r="C101" s="539"/>
      <c r="D101" s="540"/>
      <c r="E101" s="511" t="s">
        <v>58</v>
      </c>
      <c r="F101" s="539"/>
      <c r="G101" s="540"/>
      <c r="H101" s="723"/>
    </row>
    <row r="102" spans="1:8" ht="15">
      <c r="B102" s="388" t="s">
        <v>6</v>
      </c>
      <c r="C102" s="512">
        <f t="shared" ref="C102:D107" si="5">C103</f>
        <v>58798203</v>
      </c>
      <c r="D102" s="513">
        <f t="shared" si="5"/>
        <v>-200000</v>
      </c>
      <c r="E102" s="514" t="s">
        <v>6</v>
      </c>
      <c r="F102" s="512">
        <f>F103+F104+F112</f>
        <v>757665785</v>
      </c>
      <c r="G102" s="513">
        <f>G112</f>
        <v>200000</v>
      </c>
      <c r="H102" s="723"/>
    </row>
    <row r="103" spans="1:8" ht="25.5">
      <c r="B103" s="515" t="s">
        <v>13</v>
      </c>
      <c r="C103" s="516">
        <f t="shared" si="5"/>
        <v>58798203</v>
      </c>
      <c r="D103" s="517">
        <f t="shared" si="5"/>
        <v>-200000</v>
      </c>
      <c r="E103" s="541" t="s">
        <v>7</v>
      </c>
      <c r="F103" s="542">
        <v>7737228</v>
      </c>
      <c r="G103" s="513"/>
      <c r="H103" s="723"/>
    </row>
    <row r="104" spans="1:8" ht="15">
      <c r="B104" s="519" t="s">
        <v>14</v>
      </c>
      <c r="C104" s="516">
        <f t="shared" si="5"/>
        <v>58798203</v>
      </c>
      <c r="D104" s="517">
        <f t="shared" si="5"/>
        <v>-200000</v>
      </c>
      <c r="E104" s="541" t="s">
        <v>8</v>
      </c>
      <c r="F104" s="542">
        <f>F105+F109</f>
        <v>192009</v>
      </c>
      <c r="G104" s="513"/>
      <c r="H104" s="723"/>
    </row>
    <row r="105" spans="1:8" ht="15">
      <c r="B105" s="388" t="s">
        <v>15</v>
      </c>
      <c r="C105" s="521">
        <f t="shared" si="5"/>
        <v>58798203</v>
      </c>
      <c r="D105" s="522">
        <f t="shared" si="5"/>
        <v>-200000</v>
      </c>
      <c r="E105" s="543" t="s">
        <v>9</v>
      </c>
      <c r="F105" s="542">
        <f>F106</f>
        <v>84199</v>
      </c>
      <c r="G105" s="513"/>
      <c r="H105" s="723"/>
    </row>
    <row r="106" spans="1:8" ht="15">
      <c r="B106" s="515" t="s">
        <v>16</v>
      </c>
      <c r="C106" s="516">
        <f t="shared" si="5"/>
        <v>58798203</v>
      </c>
      <c r="D106" s="523">
        <f t="shared" si="5"/>
        <v>-200000</v>
      </c>
      <c r="E106" s="544" t="s">
        <v>10</v>
      </c>
      <c r="F106" s="542">
        <f>F107</f>
        <v>84199</v>
      </c>
      <c r="G106" s="513"/>
      <c r="H106" s="723"/>
    </row>
    <row r="107" spans="1:8" ht="25.5">
      <c r="B107" s="519" t="s">
        <v>104</v>
      </c>
      <c r="C107" s="516">
        <f t="shared" si="5"/>
        <v>58798203</v>
      </c>
      <c r="D107" s="517">
        <f t="shared" si="5"/>
        <v>-200000</v>
      </c>
      <c r="E107" s="545" t="s">
        <v>11</v>
      </c>
      <c r="F107" s="542">
        <f>F108</f>
        <v>84199</v>
      </c>
      <c r="G107" s="513"/>
      <c r="H107" s="723"/>
    </row>
    <row r="108" spans="1:8" ht="38.25">
      <c r="B108" s="524" t="s">
        <v>20</v>
      </c>
      <c r="C108" s="516">
        <v>58798203</v>
      </c>
      <c r="D108" s="517">
        <v>-200000</v>
      </c>
      <c r="E108" s="546" t="s">
        <v>12</v>
      </c>
      <c r="F108" s="542">
        <v>84199</v>
      </c>
      <c r="G108" s="513"/>
      <c r="H108" s="723"/>
    </row>
    <row r="109" spans="1:8" ht="15">
      <c r="B109" s="543"/>
      <c r="C109" s="542"/>
      <c r="D109" s="513"/>
      <c r="E109" s="543" t="s">
        <v>385</v>
      </c>
      <c r="F109" s="542">
        <f>F110</f>
        <v>107810</v>
      </c>
      <c r="G109" s="513"/>
      <c r="H109" s="723"/>
    </row>
    <row r="110" spans="1:8" ht="26.25">
      <c r="B110" s="547"/>
      <c r="C110" s="542"/>
      <c r="D110" s="513"/>
      <c r="E110" s="547" t="s">
        <v>120</v>
      </c>
      <c r="F110" s="542">
        <f>F111</f>
        <v>107810</v>
      </c>
      <c r="G110" s="513"/>
      <c r="H110" s="723"/>
    </row>
    <row r="111" spans="1:8" ht="25.5">
      <c r="B111" s="546"/>
      <c r="C111" s="542"/>
      <c r="D111" s="513"/>
      <c r="E111" s="546" t="s">
        <v>121</v>
      </c>
      <c r="F111" s="542">
        <v>107810</v>
      </c>
      <c r="G111" s="513"/>
      <c r="H111" s="723"/>
    </row>
    <row r="112" spans="1:8" ht="15">
      <c r="B112" s="548"/>
      <c r="C112" s="542"/>
      <c r="D112" s="517"/>
      <c r="E112" s="548" t="s">
        <v>13</v>
      </c>
      <c r="F112" s="542">
        <f>F113</f>
        <v>749736548</v>
      </c>
      <c r="G112" s="517">
        <f>G113</f>
        <v>200000</v>
      </c>
      <c r="H112" s="723"/>
    </row>
    <row r="113" spans="2:8" ht="26.25">
      <c r="B113" s="549"/>
      <c r="C113" s="542"/>
      <c r="D113" s="517"/>
      <c r="E113" s="549" t="s">
        <v>14</v>
      </c>
      <c r="F113" s="542">
        <v>749736548</v>
      </c>
      <c r="G113" s="517">
        <f>G114</f>
        <v>200000</v>
      </c>
      <c r="H113" s="723"/>
    </row>
    <row r="114" spans="2:8" ht="15">
      <c r="B114" s="514"/>
      <c r="C114" s="521"/>
      <c r="D114" s="513"/>
      <c r="E114" s="514" t="s">
        <v>30</v>
      </c>
      <c r="F114" s="521">
        <f>F115+F129</f>
        <v>757665785</v>
      </c>
      <c r="G114" s="513">
        <f>G115+G129</f>
        <v>200000</v>
      </c>
      <c r="H114" s="723"/>
    </row>
    <row r="115" spans="2:8" ht="15">
      <c r="B115" s="518"/>
      <c r="C115" s="516"/>
      <c r="D115" s="517"/>
      <c r="E115" s="518" t="s">
        <v>16</v>
      </c>
      <c r="F115" s="516">
        <f>F116+F119+F122+F124</f>
        <v>751182589</v>
      </c>
      <c r="G115" s="517">
        <f>G119</f>
        <v>200000</v>
      </c>
      <c r="H115" s="723"/>
    </row>
    <row r="116" spans="2:8" ht="15">
      <c r="B116" s="520"/>
      <c r="C116" s="516"/>
      <c r="D116" s="517"/>
      <c r="E116" s="520" t="s">
        <v>17</v>
      </c>
      <c r="F116" s="516">
        <f>F117+F118</f>
        <v>74065010</v>
      </c>
      <c r="G116" s="517"/>
      <c r="H116" s="723"/>
    </row>
    <row r="117" spans="2:8" ht="15">
      <c r="B117" s="525"/>
      <c r="C117" s="516"/>
      <c r="D117" s="517"/>
      <c r="E117" s="525" t="s">
        <v>18</v>
      </c>
      <c r="F117" s="516">
        <v>56768497</v>
      </c>
      <c r="G117" s="517"/>
      <c r="H117" s="723"/>
    </row>
    <row r="118" spans="2:8" ht="15">
      <c r="B118" s="525"/>
      <c r="C118" s="542"/>
      <c r="D118" s="517"/>
      <c r="E118" s="525" t="s">
        <v>19</v>
      </c>
      <c r="F118" s="542">
        <v>17296513</v>
      </c>
      <c r="G118" s="517"/>
      <c r="H118" s="723"/>
    </row>
    <row r="119" spans="2:8" ht="25.5">
      <c r="B119" s="520"/>
      <c r="C119" s="542"/>
      <c r="D119" s="517"/>
      <c r="E119" s="520" t="s">
        <v>386</v>
      </c>
      <c r="F119" s="542">
        <f>F120+F121</f>
        <v>393436473</v>
      </c>
      <c r="G119" s="517">
        <f>G120</f>
        <v>200000</v>
      </c>
      <c r="H119" s="723"/>
    </row>
    <row r="120" spans="2:8" ht="15">
      <c r="B120" s="525"/>
      <c r="C120" s="542"/>
      <c r="D120" s="517"/>
      <c r="E120" s="525" t="s">
        <v>20</v>
      </c>
      <c r="F120" s="542">
        <v>19579905</v>
      </c>
      <c r="G120" s="517">
        <v>200000</v>
      </c>
      <c r="H120" s="723"/>
    </row>
    <row r="121" spans="2:8" ht="15">
      <c r="B121" s="525"/>
      <c r="C121" s="542"/>
      <c r="D121" s="517"/>
      <c r="E121" s="525" t="s">
        <v>146</v>
      </c>
      <c r="F121" s="542">
        <v>373856568</v>
      </c>
      <c r="G121" s="517"/>
      <c r="H121" s="723"/>
    </row>
    <row r="122" spans="2:8" ht="25.5">
      <c r="B122" s="520"/>
      <c r="C122" s="542"/>
      <c r="D122" s="517"/>
      <c r="E122" s="520" t="s">
        <v>54</v>
      </c>
      <c r="F122" s="542">
        <f>F123</f>
        <v>193013</v>
      </c>
      <c r="G122" s="517"/>
      <c r="H122" s="723"/>
    </row>
    <row r="123" spans="2:8" ht="15">
      <c r="B123" s="525"/>
      <c r="C123" s="542"/>
      <c r="D123" s="517"/>
      <c r="E123" s="525" t="s">
        <v>56</v>
      </c>
      <c r="F123" s="542">
        <v>193013</v>
      </c>
      <c r="G123" s="517"/>
      <c r="H123" s="723"/>
    </row>
    <row r="124" spans="2:8" ht="38.25">
      <c r="B124" s="527"/>
      <c r="C124" s="550"/>
      <c r="D124" s="551"/>
      <c r="E124" s="527" t="s">
        <v>35</v>
      </c>
      <c r="F124" s="550">
        <f>F125+F127</f>
        <v>283488093</v>
      </c>
      <c r="G124" s="551"/>
      <c r="H124" s="723"/>
    </row>
    <row r="125" spans="2:8" ht="25.5">
      <c r="B125" s="525"/>
      <c r="C125" s="542"/>
      <c r="D125" s="517"/>
      <c r="E125" s="525" t="s">
        <v>122</v>
      </c>
      <c r="F125" s="542">
        <f>F126</f>
        <v>253210036</v>
      </c>
      <c r="G125" s="517"/>
      <c r="H125" s="723"/>
    </row>
    <row r="126" spans="2:8" ht="38.25">
      <c r="B126" s="526"/>
      <c r="C126" s="542"/>
      <c r="D126" s="517"/>
      <c r="E126" s="526" t="s">
        <v>21</v>
      </c>
      <c r="F126" s="542">
        <v>253210036</v>
      </c>
      <c r="G126" s="517"/>
      <c r="H126" s="723"/>
    </row>
    <row r="127" spans="2:8" ht="25.5">
      <c r="B127" s="525"/>
      <c r="C127" s="542"/>
      <c r="D127" s="517"/>
      <c r="E127" s="525" t="s">
        <v>123</v>
      </c>
      <c r="F127" s="542">
        <f>F128</f>
        <v>30278057</v>
      </c>
      <c r="G127" s="517"/>
      <c r="H127" s="723"/>
    </row>
    <row r="128" spans="2:8" ht="25.5">
      <c r="B128" s="526"/>
      <c r="C128" s="542"/>
      <c r="D128" s="517"/>
      <c r="E128" s="526" t="s">
        <v>124</v>
      </c>
      <c r="F128" s="542">
        <v>30278057</v>
      </c>
      <c r="G128" s="517"/>
      <c r="H128" s="723"/>
    </row>
    <row r="129" spans="2:8" ht="15">
      <c r="B129" s="518"/>
      <c r="C129" s="542"/>
      <c r="D129" s="517"/>
      <c r="E129" s="518" t="s">
        <v>22</v>
      </c>
      <c r="F129" s="542">
        <f>F130+F131</f>
        <v>6483196</v>
      </c>
      <c r="G129" s="517"/>
      <c r="H129" s="723"/>
    </row>
    <row r="130" spans="2:8" ht="15">
      <c r="B130" s="520"/>
      <c r="C130" s="542"/>
      <c r="D130" s="517"/>
      <c r="E130" s="520" t="s">
        <v>23</v>
      </c>
      <c r="F130" s="542">
        <v>5906281</v>
      </c>
      <c r="G130" s="517"/>
      <c r="H130" s="723"/>
    </row>
    <row r="131" spans="2:8" ht="15">
      <c r="B131" s="520"/>
      <c r="C131" s="542"/>
      <c r="D131" s="517"/>
      <c r="E131" s="520" t="s">
        <v>39</v>
      </c>
      <c r="F131" s="542">
        <f>F133</f>
        <v>576915</v>
      </c>
      <c r="G131" s="517"/>
      <c r="H131" s="723"/>
    </row>
    <row r="132" spans="2:8" ht="15">
      <c r="B132" s="520"/>
      <c r="C132" s="542"/>
      <c r="D132" s="517"/>
      <c r="E132" s="520" t="s">
        <v>63</v>
      </c>
      <c r="F132" s="542">
        <f>F133</f>
        <v>576915</v>
      </c>
      <c r="G132" s="517"/>
      <c r="H132" s="723"/>
    </row>
    <row r="133" spans="2:8" ht="26.25" thickBot="1">
      <c r="B133" s="528"/>
      <c r="C133" s="1343"/>
      <c r="D133" s="1344"/>
      <c r="E133" s="528" t="s">
        <v>125</v>
      </c>
      <c r="F133" s="1343">
        <v>576915</v>
      </c>
      <c r="G133" s="1344"/>
      <c r="H133" s="723"/>
    </row>
    <row r="134" spans="2:8" ht="36" customHeight="1" thickBot="1">
      <c r="B134" s="1480" t="s">
        <v>467</v>
      </c>
      <c r="C134" s="1481"/>
      <c r="D134" s="1481"/>
      <c r="E134" s="1481"/>
      <c r="F134" s="1481"/>
      <c r="G134" s="1482"/>
      <c r="H134" s="723"/>
    </row>
  </sheetData>
  <mergeCells count="10">
    <mergeCell ref="B94:G94"/>
    <mergeCell ref="B134:G134"/>
    <mergeCell ref="B34:G34"/>
    <mergeCell ref="B74:G74"/>
    <mergeCell ref="H1:H2"/>
    <mergeCell ref="B12:D12"/>
    <mergeCell ref="C1:C2"/>
    <mergeCell ref="D1:D2"/>
    <mergeCell ref="F1:F2"/>
    <mergeCell ref="G1:G2"/>
  </mergeCells>
  <pageMargins left="0.19685039370078741" right="0.15748031496062992" top="0.43307086614173229" bottom="0.55118110236220474" header="0.19685039370078741" footer="0.31496062992125984"/>
  <pageSetup paperSize="9" scale="75" firstPageNumber="39" fitToHeight="0" orientation="landscape" r:id="rId1"/>
  <headerFooter alignWithMargins="0">
    <oddFooter>&amp;L&amp;"Times New Roman,Regular"&amp;F&amp;C&amp;P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bud2021_ietvars2023 tekstam</vt:lpstr>
      <vt:lpstr>VPK</vt:lpstr>
      <vt:lpstr>MK</vt:lpstr>
      <vt:lpstr>ĀM</vt:lpstr>
      <vt:lpstr>FM</vt:lpstr>
      <vt:lpstr>IeM</vt:lpstr>
      <vt:lpstr>IZM</vt:lpstr>
      <vt:lpstr>SM</vt:lpstr>
      <vt:lpstr>LM</vt:lpstr>
      <vt:lpstr>TM</vt:lpstr>
      <vt:lpstr>VARAM</vt:lpstr>
      <vt:lpstr>KM</vt:lpstr>
      <vt:lpstr>VM</vt:lpstr>
      <vt:lpstr>RTV</vt:lpstr>
      <vt:lpstr>6piel</vt:lpstr>
      <vt:lpstr>7piel</vt:lpstr>
      <vt:lpstr>8piel</vt:lpstr>
      <vt:lpstr>9piel</vt:lpstr>
      <vt:lpstr>10piel</vt:lpstr>
      <vt:lpstr>Alternatīvi_MK_tekstam</vt:lpstr>
      <vt:lpstr>Alternatīvi_MK_skaitl_daļai</vt:lpstr>
      <vt:lpstr>Alternatīvi_MK_tekstam!Print_Area</vt:lpstr>
      <vt:lpstr>'bud2021_ietvars2023 tekstam'!Print_Area</vt:lpstr>
      <vt:lpstr>SM!Print_Area</vt:lpstr>
      <vt:lpstr>VARAM!Print_Area</vt:lpstr>
      <vt:lpstr>Alternatīvi_MK_skaitl_daļai!Print_Titles</vt:lpstr>
      <vt:lpstr>Alternatīvi_MK_tekstam!Print_Titles</vt:lpstr>
      <vt:lpstr>ĀM!Print_Titles</vt:lpstr>
      <vt:lpstr>'bud2021_ietvars2023 tekstam'!Print_Titles</vt:lpstr>
      <vt:lpstr>FM!Print_Titles</vt:lpstr>
      <vt:lpstr>IeM!Print_Titles</vt:lpstr>
      <vt:lpstr>IZM!Print_Titles</vt:lpstr>
      <vt:lpstr>KM!Print_Titles</vt:lpstr>
      <vt:lpstr>LM!Print_Titles</vt:lpstr>
      <vt:lpstr>MK!Print_Titles</vt:lpstr>
      <vt:lpstr>RTV!Print_Titles</vt:lpstr>
      <vt:lpstr>SM!Print_Titles</vt:lpstr>
      <vt:lpstr>TM!Print_Titles</vt:lpstr>
      <vt:lpstr>VARAM!Print_Titles</vt:lpstr>
      <vt:lpstr>VM!Print_Titles</vt:lpstr>
      <vt:lpstr>VPK!Print_Titles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Ministriju un citu centrālo valsts iestāžu priekšlikumi likumprojekta „Par valsts budžetu 2020.gadam” un likumprojekta "Par vidēja termiņa budžeta ietvaru 2021., 2022. un 2023.gadam"  izskatīšanai Saeimā otrajā lasījumā</dc:title>
  <dc:subject>Informācija</dc:subject>
  <dc:creator/>
  <dc:description>67095437, zane.adijane@fm.gov.lv</dc:description>
  <cp:lastModifiedBy/>
  <dcterms:created xsi:type="dcterms:W3CDTF">2015-06-05T18:17:20Z</dcterms:created>
  <dcterms:modified xsi:type="dcterms:W3CDTF">2020-11-05T06:53:56Z</dcterms:modified>
</cp:coreProperties>
</file>