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4\MK\"/>
    </mc:Choice>
  </mc:AlternateContent>
  <bookViews>
    <workbookView xWindow="120" yWindow="90" windowWidth="23895" windowHeight="14535"/>
  </bookViews>
  <sheets>
    <sheet name="Publiskā finansējuma aprēķini" sheetId="6" r:id="rId1"/>
    <sheet name="NVI_SAM111_070820" sheetId="1" r:id="rId2"/>
    <sheet name="1114" sheetId="8" r:id="rId3"/>
  </sheets>
  <definedNames>
    <definedName name="_xlnm._FilterDatabase" localSheetId="1" hidden="1">NVI_SAM111_070820!$A$3:$L$328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J5" i="6" l="1"/>
  <c r="J4" i="6"/>
  <c r="J25" i="6"/>
  <c r="C25" i="6"/>
  <c r="D25" i="6"/>
  <c r="K5" i="6"/>
  <c r="K26" i="6" s="1"/>
  <c r="K25" i="6" l="1"/>
  <c r="I12" i="6"/>
  <c r="H12" i="6" s="1"/>
  <c r="J12" i="6"/>
  <c r="I13" i="6"/>
  <c r="G13" i="6" s="1"/>
  <c r="J13" i="6"/>
  <c r="I14" i="6"/>
  <c r="H14" i="6" s="1"/>
  <c r="J14" i="6"/>
  <c r="I15" i="6"/>
  <c r="G15" i="6" s="1"/>
  <c r="J15" i="6"/>
  <c r="I16" i="6"/>
  <c r="H16" i="6" s="1"/>
  <c r="J16" i="6"/>
  <c r="I17" i="6"/>
  <c r="H17" i="6" s="1"/>
  <c r="J17" i="6"/>
  <c r="I18" i="6"/>
  <c r="G18" i="6" s="1"/>
  <c r="J18" i="6"/>
  <c r="I19" i="6"/>
  <c r="G19" i="6" s="1"/>
  <c r="J19" i="6"/>
  <c r="I20" i="6"/>
  <c r="G20" i="6" s="1"/>
  <c r="J20" i="6"/>
  <c r="I21" i="6"/>
  <c r="G21" i="6" s="1"/>
  <c r="J21" i="6"/>
  <c r="E9" i="6"/>
  <c r="G12" i="6" l="1"/>
  <c r="H21" i="6"/>
  <c r="H15" i="6"/>
  <c r="G16" i="6"/>
  <c r="H20" i="6"/>
  <c r="H13" i="6"/>
  <c r="G17" i="6"/>
  <c r="H18" i="6"/>
  <c r="H19" i="6"/>
  <c r="G14" i="6"/>
  <c r="I9" i="6"/>
  <c r="I6" i="6"/>
  <c r="J6" i="6"/>
  <c r="C5" i="6"/>
  <c r="D24" i="6"/>
  <c r="D4" i="6" s="1"/>
  <c r="C24" i="6"/>
  <c r="C4" i="6" s="1"/>
  <c r="B6" i="6"/>
  <c r="A8" i="6"/>
  <c r="A9" i="6"/>
  <c r="A10" i="6" s="1"/>
  <c r="A11" i="6"/>
  <c r="A12" i="6"/>
  <c r="A13" i="6"/>
  <c r="A14" i="6" s="1"/>
  <c r="A15" i="6"/>
  <c r="A16" i="6"/>
  <c r="A17" i="6"/>
  <c r="A18" i="6"/>
  <c r="A19" i="6" s="1"/>
  <c r="A20" i="6"/>
  <c r="A21" i="6"/>
  <c r="A22" i="6"/>
  <c r="A23" i="6"/>
  <c r="A7" i="6"/>
  <c r="A6" i="6" s="1"/>
  <c r="Q28" i="6"/>
  <c r="O28" i="6"/>
  <c r="P8" i="6"/>
  <c r="P9" i="6"/>
  <c r="P11" i="6"/>
  <c r="P12" i="6"/>
  <c r="P13" i="6"/>
  <c r="P15" i="6"/>
  <c r="P16" i="6"/>
  <c r="P17" i="6"/>
  <c r="P18" i="6"/>
  <c r="P20" i="6"/>
  <c r="P21" i="6"/>
  <c r="P22" i="6"/>
  <c r="P23" i="6"/>
  <c r="P7" i="6"/>
  <c r="N8" i="6"/>
  <c r="N10" i="6"/>
  <c r="N11" i="6"/>
  <c r="N12" i="6"/>
  <c r="O12" i="6" s="1"/>
  <c r="N14" i="6"/>
  <c r="O14" i="6" s="1"/>
  <c r="N15" i="6"/>
  <c r="N16" i="6"/>
  <c r="N17" i="6"/>
  <c r="N19" i="6"/>
  <c r="O19" i="6" s="1"/>
  <c r="N20" i="6"/>
  <c r="N21" i="6"/>
  <c r="N22" i="6"/>
  <c r="N23" i="6"/>
  <c r="N7" i="6"/>
  <c r="I23" i="6"/>
  <c r="J23" i="6"/>
  <c r="I7" i="6"/>
  <c r="J7" i="6"/>
  <c r="I8" i="6"/>
  <c r="J8" i="6"/>
  <c r="X24" i="8"/>
  <c r="Y24" i="8"/>
  <c r="Z24" i="8"/>
  <c r="AA24" i="8"/>
  <c r="W24" i="8"/>
  <c r="T24" i="8"/>
  <c r="P24" i="8"/>
  <c r="O24" i="8"/>
  <c r="F11" i="6"/>
  <c r="F22" i="6"/>
  <c r="E11" i="6"/>
  <c r="F9" i="6"/>
  <c r="E22" i="6"/>
  <c r="F4" i="6" l="1"/>
  <c r="E4" i="6"/>
  <c r="G8" i="6"/>
  <c r="H8" i="6"/>
  <c r="G7" i="6"/>
  <c r="H7" i="6"/>
  <c r="G6" i="6"/>
  <c r="G23" i="6"/>
  <c r="H23" i="6"/>
  <c r="I4" i="6"/>
  <c r="I11" i="6"/>
  <c r="J11" i="6"/>
  <c r="Q11" i="6" s="1"/>
  <c r="J9" i="6"/>
  <c r="I22" i="6"/>
  <c r="J22" i="6"/>
  <c r="F10" i="6"/>
  <c r="F25" i="6" s="1"/>
  <c r="O20" i="6"/>
  <c r="O8" i="6"/>
  <c r="H6" i="6"/>
  <c r="O17" i="6"/>
  <c r="O15" i="6"/>
  <c r="O21" i="6"/>
  <c r="O16" i="6"/>
  <c r="Q12" i="6"/>
  <c r="Q20" i="6"/>
  <c r="Q15" i="6"/>
  <c r="O7" i="6"/>
  <c r="N25" i="6"/>
  <c r="Q7" i="6"/>
  <c r="E10" i="6"/>
  <c r="E25" i="6" s="1"/>
  <c r="Q21" i="6"/>
  <c r="Q16" i="6"/>
  <c r="Q13" i="6"/>
  <c r="Q18" i="6"/>
  <c r="Q8" i="6"/>
  <c r="Q23" i="6"/>
  <c r="Q17" i="6"/>
  <c r="O11" i="6"/>
  <c r="O23" i="6"/>
  <c r="Q22" i="6"/>
  <c r="Q25" i="6" l="1"/>
  <c r="G22" i="6"/>
  <c r="H22" i="6"/>
  <c r="F24" i="6"/>
  <c r="F5" i="6"/>
  <c r="J26" i="6" s="1"/>
  <c r="J10" i="6"/>
  <c r="J24" i="6" s="1"/>
  <c r="E5" i="6"/>
  <c r="I5" i="6" s="1"/>
  <c r="E24" i="6"/>
  <c r="I10" i="6"/>
  <c r="I25" i="6" s="1"/>
  <c r="H9" i="6"/>
  <c r="G4" i="6"/>
  <c r="H11" i="6"/>
  <c r="G11" i="6"/>
  <c r="G9" i="6"/>
  <c r="O22" i="6"/>
  <c r="I24" i="6"/>
  <c r="Q9" i="6"/>
  <c r="G25" i="6" l="1"/>
  <c r="G5" i="6"/>
  <c r="G26" i="6" s="1"/>
  <c r="I26" i="6"/>
  <c r="O27" i="6" s="1"/>
  <c r="G10" i="6"/>
  <c r="H10" i="6"/>
  <c r="H25" i="6" s="1"/>
  <c r="O10" i="6"/>
  <c r="Q27" i="6"/>
  <c r="H4" i="6"/>
  <c r="H5" i="6"/>
  <c r="H26" i="6" s="1"/>
  <c r="G24" i="6"/>
  <c r="H24" i="6"/>
  <c r="Q24" i="6"/>
</calcChain>
</file>

<file path=xl/sharedStrings.xml><?xml version="1.0" encoding="utf-8"?>
<sst xmlns="http://schemas.openxmlformats.org/spreadsheetml/2006/main" count="3286" uniqueCount="322">
  <si>
    <t>Pasākums</t>
  </si>
  <si>
    <t>Projekts</t>
  </si>
  <si>
    <t>Projekta statuss</t>
  </si>
  <si>
    <t>NVI_atskaitīti_no_līguma_summas</t>
  </si>
  <si>
    <t>Neatbilstība_Numurs</t>
  </si>
  <si>
    <t>Neatbilstība_lēmuma_pieņemšana</t>
  </si>
  <si>
    <t>Neatbilstība_tips</t>
  </si>
  <si>
    <t>Neatbilstība_statuss</t>
  </si>
  <si>
    <t>ERAF</t>
  </si>
  <si>
    <t>VB</t>
  </si>
  <si>
    <t>Sagatavots</t>
  </si>
  <si>
    <t>Pārdale</t>
  </si>
  <si>
    <t>1.  1.  1.  1</t>
  </si>
  <si>
    <t>1.1.1.1/16/A/219</t>
  </si>
  <si>
    <t>Līgums</t>
  </si>
  <si>
    <t>Jā</t>
  </si>
  <si>
    <t>2017/ERAF/0003</t>
  </si>
  <si>
    <t>Pamatsumma</t>
  </si>
  <si>
    <t>Slēgta</t>
  </si>
  <si>
    <t>pārdale līdz 12.05.2020</t>
  </si>
  <si>
    <t>Pievienota summa</t>
  </si>
  <si>
    <t>1.1.1.1/16/A/135</t>
  </si>
  <si>
    <t>2017/ERAF/0009</t>
  </si>
  <si>
    <t>1.1.1.1/16/A/261</t>
  </si>
  <si>
    <t>2017/ERAF/0010</t>
  </si>
  <si>
    <t>1.1.1.1/16/A/154</t>
  </si>
  <si>
    <t>2017/ERAF/0011</t>
  </si>
  <si>
    <t>1.1.1.1/16/A/257</t>
  </si>
  <si>
    <t>2017/ERAF/0012</t>
  </si>
  <si>
    <t>1.1.1.1/16/A/165</t>
  </si>
  <si>
    <t>2017/ERAF/0014</t>
  </si>
  <si>
    <t>1.1.1.1/16/A/144</t>
  </si>
  <si>
    <t>2017/ERAF/0016</t>
  </si>
  <si>
    <t>1.1.1.1/16/A/281</t>
  </si>
  <si>
    <t>2017/ERAF/0020</t>
  </si>
  <si>
    <t>2017/ERAF/0029</t>
  </si>
  <si>
    <t>2017/ERAF/0034</t>
  </si>
  <si>
    <t>1.1.1.1/16/A/258</t>
  </si>
  <si>
    <t>Pabeigts</t>
  </si>
  <si>
    <t>2017/ERAF/0043</t>
  </si>
  <si>
    <t>1.1.1.1/16/A/259</t>
  </si>
  <si>
    <t>2018/ERAF/0008</t>
  </si>
  <si>
    <t>1.1.1.1/16/A/050</t>
  </si>
  <si>
    <t>2018/ERAF/0016</t>
  </si>
  <si>
    <t>1.1.1.1/16/A/025</t>
  </si>
  <si>
    <t>2018/ERAF/0048</t>
  </si>
  <si>
    <t>1.1.1.1/16/A/185</t>
  </si>
  <si>
    <t>2018/ERAF/0050</t>
  </si>
  <si>
    <t>2018/ERAF/0053</t>
  </si>
  <si>
    <t>1.1.1.1/16/A/252</t>
  </si>
  <si>
    <t>2018/ERAF/0055</t>
  </si>
  <si>
    <t>2018/ERAF/0086</t>
  </si>
  <si>
    <t>2018/ERAF/0087</t>
  </si>
  <si>
    <t>2018/ERAF/0090</t>
  </si>
  <si>
    <t>1.1.1.1/16/A/010</t>
  </si>
  <si>
    <t>2018/ERAF/0114</t>
  </si>
  <si>
    <t>2018/ERAF/0115</t>
  </si>
  <si>
    <t>1.1.1.1/16/A/160</t>
  </si>
  <si>
    <t>2018/ERAF/0125</t>
  </si>
  <si>
    <t>1.1.1.1/16/A/097</t>
  </si>
  <si>
    <t>2018/ERAF/0130</t>
  </si>
  <si>
    <t>1.1.1.1/16/A/048</t>
  </si>
  <si>
    <t>2018/ERAF/0133</t>
  </si>
  <si>
    <t>1.1.1.1/16/A/047</t>
  </si>
  <si>
    <t>2018/ERAF/0137</t>
  </si>
  <si>
    <t>1.1.1.1/16/A/094</t>
  </si>
  <si>
    <t>2019/ERAF/0001</t>
  </si>
  <si>
    <t>2019/ERAF/0024</t>
  </si>
  <si>
    <t>2019/ERAF/0029</t>
  </si>
  <si>
    <t>1.1.1.1/16/A/182</t>
  </si>
  <si>
    <t>2019/ERAF/0031</t>
  </si>
  <si>
    <t>2019/ERAF/0105</t>
  </si>
  <si>
    <t>1.1.1.1/18/A/127</t>
  </si>
  <si>
    <t>2019/ERAF/0108</t>
  </si>
  <si>
    <t>2019/ERAF/0116</t>
  </si>
  <si>
    <t>1.1.1.1/16/A/256</t>
  </si>
  <si>
    <t>2019/ERAF/0118</t>
  </si>
  <si>
    <t>1.1.1.1/16/A/267</t>
  </si>
  <si>
    <t>2019/ERAF/0129</t>
  </si>
  <si>
    <t>1.1.1.1/16/A/260</t>
  </si>
  <si>
    <t>Nē</t>
  </si>
  <si>
    <t>2019/ERAF/0030</t>
  </si>
  <si>
    <t>pārdale nav veikta</t>
  </si>
  <si>
    <t>1.1.1.1/18/A/146</t>
  </si>
  <si>
    <t>2019/ERAF/0143</t>
  </si>
  <si>
    <t>2019/ERAF/0169</t>
  </si>
  <si>
    <t>2019/ERAF/0183</t>
  </si>
  <si>
    <t>1.1.1.1/18/A/023</t>
  </si>
  <si>
    <t>2019/ERAF/0194</t>
  </si>
  <si>
    <t>1.1.1.1/18/A/138</t>
  </si>
  <si>
    <t>2019/ERAF/0196</t>
  </si>
  <si>
    <t>1.1.1.1/18/A/176</t>
  </si>
  <si>
    <t>2019/ERAF/0205</t>
  </si>
  <si>
    <t>1.  1.  1.  3</t>
  </si>
  <si>
    <t>1.1.1.3/18/A/004</t>
  </si>
  <si>
    <t>2019/ERAF/0156</t>
  </si>
  <si>
    <t>1.  1.  1.  4</t>
  </si>
  <si>
    <t>1.1.1.4/17/I/003</t>
  </si>
  <si>
    <t>2018/ERAF/0061</t>
  </si>
  <si>
    <t>2018/ERAF/0062</t>
  </si>
  <si>
    <t>2018/ERAF/0063</t>
  </si>
  <si>
    <t>2018/ERAF/0064</t>
  </si>
  <si>
    <t>2018/ERAF/0065</t>
  </si>
  <si>
    <t>2018/ERAF/0066</t>
  </si>
  <si>
    <t>2018/ERAF/0071</t>
  </si>
  <si>
    <t>2019/ERAF/0027</t>
  </si>
  <si>
    <t>1.1.1.4/17/I/004</t>
  </si>
  <si>
    <t>2018/ERAF/0104</t>
  </si>
  <si>
    <t>1.1.1.4/17/I/005</t>
  </si>
  <si>
    <t>2018/ERAF/0121</t>
  </si>
  <si>
    <t>2018/ERAF/0122</t>
  </si>
  <si>
    <t>2018/ERAF/0123</t>
  </si>
  <si>
    <t>1.1.1.4/17/I/014</t>
  </si>
  <si>
    <t>2019/ERAF/0146</t>
  </si>
  <si>
    <t>1.  1.  1.  5</t>
  </si>
  <si>
    <t>1.1.1.5/18/I/004</t>
  </si>
  <si>
    <t>2018/ERAF/0106</t>
  </si>
  <si>
    <t>1.1.1.5/18/I/005</t>
  </si>
  <si>
    <t>2018/ERAF/0135</t>
  </si>
  <si>
    <t>2019/ERAF/0061</t>
  </si>
  <si>
    <t>1.1.1.5/18/I/014</t>
  </si>
  <si>
    <t>2018/ERAF/0140</t>
  </si>
  <si>
    <t>1.1.1.5/18/I/002</t>
  </si>
  <si>
    <t>2019/ERAF/0172</t>
  </si>
  <si>
    <t>2019/ERAF/0137</t>
  </si>
  <si>
    <t>2019/ERAF/0158</t>
  </si>
  <si>
    <t>1.1.1.5/18/I/009</t>
  </si>
  <si>
    <t>2019/ERAF/0139</t>
  </si>
  <si>
    <t>1.1.1.5/18/I/010</t>
  </si>
  <si>
    <t>2019/ERAF/0176</t>
  </si>
  <si>
    <t>1.1.1.5/18/I/012</t>
  </si>
  <si>
    <t>2019/ERAF/0008</t>
  </si>
  <si>
    <t>2019/ERAF/0175</t>
  </si>
  <si>
    <t>2019/ERAF/0119</t>
  </si>
  <si>
    <t>1.1.1.5/18/I/016</t>
  </si>
  <si>
    <t>2019/ERAF/0128</t>
  </si>
  <si>
    <t>2019/ERAF/0138</t>
  </si>
  <si>
    <t>2019/ERAF/0188</t>
  </si>
  <si>
    <t>2019/ERAF/0189</t>
  </si>
  <si>
    <t>1.1.1.5/18/I/018</t>
  </si>
  <si>
    <t>2018/ERAF/0141</t>
  </si>
  <si>
    <t>1.1.1.1/16/A/001</t>
  </si>
  <si>
    <t>2019/ERAF/0174</t>
  </si>
  <si>
    <t>22.05.2020</t>
  </si>
  <si>
    <t>2020/ERAF/0021</t>
  </si>
  <si>
    <t>2020/ERAF/0022</t>
  </si>
  <si>
    <t>2020/ERAF/0075</t>
  </si>
  <si>
    <t>2020/ERAF/0083</t>
  </si>
  <si>
    <t>2020/ERAF/0068</t>
  </si>
  <si>
    <t>2020/ERAF/0079</t>
  </si>
  <si>
    <t>2020/ERAF/0049</t>
  </si>
  <si>
    <t>1.1.1.1/16/A/192</t>
  </si>
  <si>
    <t>2020/ERAF/0014</t>
  </si>
  <si>
    <t>2020/ERAF/0002</t>
  </si>
  <si>
    <t>2020/ERAF/0003</t>
  </si>
  <si>
    <t>2017/ERAF/0038</t>
  </si>
  <si>
    <t>2020/ERAF/0069</t>
  </si>
  <si>
    <t>2020/ERAF/0088</t>
  </si>
  <si>
    <t>1.1.1.1/18/A/026</t>
  </si>
  <si>
    <t>2020/ERAF/0053</t>
  </si>
  <si>
    <t>1.1.1.1/18/A/055</t>
  </si>
  <si>
    <t>2020/ERAF/0082</t>
  </si>
  <si>
    <t>1.1.1.1/18/A/063</t>
  </si>
  <si>
    <t>2020/ERAF/0056</t>
  </si>
  <si>
    <t>1.1.1.1/18/A/108</t>
  </si>
  <si>
    <t>2019/ERAF/0209</t>
  </si>
  <si>
    <t>2020/ERAF/0076</t>
  </si>
  <si>
    <t>2019/ERAF/0202</t>
  </si>
  <si>
    <t>2020/ERAF/0072</t>
  </si>
  <si>
    <t>1.1.1.1/18/A/148</t>
  </si>
  <si>
    <t>2019/ERAF/0197</t>
  </si>
  <si>
    <t>1.1.1.1/18/A/151</t>
  </si>
  <si>
    <t>2020/ERAF/0007</t>
  </si>
  <si>
    <t>2020/ERAF/0008</t>
  </si>
  <si>
    <t>2020/ERAF/0097</t>
  </si>
  <si>
    <t>1.1.1.1/18/A/155</t>
  </si>
  <si>
    <t>2020/ERAF/0024</t>
  </si>
  <si>
    <t>1.1.1.1/18/A/179</t>
  </si>
  <si>
    <t>2020/ERAF/0038</t>
  </si>
  <si>
    <t>1.1.1.1/18/A/182</t>
  </si>
  <si>
    <t>2020/ERAF/0058</t>
  </si>
  <si>
    <t>1.1.1.1/18/A/183</t>
  </si>
  <si>
    <t>2020/ERAF/0059</t>
  </si>
  <si>
    <t>1.1.1.3/18/A/007</t>
  </si>
  <si>
    <t>2020/ERAF/0017</t>
  </si>
  <si>
    <t>2019/ERAF/0170</t>
  </si>
  <si>
    <t>Apstiprināta</t>
  </si>
  <si>
    <t>2020/ERAF/0065</t>
  </si>
  <si>
    <t>1.1.1.5/18/A/019</t>
  </si>
  <si>
    <t>2020/ERAF/0041</t>
  </si>
  <si>
    <t>2020/ERAF/0064</t>
  </si>
  <si>
    <t>2020/ERAF/0067</t>
  </si>
  <si>
    <t>2019/ERAF/0193</t>
  </si>
  <si>
    <t>1.1.1.5/18/I/011</t>
  </si>
  <si>
    <t>2018/ERAF/0127</t>
  </si>
  <si>
    <t>2020/ERAF/0101</t>
  </si>
  <si>
    <t>Row Labels</t>
  </si>
  <si>
    <t>Grand Total</t>
  </si>
  <si>
    <t>VB_kopā</t>
  </si>
  <si>
    <t>Projekta Nr.</t>
  </si>
  <si>
    <t>Statuss</t>
  </si>
  <si>
    <r>
      <rPr>
        <b/>
        <i/>
        <sz val="11"/>
        <color theme="1"/>
        <rFont val="Calibri"/>
        <family val="2"/>
        <charset val="186"/>
        <scheme val="minor"/>
      </rPr>
      <t>3. tabula</t>
    </r>
    <r>
      <rPr>
        <b/>
        <sz val="11"/>
        <color theme="1"/>
        <rFont val="Calibri"/>
        <family val="2"/>
        <charset val="186"/>
        <scheme val="minor"/>
      </rPr>
      <t xml:space="preserve">. Informācija par saistīto SAM 1.1.1. pasākumu ietvaros veikto neatbilstoši veikto izmaksu (NVI) pārdalēm 1.1.1.1. pasākumu pētniecības projektu atbalstam </t>
    </r>
  </si>
  <si>
    <t>13.01.2020</t>
  </si>
  <si>
    <t>08.07.2020</t>
  </si>
  <si>
    <t xml:space="preserve"> ERAF_kopā</t>
  </si>
  <si>
    <t>DU</t>
  </si>
  <si>
    <t>EDI</t>
  </si>
  <si>
    <t>BMC</t>
  </si>
  <si>
    <t>LLU</t>
  </si>
  <si>
    <t>OSI</t>
  </si>
  <si>
    <t>LU</t>
  </si>
  <si>
    <t>LU CFI</t>
  </si>
  <si>
    <t>Silava</t>
  </si>
  <si>
    <t>BIOR</t>
  </si>
  <si>
    <t>RSU</t>
  </si>
  <si>
    <t>RTU</t>
  </si>
  <si>
    <t>VeA</t>
  </si>
  <si>
    <t>ViA</t>
  </si>
  <si>
    <t>Neatbilstoši veiktie izdevumi</t>
  </si>
  <si>
    <t/>
  </si>
  <si>
    <t>Specifiskā atbalsta mērķa (pasākuma)</t>
  </si>
  <si>
    <t>Projekta iesniedzējs</t>
  </si>
  <si>
    <t>Summas sadalījums pa finansējuma avotiem, EUR</t>
  </si>
  <si>
    <t>Nr.p.k.</t>
  </si>
  <si>
    <t>Numurs</t>
  </si>
  <si>
    <t>Nosaukums</t>
  </si>
  <si>
    <t>Projekta nr.</t>
  </si>
  <si>
    <t>Projekta nosaukums</t>
  </si>
  <si>
    <t>Datums</t>
  </si>
  <si>
    <t>Reģ.nr.</t>
  </si>
  <si>
    <t>Iesaistīto partneru skaits</t>
  </si>
  <si>
    <t>Īstenošanas vietu skaits</t>
  </si>
  <si>
    <t>Īstenošanas laiks mēnešos</t>
  </si>
  <si>
    <t>Kopējā summa, EUR</t>
  </si>
  <si>
    <t>Attiecināmo izdevumu summa, EUR</t>
  </si>
  <si>
    <t>KF</t>
  </si>
  <si>
    <t>ESF</t>
  </si>
  <si>
    <t>JNI</t>
  </si>
  <si>
    <t>Valsts budžeta finansējums</t>
  </si>
  <si>
    <t>Valsts budžeta dotācijas pašvaldībām</t>
  </si>
  <si>
    <t>Pašvaldības finansējums</t>
  </si>
  <si>
    <t>Publiskās attiecināmās izmaksas</t>
  </si>
  <si>
    <t>Cits publiskais finansējums</t>
  </si>
  <si>
    <t>Privātās attiecināmās izmaksas</t>
  </si>
  <si>
    <t>Publiskās neattiecināmās izmaksas</t>
  </si>
  <si>
    <t>Privātās neattiecināmās izmaksas</t>
  </si>
  <si>
    <t>1.1.1.4</t>
  </si>
  <si>
    <t>P&amp;A infrastruktūras attīstīšana Viedās specializācijas jomās un zinātnisko institūciju institucionālās kapacitātes stiprināšana</t>
  </si>
  <si>
    <t>Latvijas Universitātes Cietvielu fizikas institūta pētniecības infrastruktūras attīstība</t>
  </si>
  <si>
    <t>Latvijas Universitātes Cietvielu fizikas institūts</t>
  </si>
  <si>
    <t>90002124925</t>
  </si>
  <si>
    <t>1.1.1.4/17/I/002</t>
  </si>
  <si>
    <t>LLU un tās pārraudzībā esošo zinātnisko institūciju pētniecības, attīstības infrastruktūras un institucionālās kapacitātes stiprināšana.</t>
  </si>
  <si>
    <t>LATVIJAS LAUKSAIMNIECĪBAS UNIVERSITĀTE</t>
  </si>
  <si>
    <t>90000041898</t>
  </si>
  <si>
    <t>Rīgas Tehniskās universitātes Inženierzinātņu un viedo tehnoloģiju centra infrastruktūras attīstība Viedās specializācijas jomās.</t>
  </si>
  <si>
    <t>RĪGAS TEHNISKĀ UNIVERSITĀTE</t>
  </si>
  <si>
    <t>90000068977</t>
  </si>
  <si>
    <t>Vidzemes Augstskolas zinātniskās infrastruktūras attīstīšana pētnieciskās un inovatīvās kapacitātes stiprināšanai</t>
  </si>
  <si>
    <t>VIDZEMES AUGSTSKOLA</t>
  </si>
  <si>
    <t>90001342592</t>
  </si>
  <si>
    <t>1.1.1.4/17/I/006</t>
  </si>
  <si>
    <t>Zinātniskā institūta BIOR pētniecības resursu koncentrēšana un institucionālās kapacitātes stiprināšana</t>
  </si>
  <si>
    <t>Pārtikas drošības, dzīvnieku veselības un vides zinātniskais institūts "BIOR"</t>
  </si>
  <si>
    <t>90009235333</t>
  </si>
  <si>
    <t>1.1.1.4/17/I/007</t>
  </si>
  <si>
    <t>Latvijas Organiskās sintēzes institūta infrastruktūras attīstīšana viedās specializācijas jomā - biomedicīna, medicīnas tehnoloģijas, biofarmācija un biotehnoloģijas</t>
  </si>
  <si>
    <t>Atvasināta publiska persona "Latvijas Organiskās sintēzes institūts"</t>
  </si>
  <si>
    <t>90002111653</t>
  </si>
  <si>
    <t>1.1.1.4/17/I/008</t>
  </si>
  <si>
    <t>Pētniecības infrastruktūras attīstīšana viedās specializācijas jomās un institucionālās kapacitātes stiprināšana Daugavpils Universitātē</t>
  </si>
  <si>
    <t>DAUGAVPILS UNIVERSITĀTE</t>
  </si>
  <si>
    <t>90000065985</t>
  </si>
  <si>
    <t>1.1.1.4/17/I/009</t>
  </si>
  <si>
    <t>Latvijas Biomedicīnas pētījumu un studiju centra infrastruktūras attīstība pētniecības un tehnoloģiju pārneses kapacitātes stiprināšanai biomedicīnas un biotehnoloģijas jomās</t>
  </si>
  <si>
    <t>Atvasināta publiska persona "Latvijas Biomedicīnas pētījumu un studiju centrs"</t>
  </si>
  <si>
    <t>90002120158</t>
  </si>
  <si>
    <t>1.1.1.4/17/I/010</t>
  </si>
  <si>
    <t>Irbenes radioteleskopu kompleksa modernizācijas 3. kārta</t>
  </si>
  <si>
    <t>VENTSPILS AUGSTSKOLA</t>
  </si>
  <si>
    <t>90000362426</t>
  </si>
  <si>
    <t>1.1.1.4/17/I/011</t>
  </si>
  <si>
    <t>Rīgas Stradiņa universitātes farmācijas jomas pētniecības infrastruktūras attīstība</t>
  </si>
  <si>
    <t>RĪGAS STRADIŅA UNIVERSITĀTE</t>
  </si>
  <si>
    <t>90000013771</t>
  </si>
  <si>
    <t>1.1.1.4/17/I/012</t>
  </si>
  <si>
    <t>Pētniecības infrastruktūras attīstīšana Latvijas Valsts mežzinātnes institūtā "Silava"</t>
  </si>
  <si>
    <t>Atvasināta publiska persona "Latvijas Valsts mežzinātnes institūts "Silava"</t>
  </si>
  <si>
    <t>90002121030</t>
  </si>
  <si>
    <t>1.1.1.4/17/I/013</t>
  </si>
  <si>
    <t>Latvijas Valsts koksnes ķīmijas institūta pilotiekārtu parka un ventilācijas sistēmas izveide</t>
  </si>
  <si>
    <t>Atvasināta publiska persona "Latvijas Valsts koksnes ķīmijas institūts"</t>
  </si>
  <si>
    <t>90002128378</t>
  </si>
  <si>
    <t>Elektronikas un datorzinātņu institūta pētnieciskās infrastruktūras attīstība</t>
  </si>
  <si>
    <t>Valsts zinātniskais institūts - atvasināta publiska persona "Elektronikas un datorzinātņu institūts"</t>
  </si>
  <si>
    <t>90002135242</t>
  </si>
  <si>
    <t>1.1.1.4/17/I/015</t>
  </si>
  <si>
    <t>Latvijas Universitātes pētniecības infrastruktūras modernizācija un resursu koncentrācija viedās specializācijas jomās</t>
  </si>
  <si>
    <t>LATVIJAS UNIVERSITĀTE</t>
  </si>
  <si>
    <t>90000076669</t>
  </si>
  <si>
    <t>KOPĀ</t>
  </si>
  <si>
    <t>Atskaites sagatavošanas datums un laiks:</t>
  </si>
  <si>
    <t>21.07.2020 09:30</t>
  </si>
  <si>
    <t>Atskaiti sagatavoja:</t>
  </si>
  <si>
    <t>Inta Švirksta</t>
  </si>
  <si>
    <t>KPVIS sistēma https://kpvis.esfondi.lv/LV/AtskaiteParskatsParProjektiem/Atskaite</t>
  </si>
  <si>
    <t>FM atzinumā sniegtā informācija</t>
  </si>
  <si>
    <t>Finansējuma saņēmējs</t>
  </si>
  <si>
    <t>Kopā, EUR</t>
  </si>
  <si>
    <t>izcilības centri</t>
  </si>
  <si>
    <t>KĶI</t>
  </si>
  <si>
    <t>Publiskais finansējums kopā</t>
  </si>
  <si>
    <t>Attiecināmais finansējums kopā</t>
  </si>
  <si>
    <t>Pārbaude</t>
  </si>
  <si>
    <t>4. tabula. Pārskats par 2014.-2020. gada plānošanas perioda projektiem</t>
  </si>
  <si>
    <t>izcilības centru ietvars</t>
  </si>
  <si>
    <t>Publiskais finansējums 1.1.1.4. pasākuma ietvaros, EUR</t>
  </si>
  <si>
    <r>
      <rPr>
        <b/>
        <i/>
        <sz val="10"/>
        <rFont val="Times New Roman"/>
        <family val="1"/>
        <charset val="186"/>
      </rPr>
      <t>2. tabula</t>
    </r>
    <r>
      <rPr>
        <b/>
        <sz val="10"/>
        <rFont val="Times New Roman"/>
        <family val="1"/>
        <charset val="186"/>
      </rPr>
      <t>. Kopsavilkums par neatbilstoši veikto izdevumu pārdali saistīto SAM 1.1.1. pasākumu ietvaros uz 1.1.1.1. pasākumu rezerves projektu sarakstā iekļauto pētniecības  projektu atbalstam</t>
    </r>
  </si>
  <si>
    <t>MK noteikumi Nr. 562</t>
  </si>
  <si>
    <t xml:space="preserve">MK noteikumu projekts </t>
  </si>
  <si>
    <t xml:space="preserve">1. tabula. 1.1.1.4. pasākuma ietvaros pieejamā publiskā finansējuma (EUR) aprēķini </t>
  </si>
  <si>
    <t>papildu finansējums izcilības centriem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</si>
</sst>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[$-10409]#&quot;.&quot;"/>
    <numFmt numFmtId="166" formatCode="[$-10409]dd\.mm\.yyyy"/>
    <numFmt numFmtId="167" formatCode="[$-10426]#,##0.00;\-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2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3" fillId="3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wrapText="1"/>
    </xf>
    <xf numFmtId="164" fontId="3" fillId="2" borderId="4" xfId="1" applyNumberFormat="1" applyFont="1" applyFill="1" applyBorder="1" applyAlignment="1">
      <alignment horizontal="right" wrapText="1"/>
    </xf>
    <xf numFmtId="4" fontId="3" fillId="2" borderId="4" xfId="1" applyNumberFormat="1" applyFont="1" applyFill="1" applyBorder="1" applyAlignment="1">
      <alignment horizontal="right" wrapText="1"/>
    </xf>
    <xf numFmtId="0" fontId="3" fillId="2" borderId="4" xfId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/>
    <xf numFmtId="0" fontId="7" fillId="2" borderId="0" xfId="0" applyNumberFormat="1" applyFont="1" applyFill="1" applyBorder="1" applyAlignment="1">
      <alignment vertical="top" wrapText="1" readingOrder="1"/>
    </xf>
    <xf numFmtId="0" fontId="7" fillId="2" borderId="6" xfId="0" applyNumberFormat="1" applyFont="1" applyFill="1" applyBorder="1" applyAlignment="1">
      <alignment vertical="top" wrapText="1" readingOrder="1"/>
    </xf>
    <xf numFmtId="0" fontId="6" fillId="2" borderId="6" xfId="0" applyNumberFormat="1" applyFont="1" applyFill="1" applyBorder="1" applyAlignment="1">
      <alignment horizontal="center" vertical="top" wrapText="1" readingOrder="1"/>
    </xf>
    <xf numFmtId="0" fontId="9" fillId="2" borderId="6" xfId="0" applyNumberFormat="1" applyFont="1" applyFill="1" applyBorder="1" applyAlignment="1">
      <alignment horizontal="center" vertical="top" wrapText="1" readingOrder="1"/>
    </xf>
    <xf numFmtId="0" fontId="6" fillId="2" borderId="10" xfId="0" applyNumberFormat="1" applyFont="1" applyFill="1" applyBorder="1" applyAlignment="1">
      <alignment vertical="top" wrapText="1" readingOrder="1"/>
    </xf>
    <xf numFmtId="0" fontId="6" fillId="2" borderId="7" xfId="0" applyNumberFormat="1" applyFont="1" applyFill="1" applyBorder="1" applyAlignment="1">
      <alignment horizontal="center" vertical="top" wrapText="1" readingOrder="1"/>
    </xf>
    <xf numFmtId="0" fontId="6" fillId="2" borderId="10" xfId="0" applyNumberFormat="1" applyFont="1" applyFill="1" applyBorder="1" applyAlignment="1">
      <alignment horizontal="center" vertical="top" wrapText="1" readingOrder="1"/>
    </xf>
    <xf numFmtId="0" fontId="6" fillId="2" borderId="0" xfId="0" applyNumberFormat="1" applyFont="1" applyFill="1" applyBorder="1" applyAlignment="1">
      <alignment horizontal="center" vertical="top" wrapText="1" readingOrder="1"/>
    </xf>
    <xf numFmtId="165" fontId="7" fillId="2" borderId="11" xfId="0" applyNumberFormat="1" applyFont="1" applyFill="1" applyBorder="1" applyAlignment="1">
      <alignment horizontal="center" vertical="top" wrapText="1" readingOrder="1"/>
    </xf>
    <xf numFmtId="0" fontId="7" fillId="2" borderId="11" xfId="0" applyNumberFormat="1" applyFont="1" applyFill="1" applyBorder="1" applyAlignment="1">
      <alignment vertical="top" wrapText="1" readingOrder="1"/>
    </xf>
    <xf numFmtId="166" fontId="7" fillId="2" borderId="11" xfId="0" applyNumberFormat="1" applyFont="1" applyFill="1" applyBorder="1" applyAlignment="1">
      <alignment vertical="top" wrapText="1" readingOrder="1"/>
    </xf>
    <xf numFmtId="0" fontId="7" fillId="2" borderId="12" xfId="0" applyNumberFormat="1" applyFont="1" applyFill="1" applyBorder="1" applyAlignment="1">
      <alignment vertical="top" wrapText="1" readingOrder="1"/>
    </xf>
    <xf numFmtId="167" fontId="7" fillId="2" borderId="11" xfId="0" applyNumberFormat="1" applyFont="1" applyFill="1" applyBorder="1" applyAlignment="1">
      <alignment vertical="top" wrapText="1" readingOrder="1"/>
    </xf>
    <xf numFmtId="0" fontId="7" fillId="2" borderId="11" xfId="0" applyNumberFormat="1" applyFont="1" applyFill="1" applyBorder="1" applyAlignment="1">
      <alignment horizontal="left" vertical="top" wrapText="1" readingOrder="1"/>
    </xf>
    <xf numFmtId="0" fontId="6" fillId="2" borderId="11" xfId="0" applyNumberFormat="1" applyFont="1" applyFill="1" applyBorder="1" applyAlignment="1">
      <alignment horizontal="right" vertical="top" wrapText="1" readingOrder="1"/>
    </xf>
    <xf numFmtId="167" fontId="6" fillId="2" borderId="11" xfId="0" applyNumberFormat="1" applyFont="1" applyFill="1" applyBorder="1" applyAlignment="1">
      <alignment vertical="top" wrapText="1" readingOrder="1"/>
    </xf>
    <xf numFmtId="3" fontId="10" fillId="0" borderId="0" xfId="0" applyNumberFormat="1" applyFont="1"/>
    <xf numFmtId="0" fontId="10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3" xfId="0" applyFont="1" applyBorder="1"/>
    <xf numFmtId="0" fontId="10" fillId="0" borderId="1" xfId="0" applyFont="1" applyBorder="1"/>
    <xf numFmtId="0" fontId="11" fillId="5" borderId="17" xfId="0" applyFont="1" applyFill="1" applyBorder="1" applyAlignment="1">
      <alignment vertical="center" wrapText="1"/>
    </xf>
    <xf numFmtId="4" fontId="11" fillId="5" borderId="17" xfId="0" applyNumberFormat="1" applyFont="1" applyFill="1" applyBorder="1"/>
    <xf numFmtId="4" fontId="11" fillId="5" borderId="0" xfId="0" applyNumberFormat="1" applyFont="1" applyFill="1"/>
    <xf numFmtId="4" fontId="11" fillId="5" borderId="13" xfId="0" applyNumberFormat="1" applyFont="1" applyFill="1" applyBorder="1"/>
    <xf numFmtId="0" fontId="10" fillId="5" borderId="1" xfId="0" applyFont="1" applyFill="1" applyBorder="1"/>
    <xf numFmtId="3" fontId="10" fillId="0" borderId="13" xfId="0" applyNumberFormat="1" applyFont="1" applyBorder="1"/>
    <xf numFmtId="3" fontId="10" fillId="0" borderId="1" xfId="0" applyNumberFormat="1" applyFont="1" applyBorder="1"/>
    <xf numFmtId="0" fontId="10" fillId="5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right"/>
    </xf>
    <xf numFmtId="3" fontId="10" fillId="5" borderId="1" xfId="0" applyNumberFormat="1" applyFont="1" applyFill="1" applyBorder="1"/>
    <xf numFmtId="3" fontId="11" fillId="5" borderId="13" xfId="0" applyNumberFormat="1" applyFont="1" applyFill="1" applyBorder="1"/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/>
    <xf numFmtId="3" fontId="10" fillId="0" borderId="18" xfId="0" applyNumberFormat="1" applyFont="1" applyBorder="1"/>
    <xf numFmtId="4" fontId="10" fillId="0" borderId="0" xfId="0" applyNumberFormat="1" applyFont="1"/>
    <xf numFmtId="3" fontId="10" fillId="0" borderId="14" xfId="0" applyNumberFormat="1" applyFont="1" applyBorder="1"/>
    <xf numFmtId="0" fontId="11" fillId="5" borderId="13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pivotButton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horizontal="left" indent="4"/>
    </xf>
    <xf numFmtId="0" fontId="11" fillId="5" borderId="17" xfId="0" applyFont="1" applyFill="1" applyBorder="1"/>
    <xf numFmtId="4" fontId="10" fillId="5" borderId="13" xfId="0" applyNumberFormat="1" applyFont="1" applyFill="1" applyBorder="1"/>
    <xf numFmtId="3" fontId="10" fillId="5" borderId="13" xfId="0" applyNumberFormat="1" applyFont="1" applyFill="1" applyBorder="1"/>
    <xf numFmtId="4" fontId="10" fillId="0" borderId="13" xfId="0" applyNumberFormat="1" applyFont="1" applyBorder="1"/>
    <xf numFmtId="3" fontId="10" fillId="4" borderId="13" xfId="0" applyNumberFormat="1" applyFont="1" applyFill="1" applyBorder="1"/>
    <xf numFmtId="0" fontId="10" fillId="4" borderId="1" xfId="0" applyFont="1" applyFill="1" applyBorder="1"/>
    <xf numFmtId="3" fontId="10" fillId="4" borderId="1" xfId="0" applyNumberFormat="1" applyFont="1" applyFill="1" applyBorder="1"/>
    <xf numFmtId="3" fontId="11" fillId="6" borderId="13" xfId="0" applyNumberFormat="1" applyFont="1" applyFill="1" applyBorder="1"/>
    <xf numFmtId="0" fontId="10" fillId="6" borderId="1" xfId="0" applyFont="1" applyFill="1" applyBorder="1" applyAlignment="1">
      <alignment horizontal="right"/>
    </xf>
    <xf numFmtId="0" fontId="10" fillId="6" borderId="17" xfId="0" applyFont="1" applyFill="1" applyBorder="1" applyAlignment="1">
      <alignment horizontal="right"/>
    </xf>
    <xf numFmtId="3" fontId="10" fillId="6" borderId="13" xfId="0" applyNumberFormat="1" applyFont="1" applyFill="1" applyBorder="1"/>
    <xf numFmtId="0" fontId="10" fillId="6" borderId="1" xfId="0" applyFont="1" applyFill="1" applyBorder="1"/>
    <xf numFmtId="3" fontId="10" fillId="6" borderId="1" xfId="0" applyNumberFormat="1" applyFont="1" applyFill="1" applyBorder="1"/>
    <xf numFmtId="0" fontId="10" fillId="6" borderId="13" xfId="0" applyFont="1" applyFill="1" applyBorder="1" applyAlignment="1">
      <alignment vertical="center" wrapText="1"/>
    </xf>
    <xf numFmtId="4" fontId="11" fillId="6" borderId="13" xfId="0" applyNumberFormat="1" applyFont="1" applyFill="1" applyBorder="1"/>
    <xf numFmtId="0" fontId="10" fillId="6" borderId="13" xfId="0" applyFont="1" applyFill="1" applyBorder="1"/>
    <xf numFmtId="4" fontId="11" fillId="6" borderId="1" xfId="0" applyNumberFormat="1" applyFont="1" applyFill="1" applyBorder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wrapText="1"/>
    </xf>
    <xf numFmtId="0" fontId="10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2" borderId="0" xfId="0" applyNumberFormat="1" applyFont="1" applyFill="1" applyBorder="1" applyAlignment="1">
      <alignment vertical="top" wrapText="1" readingOrder="1"/>
    </xf>
    <xf numFmtId="0" fontId="5" fillId="2" borderId="0" xfId="0" applyFont="1" applyFill="1" applyBorder="1"/>
    <xf numFmtId="0" fontId="8" fillId="2" borderId="0" xfId="0" applyNumberFormat="1" applyFont="1" applyFill="1" applyBorder="1" applyAlignment="1">
      <alignment wrapText="1" readingOrder="1"/>
    </xf>
    <xf numFmtId="0" fontId="6" fillId="2" borderId="7" xfId="0" applyNumberFormat="1" applyFont="1" applyFill="1" applyBorder="1" applyAlignment="1">
      <alignment horizontal="center" vertical="top" wrapText="1" readingOrder="1"/>
    </xf>
    <xf numFmtId="0" fontId="5" fillId="2" borderId="8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Normal_NVI_SAM111_070820" xfId="1"/>
  </cellStyles>
  <dxfs count="23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1353007</xdr:colOff>
      <xdr:row>3</xdr:row>
      <xdr:rowOff>571500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514350"/>
          <a:ext cx="2762707" cy="571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a Švirksta" refreshedDate="44021.432875810184" createdVersion="5" refreshedVersion="5" minRefreshableVersion="3" recordCount="325">
  <cacheSource type="worksheet">
    <worksheetSource ref="A3:L328" sheet="NVI_SAM111_070820"/>
  </cacheSource>
  <cacheFields count="12">
    <cacheField name="Pasākums" numFmtId="0">
      <sharedItems count="4">
        <s v="1.  1.  1.  1"/>
        <s v="1.  1.  1.  3"/>
        <s v="1.  1.  1.  4"/>
        <s v="1.  1.  1.  5"/>
      </sharedItems>
    </cacheField>
    <cacheField name="Projekts" numFmtId="0">
      <sharedItems count="58">
        <s v="1.1.1.1/16/A/219"/>
        <s v="1.1.1.1/16/A/135"/>
        <s v="1.1.1.1/16/A/261"/>
        <s v="1.1.1.1/16/A/154"/>
        <s v="1.1.1.1/16/A/257"/>
        <s v="1.1.1.1/16/A/165"/>
        <s v="1.1.1.1/16/A/144"/>
        <s v="1.1.1.1/16/A/281"/>
        <s v="1.1.1.1/16/A/258"/>
        <s v="1.1.1.1/16/A/259"/>
        <s v="1.1.1.1/16/A/050"/>
        <s v="1.1.1.1/16/A/025"/>
        <s v="1.1.1.1/16/A/185"/>
        <s v="1.1.1.1/16/A/252"/>
        <s v="1.1.1.1/16/A/010"/>
        <s v="1.1.1.1/16/A/160"/>
        <s v="1.1.1.1/16/A/097"/>
        <s v="1.1.1.1/16/A/048"/>
        <s v="1.1.1.1/16/A/047"/>
        <s v="1.1.1.1/16/A/094"/>
        <s v="1.1.1.1/16/A/182"/>
        <s v="1.1.1.1/18/A/127"/>
        <s v="1.1.1.1/16/A/256"/>
        <s v="1.1.1.1/16/A/267"/>
        <s v="1.1.1.1/16/A/260"/>
        <s v="1.1.1.1/18/A/146"/>
        <s v="1.1.1.1/18/A/023"/>
        <s v="1.1.1.1/18/A/138"/>
        <s v="1.1.1.1/18/A/176"/>
        <s v="1.1.1.3/18/A/004"/>
        <s v="1.1.1.4/17/I/003"/>
        <s v="1.1.1.4/17/I/004"/>
        <s v="1.1.1.4/17/I/005"/>
        <s v="1.1.1.4/17/I/014"/>
        <s v="1.1.1.5/18/I/004"/>
        <s v="1.1.1.5/18/I/005"/>
        <s v="1.1.1.5/18/I/014"/>
        <s v="1.1.1.5/18/I/002"/>
        <s v="1.1.1.5/18/I/009"/>
        <s v="1.1.1.5/18/I/010"/>
        <s v="1.1.1.5/18/I/012"/>
        <s v="1.1.1.5/18/I/016"/>
        <s v="1.1.1.5/18/I/018"/>
        <s v="1.1.1.1/16/A/001"/>
        <s v="1.1.1.1/16/A/192"/>
        <s v="1.1.1.1/18/A/026"/>
        <s v="1.1.1.1/18/A/055"/>
        <s v="1.1.1.1/18/A/063"/>
        <s v="1.1.1.1/18/A/108"/>
        <s v="1.1.1.1/18/A/148"/>
        <s v="1.1.1.1/18/A/151"/>
        <s v="1.1.1.1/18/A/155"/>
        <s v="1.1.1.1/18/A/179"/>
        <s v="1.1.1.1/18/A/182"/>
        <s v="1.1.1.1/18/A/183"/>
        <s v="1.1.1.3/18/A/007"/>
        <s v="1.1.1.5/18/A/019"/>
        <s v="1.1.1.5/18/I/011"/>
      </sharedItems>
    </cacheField>
    <cacheField name="Projekta statuss" numFmtId="0">
      <sharedItems/>
    </cacheField>
    <cacheField name="NVI_atskaitīti_no_līguma_summas" numFmtId="0">
      <sharedItems count="2">
        <s v="Jā"/>
        <s v="Nē"/>
      </sharedItems>
    </cacheField>
    <cacheField name="Neatbilstība_Numurs" numFmtId="0">
      <sharedItems count="111">
        <s v="2017/ERAF/0003"/>
        <s v="2017/ERAF/0009"/>
        <s v="2017/ERAF/0010"/>
        <s v="2017/ERAF/0011"/>
        <s v="2017/ERAF/0012"/>
        <s v="2017/ERAF/0014"/>
        <s v="2017/ERAF/0016"/>
        <s v="2017/ERAF/0020"/>
        <s v="2017/ERAF/0029"/>
        <s v="2017/ERAF/0034"/>
        <s v="2017/ERAF/0043"/>
        <s v="2018/ERAF/0008"/>
        <s v="2018/ERAF/0016"/>
        <s v="2018/ERAF/0048"/>
        <s v="2018/ERAF/0050"/>
        <s v="2018/ERAF/0053"/>
        <s v="2018/ERAF/0055"/>
        <s v="2018/ERAF/0086"/>
        <s v="2018/ERAF/0087"/>
        <s v="2018/ERAF/0090"/>
        <s v="2018/ERAF/0114"/>
        <s v="2018/ERAF/0115"/>
        <s v="2018/ERAF/0125"/>
        <s v="2018/ERAF/0130"/>
        <s v="2018/ERAF/0133"/>
        <s v="2018/ERAF/0137"/>
        <s v="2019/ERAF/0001"/>
        <s v="2019/ERAF/0024"/>
        <s v="2019/ERAF/0029"/>
        <s v="2019/ERAF/0031"/>
        <s v="2019/ERAF/0105"/>
        <s v="2019/ERAF/0108"/>
        <s v="2019/ERAF/0116"/>
        <s v="2019/ERAF/0118"/>
        <s v="2019/ERAF/0129"/>
        <s v="2019/ERAF/0030"/>
        <s v="2019/ERAF/0143"/>
        <s v="2019/ERAF/0169"/>
        <s v="2019/ERAF/0183"/>
        <s v="2019/ERAF/0194"/>
        <s v="2019/ERAF/0196"/>
        <s v="2019/ERAF/0205"/>
        <s v="2019/ERAF/0156"/>
        <s v="2018/ERAF/0061"/>
        <s v="2018/ERAF/0062"/>
        <s v="2018/ERAF/0063"/>
        <s v="2018/ERAF/0064"/>
        <s v="2018/ERAF/0065"/>
        <s v="2018/ERAF/0066"/>
        <s v="2018/ERAF/0071"/>
        <s v="2019/ERAF/0027"/>
        <s v="2018/ERAF/0104"/>
        <s v="2018/ERAF/0121"/>
        <s v="2018/ERAF/0122"/>
        <s v="2018/ERAF/0123"/>
        <s v="2019/ERAF/0146"/>
        <s v="2018/ERAF/0106"/>
        <s v="2018/ERAF/0135"/>
        <s v="2019/ERAF/0061"/>
        <s v="2018/ERAF/0140"/>
        <s v="2019/ERAF/0172"/>
        <s v="2019/ERAF/0137"/>
        <s v="2019/ERAF/0158"/>
        <s v="2019/ERAF/0139"/>
        <s v="2019/ERAF/0176"/>
        <s v="2019/ERAF/0008"/>
        <s v="2019/ERAF/0175"/>
        <s v="2019/ERAF/0119"/>
        <s v="2019/ERAF/0128"/>
        <s v="2019/ERAF/0138"/>
        <s v="2019/ERAF/0188"/>
        <s v="2019/ERAF/0189"/>
        <s v="2018/ERAF/0141"/>
        <s v="2019/ERAF/0174"/>
        <s v="2020/ERAF/0021"/>
        <s v="2020/ERAF/0022"/>
        <s v="2020/ERAF/0075"/>
        <s v="2020/ERAF/0083"/>
        <s v="2020/ERAF/0068"/>
        <s v="2020/ERAF/0079"/>
        <s v="2020/ERAF/0049"/>
        <s v="2020/ERAF/0014"/>
        <s v="2020/ERAF/0002"/>
        <s v="2020/ERAF/0003"/>
        <s v="2017/ERAF/0038"/>
        <s v="2020/ERAF/0069"/>
        <s v="2020/ERAF/0088"/>
        <s v="2020/ERAF/0053"/>
        <s v="2020/ERAF/0082"/>
        <s v="2020/ERAF/0056"/>
        <s v="2019/ERAF/0209"/>
        <s v="2020/ERAF/0076"/>
        <s v="2019/ERAF/0202"/>
        <s v="2020/ERAF/0072"/>
        <s v="2019/ERAF/0197"/>
        <s v="2020/ERAF/0007"/>
        <s v="2020/ERAF/0008"/>
        <s v="2020/ERAF/0097"/>
        <s v="2020/ERAF/0024"/>
        <s v="2020/ERAF/0038"/>
        <s v="2020/ERAF/0058"/>
        <s v="2020/ERAF/0059"/>
        <s v="2020/ERAF/0017"/>
        <s v="2019/ERAF/0170"/>
        <s v="2020/ERAF/0065"/>
        <s v="2020/ERAF/0041"/>
        <s v="2020/ERAF/0064"/>
        <s v="2020/ERAF/0067"/>
        <s v="2019/ERAF/0193"/>
        <s v="2018/ERAF/0127"/>
        <s v="2020/ERAF/0101"/>
      </sharedItems>
    </cacheField>
    <cacheField name="Neatbilstība_lēmuma_pieņemšana" numFmtId="164">
      <sharedItems containsSemiMixedTypes="0" containsNonDate="0" containsDate="1" containsString="0" minDate="2017-04-20T00:00:00" maxDate="2020-05-16T00:00:00" count="91">
        <d v="2017-04-20T00:00:00"/>
        <d v="2017-06-30T00:00:00"/>
        <d v="2017-08-15T00:00:00"/>
        <d v="2017-08-28T00:00:00"/>
        <d v="2017-09-18T00:00:00"/>
        <d v="2017-10-19T00:00:00"/>
        <d v="2017-10-20T00:00:00"/>
        <d v="2017-11-22T00:00:00"/>
        <d v="2017-12-06T00:00:00"/>
        <d v="2017-12-21T00:00:00"/>
        <d v="2018-01-25T00:00:00"/>
        <d v="2018-02-13T00:00:00"/>
        <d v="2018-03-15T00:00:00"/>
        <d v="2018-03-27T00:00:00"/>
        <d v="2018-03-22T00:00:00"/>
        <d v="2018-04-06T00:00:00"/>
        <d v="2018-06-28T00:00:00"/>
        <d v="2018-07-20T00:00:00"/>
        <d v="2018-09-27T00:00:00"/>
        <d v="2018-10-01T00:00:00"/>
        <d v="2018-10-19T00:00:00"/>
        <d v="2018-11-06T00:00:00"/>
        <d v="2018-11-14T00:00:00"/>
        <d v="2018-12-12T00:00:00"/>
        <d v="2019-01-11T00:00:00"/>
        <d v="2019-02-06T00:00:00"/>
        <d v="2019-04-26T00:00:00"/>
        <d v="2019-02-12T00:00:00"/>
        <d v="2019-05-28T00:00:00"/>
        <d v="2019-05-31T00:00:00"/>
        <d v="2019-06-13T00:00:00"/>
        <d v="2019-06-14T00:00:00"/>
        <d v="2019-07-23T00:00:00"/>
        <d v="2019-02-20T00:00:00"/>
        <d v="2019-09-20T00:00:00"/>
        <d v="2019-10-25T00:00:00"/>
        <d v="2019-11-15T00:00:00"/>
        <d v="2020-01-08T00:00:00"/>
        <d v="2019-12-11T00:00:00"/>
        <d v="2020-01-10T00:00:00"/>
        <d v="2019-10-08T00:00:00"/>
        <d v="2018-04-20T00:00:00"/>
        <d v="2019-09-06T00:00:00"/>
        <d v="2018-08-20T00:00:00"/>
        <d v="2018-11-01T00:00:00"/>
        <d v="2019-09-11T00:00:00"/>
        <d v="2018-09-14T00:00:00"/>
        <d v="2018-11-30T00:00:00"/>
        <d v="2019-03-27T00:00:00"/>
        <d v="2018-12-13T00:00:00"/>
        <d v="2019-11-01T00:00:00"/>
        <d v="2019-08-30T00:00:00"/>
        <d v="2019-10-11T00:00:00"/>
        <d v="2019-08-28T00:00:00"/>
        <d v="2019-10-18T00:00:00"/>
        <d v="2019-01-29T00:00:00"/>
        <d v="2019-11-20T00:00:00"/>
        <d v="2019-06-20T00:00:00"/>
        <d v="2019-08-21T00:00:00"/>
        <d v="2019-08-23T00:00:00"/>
        <d v="2019-11-29T00:00:00"/>
        <d v="2019-12-18T00:00:00"/>
        <d v="2018-12-19T00:00:00"/>
        <d v="2020-01-29T00:00:00"/>
        <d v="2020-02-18T00:00:00"/>
        <d v="2020-04-01T00:00:00"/>
        <d v="2020-04-24T00:00:00"/>
        <d v="2020-03-25T00:00:00"/>
        <d v="2020-04-09T00:00:00"/>
        <d v="2020-03-17T00:00:00"/>
        <d v="2020-02-25T00:00:00"/>
        <d v="2020-02-04T00:00:00"/>
        <d v="2017-12-19T00:00:00"/>
        <d v="2020-05-15T00:00:00"/>
        <d v="2020-03-19T00:00:00"/>
        <d v="2020-04-06T00:00:00"/>
        <d v="2020-01-16T00:00:00"/>
        <d v="2020-04-03T00:00:00"/>
        <d v="2020-01-14T00:00:00"/>
        <d v="2020-01-13T00:00:00"/>
        <d v="2020-02-07T00:00:00"/>
        <d v="2020-02-11T00:00:00"/>
        <d v="2020-02-28T00:00:00"/>
        <d v="2020-03-09T00:00:00"/>
        <d v="2020-03-12T00:00:00"/>
        <d v="2020-02-13T00:00:00"/>
        <d v="2020-04-07T00:00:00"/>
        <d v="2020-03-24T00:00:00"/>
        <d v="2020-03-18T00:00:00"/>
        <d v="2019-11-06T00:00:00"/>
        <d v="2020-04-30T00:00:00"/>
      </sharedItems>
    </cacheField>
    <cacheField name="Neatbilstība_tips" numFmtId="0">
      <sharedItems/>
    </cacheField>
    <cacheField name="Neatbilstība_statuss" numFmtId="0">
      <sharedItems/>
    </cacheField>
    <cacheField name="ERAF" numFmtId="4">
      <sharedItems containsSemiMixedTypes="0" containsString="0" containsNumber="1" minValue="2.0099999999999998" maxValue="52666.52"/>
    </cacheField>
    <cacheField name="VB" numFmtId="4">
      <sharedItems containsSemiMixedTypes="0" containsString="0" containsNumber="1" minValue="0" maxValue="4647.04"/>
    </cacheField>
    <cacheField name="Sagatavots" numFmtId="0">
      <sharedItems count="3">
        <s v="13.01.2020"/>
        <s v="22.05.2020"/>
        <s v="08.07.2020"/>
      </sharedItems>
    </cacheField>
    <cacheField name="Pārdale" numFmtId="0">
      <sharedItems count="2">
        <s v="pārdale līdz 12.05.2020"/>
        <s v="pārdale nav veik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x v="0"/>
    <x v="0"/>
    <s v="Līgums"/>
    <x v="0"/>
    <x v="0"/>
    <x v="0"/>
    <s v="Pamatsumma"/>
    <s v="Slēgta"/>
    <n v="65.569999999999993"/>
    <n v="5.79"/>
    <x v="0"/>
    <x v="0"/>
  </r>
  <r>
    <x v="0"/>
    <x v="0"/>
    <s v="Līgums"/>
    <x v="0"/>
    <x v="0"/>
    <x v="0"/>
    <s v="Pievienota summa"/>
    <s v="Slēgta"/>
    <n v="15.47"/>
    <n v="1.37"/>
    <x v="0"/>
    <x v="0"/>
  </r>
  <r>
    <x v="0"/>
    <x v="1"/>
    <s v="Līgums"/>
    <x v="0"/>
    <x v="1"/>
    <x v="1"/>
    <s v="Pamatsumma"/>
    <s v="Slēgta"/>
    <n v="89.34"/>
    <n v="7.88"/>
    <x v="0"/>
    <x v="0"/>
  </r>
  <r>
    <x v="0"/>
    <x v="2"/>
    <s v="Līgums"/>
    <x v="0"/>
    <x v="2"/>
    <x v="2"/>
    <s v="Pamatsumma"/>
    <s v="Slēgta"/>
    <n v="336.43"/>
    <n v="29.68"/>
    <x v="0"/>
    <x v="0"/>
  </r>
  <r>
    <x v="0"/>
    <x v="3"/>
    <s v="Līgums"/>
    <x v="0"/>
    <x v="3"/>
    <x v="3"/>
    <s v="Pamatsumma"/>
    <s v="Slēgta"/>
    <n v="148.80000000000001"/>
    <n v="13.13"/>
    <x v="0"/>
    <x v="0"/>
  </r>
  <r>
    <x v="0"/>
    <x v="4"/>
    <s v="Līgums"/>
    <x v="0"/>
    <x v="4"/>
    <x v="3"/>
    <s v="Pamatsumma"/>
    <s v="Slēgta"/>
    <n v="1134.56"/>
    <n v="100.11"/>
    <x v="0"/>
    <x v="0"/>
  </r>
  <r>
    <x v="0"/>
    <x v="5"/>
    <s v="Līgums"/>
    <x v="0"/>
    <x v="5"/>
    <x v="4"/>
    <s v="Pamatsumma"/>
    <s v="Slēgta"/>
    <n v="83.56"/>
    <n v="7.37"/>
    <x v="0"/>
    <x v="0"/>
  </r>
  <r>
    <x v="0"/>
    <x v="6"/>
    <s v="Līgums"/>
    <x v="0"/>
    <x v="6"/>
    <x v="5"/>
    <s v="Pamatsumma"/>
    <s v="Slēgta"/>
    <n v="1535.43"/>
    <n v="135.47999999999999"/>
    <x v="0"/>
    <x v="0"/>
  </r>
  <r>
    <x v="0"/>
    <x v="7"/>
    <s v="Līgums"/>
    <x v="0"/>
    <x v="7"/>
    <x v="6"/>
    <s v="Pamatsumma"/>
    <s v="Slēgta"/>
    <n v="2.0099999999999998"/>
    <n v="0.19"/>
    <x v="0"/>
    <x v="0"/>
  </r>
  <r>
    <x v="0"/>
    <x v="5"/>
    <s v="Līgums"/>
    <x v="0"/>
    <x v="8"/>
    <x v="7"/>
    <s v="Pamatsumma"/>
    <s v="Slēgta"/>
    <n v="460.05"/>
    <n v="40.590000000000003"/>
    <x v="0"/>
    <x v="0"/>
  </r>
  <r>
    <x v="0"/>
    <x v="5"/>
    <s v="Līgums"/>
    <x v="0"/>
    <x v="9"/>
    <x v="8"/>
    <s v="Pamatsumma"/>
    <s v="Slēgta"/>
    <n v="267.8"/>
    <n v="23.63"/>
    <x v="0"/>
    <x v="0"/>
  </r>
  <r>
    <x v="0"/>
    <x v="8"/>
    <s v="Pabeigts"/>
    <x v="0"/>
    <x v="10"/>
    <x v="9"/>
    <s v="Pamatsumma"/>
    <s v="Slēgta"/>
    <n v="923.18"/>
    <n v="81.459999999999994"/>
    <x v="0"/>
    <x v="0"/>
  </r>
  <r>
    <x v="0"/>
    <x v="9"/>
    <s v="Līgums"/>
    <x v="0"/>
    <x v="11"/>
    <x v="10"/>
    <s v="Pamatsumma"/>
    <s v="Slēgta"/>
    <n v="42.5"/>
    <n v="3.75"/>
    <x v="0"/>
    <x v="0"/>
  </r>
  <r>
    <x v="0"/>
    <x v="10"/>
    <s v="Līgums"/>
    <x v="0"/>
    <x v="12"/>
    <x v="11"/>
    <s v="Pamatsumma"/>
    <s v="Slēgta"/>
    <n v="924.23"/>
    <n v="81.55"/>
    <x v="0"/>
    <x v="0"/>
  </r>
  <r>
    <x v="0"/>
    <x v="11"/>
    <s v="Līgums"/>
    <x v="0"/>
    <x v="13"/>
    <x v="12"/>
    <s v="Pamatsumma"/>
    <s v="Slēgta"/>
    <n v="219.78"/>
    <n v="19.39"/>
    <x v="0"/>
    <x v="0"/>
  </r>
  <r>
    <x v="0"/>
    <x v="12"/>
    <s v="Līgums"/>
    <x v="0"/>
    <x v="14"/>
    <x v="13"/>
    <s v="Pamatsumma"/>
    <s v="Slēgta"/>
    <n v="1323.65"/>
    <n v="116.79"/>
    <x v="0"/>
    <x v="0"/>
  </r>
  <r>
    <x v="0"/>
    <x v="3"/>
    <s v="Līgums"/>
    <x v="0"/>
    <x v="15"/>
    <x v="14"/>
    <s v="Pamatsumma"/>
    <s v="Slēgta"/>
    <n v="956.25"/>
    <n v="84.37"/>
    <x v="0"/>
    <x v="0"/>
  </r>
  <r>
    <x v="0"/>
    <x v="13"/>
    <s v="Līgums"/>
    <x v="0"/>
    <x v="16"/>
    <x v="15"/>
    <s v="Pamatsumma"/>
    <s v="Slēgta"/>
    <n v="403.6"/>
    <n v="0"/>
    <x v="0"/>
    <x v="0"/>
  </r>
  <r>
    <x v="0"/>
    <x v="11"/>
    <s v="Līgums"/>
    <x v="0"/>
    <x v="17"/>
    <x v="16"/>
    <s v="Pamatsumma"/>
    <s v="Slēgta"/>
    <n v="994.74"/>
    <n v="87.77"/>
    <x v="0"/>
    <x v="0"/>
  </r>
  <r>
    <x v="0"/>
    <x v="11"/>
    <s v="Līgums"/>
    <x v="0"/>
    <x v="18"/>
    <x v="16"/>
    <s v="Pamatsumma"/>
    <s v="Slēgta"/>
    <n v="282.32"/>
    <n v="24.91"/>
    <x v="0"/>
    <x v="0"/>
  </r>
  <r>
    <x v="0"/>
    <x v="11"/>
    <s v="Līgums"/>
    <x v="0"/>
    <x v="19"/>
    <x v="17"/>
    <s v="Pamatsumma"/>
    <s v="Slēgta"/>
    <n v="717.38"/>
    <n v="63.3"/>
    <x v="0"/>
    <x v="0"/>
  </r>
  <r>
    <x v="0"/>
    <x v="14"/>
    <s v="Līgums"/>
    <x v="0"/>
    <x v="20"/>
    <x v="18"/>
    <s v="Pamatsumma"/>
    <s v="Slēgta"/>
    <n v="932.3"/>
    <n v="82.26"/>
    <x v="0"/>
    <x v="0"/>
  </r>
  <r>
    <x v="0"/>
    <x v="13"/>
    <s v="Līgums"/>
    <x v="0"/>
    <x v="21"/>
    <x v="19"/>
    <s v="Pamatsumma"/>
    <s v="Slēgta"/>
    <n v="186.2"/>
    <n v="0"/>
    <x v="0"/>
    <x v="0"/>
  </r>
  <r>
    <x v="0"/>
    <x v="15"/>
    <s v="Līgums"/>
    <x v="0"/>
    <x v="22"/>
    <x v="20"/>
    <s v="Pamatsumma"/>
    <s v="Slēgta"/>
    <n v="277.11"/>
    <n v="24.45"/>
    <x v="0"/>
    <x v="0"/>
  </r>
  <r>
    <x v="0"/>
    <x v="16"/>
    <s v="Līgums"/>
    <x v="0"/>
    <x v="23"/>
    <x v="21"/>
    <s v="Pamatsumma"/>
    <s v="Slēgta"/>
    <n v="11.9"/>
    <n v="1.05"/>
    <x v="0"/>
    <x v="0"/>
  </r>
  <r>
    <x v="0"/>
    <x v="17"/>
    <s v="Līgums"/>
    <x v="0"/>
    <x v="24"/>
    <x v="22"/>
    <s v="Pamatsumma"/>
    <s v="Slēgta"/>
    <n v="896.55"/>
    <n v="79.099999999999994"/>
    <x v="0"/>
    <x v="0"/>
  </r>
  <r>
    <x v="0"/>
    <x v="18"/>
    <s v="Līgums"/>
    <x v="0"/>
    <x v="25"/>
    <x v="23"/>
    <s v="Pamatsumma"/>
    <s v="Slēgta"/>
    <n v="424.54"/>
    <n v="37.46"/>
    <x v="0"/>
    <x v="0"/>
  </r>
  <r>
    <x v="0"/>
    <x v="19"/>
    <s v="Līgums"/>
    <x v="0"/>
    <x v="26"/>
    <x v="24"/>
    <s v="Pamatsumma"/>
    <s v="Slēgta"/>
    <n v="733.63"/>
    <n v="64.73"/>
    <x v="0"/>
    <x v="0"/>
  </r>
  <r>
    <x v="0"/>
    <x v="15"/>
    <s v="Līgums"/>
    <x v="0"/>
    <x v="27"/>
    <x v="25"/>
    <s v="Pamatsumma"/>
    <s v="Slēgta"/>
    <n v="605.65"/>
    <n v="53.44"/>
    <x v="0"/>
    <x v="0"/>
  </r>
  <r>
    <x v="0"/>
    <x v="11"/>
    <s v="Līgums"/>
    <x v="0"/>
    <x v="28"/>
    <x v="26"/>
    <s v="Pamatsumma"/>
    <s v="Slēgta"/>
    <n v="1532.97"/>
    <n v="135.26"/>
    <x v="0"/>
    <x v="0"/>
  </r>
  <r>
    <x v="0"/>
    <x v="11"/>
    <s v="Līgums"/>
    <x v="0"/>
    <x v="28"/>
    <x v="26"/>
    <s v="Pievienota summa"/>
    <s v="Slēgta"/>
    <n v="262.62"/>
    <n v="23.17"/>
    <x v="0"/>
    <x v="0"/>
  </r>
  <r>
    <x v="0"/>
    <x v="20"/>
    <s v="Līgums"/>
    <x v="0"/>
    <x v="29"/>
    <x v="27"/>
    <s v="Pamatsumma"/>
    <s v="Slēgta"/>
    <n v="389.35"/>
    <n v="34.36"/>
    <x v="0"/>
    <x v="0"/>
  </r>
  <r>
    <x v="0"/>
    <x v="19"/>
    <s v="Līgums"/>
    <x v="0"/>
    <x v="30"/>
    <x v="28"/>
    <s v="Pamatsumma"/>
    <s v="Slēgta"/>
    <n v="179.76"/>
    <n v="15.86"/>
    <x v="0"/>
    <x v="0"/>
  </r>
  <r>
    <x v="0"/>
    <x v="21"/>
    <s v="Līgums"/>
    <x v="0"/>
    <x v="31"/>
    <x v="29"/>
    <s v="Pamatsumma"/>
    <s v="Slēgta"/>
    <n v="1883.15"/>
    <n v="0"/>
    <x v="0"/>
    <x v="0"/>
  </r>
  <r>
    <x v="0"/>
    <x v="13"/>
    <s v="Līgums"/>
    <x v="0"/>
    <x v="32"/>
    <x v="30"/>
    <s v="Pamatsumma"/>
    <s v="Slēgta"/>
    <n v="284.73"/>
    <n v="0"/>
    <x v="0"/>
    <x v="0"/>
  </r>
  <r>
    <x v="0"/>
    <x v="22"/>
    <s v="Līgums"/>
    <x v="0"/>
    <x v="33"/>
    <x v="31"/>
    <s v="Pamatsumma"/>
    <s v="Slēgta"/>
    <n v="107.4"/>
    <n v="9.4700000000000006"/>
    <x v="0"/>
    <x v="0"/>
  </r>
  <r>
    <x v="0"/>
    <x v="23"/>
    <s v="Pabeigts"/>
    <x v="0"/>
    <x v="34"/>
    <x v="32"/>
    <s v="Pamatsumma"/>
    <s v="Slēgta"/>
    <n v="52.7"/>
    <n v="0"/>
    <x v="0"/>
    <x v="0"/>
  </r>
  <r>
    <x v="0"/>
    <x v="24"/>
    <s v="Līgums"/>
    <x v="1"/>
    <x v="35"/>
    <x v="33"/>
    <s v="Pamatsumma"/>
    <s v="Slēgta"/>
    <n v="567.04"/>
    <n v="0"/>
    <x v="0"/>
    <x v="1"/>
  </r>
  <r>
    <x v="0"/>
    <x v="25"/>
    <s v="Līgums"/>
    <x v="1"/>
    <x v="36"/>
    <x v="34"/>
    <s v="Pamatsumma"/>
    <s v="Slēgta"/>
    <n v="13.18"/>
    <n v="0"/>
    <x v="0"/>
    <x v="1"/>
  </r>
  <r>
    <x v="0"/>
    <x v="19"/>
    <s v="Līgums"/>
    <x v="1"/>
    <x v="37"/>
    <x v="35"/>
    <s v="Pamatsumma"/>
    <s v="Slēgta"/>
    <n v="100.4"/>
    <n v="8.86"/>
    <x v="0"/>
    <x v="1"/>
  </r>
  <r>
    <x v="0"/>
    <x v="15"/>
    <s v="Līgums"/>
    <x v="1"/>
    <x v="38"/>
    <x v="36"/>
    <s v="Pamatsumma"/>
    <s v="Slēgta"/>
    <n v="1040.6400000000001"/>
    <n v="91.83"/>
    <x v="0"/>
    <x v="1"/>
  </r>
  <r>
    <x v="0"/>
    <x v="26"/>
    <s v="Līgums"/>
    <x v="1"/>
    <x v="39"/>
    <x v="37"/>
    <s v="Pamatsumma"/>
    <s v="Slēgta"/>
    <n v="4181.12"/>
    <n v="0"/>
    <x v="0"/>
    <x v="1"/>
  </r>
  <r>
    <x v="0"/>
    <x v="27"/>
    <s v="Līgums"/>
    <x v="1"/>
    <x v="40"/>
    <x v="38"/>
    <s v="Pamatsumma"/>
    <s v="Slēgta"/>
    <n v="221.11"/>
    <n v="0"/>
    <x v="0"/>
    <x v="1"/>
  </r>
  <r>
    <x v="0"/>
    <x v="28"/>
    <s v="Līgums"/>
    <x v="1"/>
    <x v="41"/>
    <x v="39"/>
    <s v="Pamatsumma"/>
    <s v="Slēgta"/>
    <n v="619.16"/>
    <n v="0"/>
    <x v="0"/>
    <x v="1"/>
  </r>
  <r>
    <x v="1"/>
    <x v="29"/>
    <s v="Līgums"/>
    <x v="1"/>
    <x v="42"/>
    <x v="40"/>
    <s v="Pamatsumma"/>
    <s v="Slēgta"/>
    <n v="82.39"/>
    <n v="0"/>
    <x v="0"/>
    <x v="1"/>
  </r>
  <r>
    <x v="2"/>
    <x v="30"/>
    <s v="Līgums"/>
    <x v="0"/>
    <x v="43"/>
    <x v="41"/>
    <s v="Pamatsumma"/>
    <s v="Slēgta"/>
    <n v="482.68"/>
    <n v="85.17"/>
    <x v="0"/>
    <x v="0"/>
  </r>
  <r>
    <x v="2"/>
    <x v="30"/>
    <s v="Līgums"/>
    <x v="0"/>
    <x v="44"/>
    <x v="41"/>
    <s v="Pamatsumma"/>
    <s v="Slēgta"/>
    <n v="190.53"/>
    <n v="33.619999999999997"/>
    <x v="0"/>
    <x v="0"/>
  </r>
  <r>
    <x v="2"/>
    <x v="30"/>
    <s v="Līgums"/>
    <x v="0"/>
    <x v="44"/>
    <x v="41"/>
    <s v="Pievienota summa"/>
    <s v="Slēgta"/>
    <n v="1557.3"/>
    <n v="274.82"/>
    <x v="0"/>
    <x v="0"/>
  </r>
  <r>
    <x v="2"/>
    <x v="30"/>
    <s v="Līgums"/>
    <x v="0"/>
    <x v="45"/>
    <x v="41"/>
    <s v="Pamatsumma"/>
    <s v="Slēgta"/>
    <n v="187.45"/>
    <n v="33.08"/>
    <x v="0"/>
    <x v="0"/>
  </r>
  <r>
    <x v="2"/>
    <x v="30"/>
    <s v="Līgums"/>
    <x v="0"/>
    <x v="45"/>
    <x v="41"/>
    <s v="Pievienota summa"/>
    <s v="Slēgta"/>
    <n v="1499.62"/>
    <n v="264.64"/>
    <x v="0"/>
    <x v="0"/>
  </r>
  <r>
    <x v="2"/>
    <x v="30"/>
    <s v="Līgums"/>
    <x v="0"/>
    <x v="46"/>
    <x v="41"/>
    <s v="Pamatsumma"/>
    <s v="Slēgta"/>
    <n v="293.12"/>
    <n v="51.73"/>
    <x v="0"/>
    <x v="0"/>
  </r>
  <r>
    <x v="2"/>
    <x v="30"/>
    <s v="Līgums"/>
    <x v="0"/>
    <x v="46"/>
    <x v="41"/>
    <s v="Pievienota summa"/>
    <s v="Slēgta"/>
    <n v="2395.85"/>
    <n v="422.8"/>
    <x v="0"/>
    <x v="0"/>
  </r>
  <r>
    <x v="2"/>
    <x v="30"/>
    <s v="Līgums"/>
    <x v="0"/>
    <x v="47"/>
    <x v="41"/>
    <s v="Pamatsumma"/>
    <s v="Slēgta"/>
    <n v="1177.3800000000001"/>
    <n v="207.77"/>
    <x v="0"/>
    <x v="0"/>
  </r>
  <r>
    <x v="2"/>
    <x v="30"/>
    <s v="Līgums"/>
    <x v="0"/>
    <x v="48"/>
    <x v="41"/>
    <s v="Pamatsumma"/>
    <s v="Slēgta"/>
    <n v="565.25"/>
    <n v="99.76"/>
    <x v="0"/>
    <x v="0"/>
  </r>
  <r>
    <x v="2"/>
    <x v="30"/>
    <s v="Līgums"/>
    <x v="0"/>
    <x v="48"/>
    <x v="41"/>
    <s v="Pievienota summa"/>
    <s v="Slēgta"/>
    <n v="706.56"/>
    <n v="124.69"/>
    <x v="0"/>
    <x v="0"/>
  </r>
  <r>
    <x v="2"/>
    <x v="30"/>
    <s v="Līgums"/>
    <x v="0"/>
    <x v="49"/>
    <x v="41"/>
    <s v="Pamatsumma"/>
    <s v="Slēgta"/>
    <n v="55.43"/>
    <n v="9.7799999999999994"/>
    <x v="0"/>
    <x v="0"/>
  </r>
  <r>
    <x v="2"/>
    <x v="30"/>
    <s v="Līgums"/>
    <x v="0"/>
    <x v="49"/>
    <x v="41"/>
    <s v="Pievienota summa"/>
    <s v="Slēgta"/>
    <n v="118.99"/>
    <n v="20.98"/>
    <x v="0"/>
    <x v="0"/>
  </r>
  <r>
    <x v="2"/>
    <x v="30"/>
    <s v="Līgums"/>
    <x v="0"/>
    <x v="50"/>
    <x v="42"/>
    <s v="Pamatsumma"/>
    <s v="Slēgta"/>
    <n v="204.9"/>
    <n v="36.15"/>
    <x v="0"/>
    <x v="0"/>
  </r>
  <r>
    <x v="2"/>
    <x v="30"/>
    <s v="Līgums"/>
    <x v="0"/>
    <x v="50"/>
    <x v="42"/>
    <s v="Pievienota summa"/>
    <s v="Slēgta"/>
    <n v="234.79"/>
    <n v="41.43"/>
    <x v="0"/>
    <x v="0"/>
  </r>
  <r>
    <x v="2"/>
    <x v="31"/>
    <s v="Līgums"/>
    <x v="1"/>
    <x v="51"/>
    <x v="43"/>
    <s v="Pamatsumma"/>
    <s v="Slēgta"/>
    <n v="115.29"/>
    <n v="20.350000000000001"/>
    <x v="0"/>
    <x v="1"/>
  </r>
  <r>
    <x v="2"/>
    <x v="32"/>
    <s v="Līgums"/>
    <x v="1"/>
    <x v="52"/>
    <x v="44"/>
    <s v="Pamatsumma"/>
    <s v="Slēgta"/>
    <n v="835.4"/>
    <n v="147.41999999999999"/>
    <x v="0"/>
    <x v="1"/>
  </r>
  <r>
    <x v="2"/>
    <x v="32"/>
    <s v="Līgums"/>
    <x v="1"/>
    <x v="53"/>
    <x v="44"/>
    <s v="Pamatsumma"/>
    <s v="Slēgta"/>
    <n v="654.4"/>
    <n v="115.48"/>
    <x v="0"/>
    <x v="1"/>
  </r>
  <r>
    <x v="2"/>
    <x v="32"/>
    <s v="Līgums"/>
    <x v="1"/>
    <x v="54"/>
    <x v="44"/>
    <s v="Pamatsumma"/>
    <s v="Slēgta"/>
    <n v="4201.3900000000003"/>
    <n v="741.42"/>
    <x v="0"/>
    <x v="1"/>
  </r>
  <r>
    <x v="2"/>
    <x v="33"/>
    <s v="Līgums"/>
    <x v="1"/>
    <x v="55"/>
    <x v="45"/>
    <s v="Pamatsumma"/>
    <s v="Slēgta"/>
    <n v="336.73"/>
    <n v="59.42"/>
    <x v="0"/>
    <x v="1"/>
  </r>
  <r>
    <x v="3"/>
    <x v="34"/>
    <s v="Līgums"/>
    <x v="0"/>
    <x v="56"/>
    <x v="46"/>
    <s v="Pamatsumma"/>
    <s v="Slēgta"/>
    <n v="22950"/>
    <n v="4050"/>
    <x v="0"/>
    <x v="1"/>
  </r>
  <r>
    <x v="3"/>
    <x v="35"/>
    <s v="Līgums"/>
    <x v="0"/>
    <x v="57"/>
    <x v="47"/>
    <s v="Pamatsumma"/>
    <s v="Slēgta"/>
    <n v="433.3"/>
    <n v="76.47"/>
    <x v="0"/>
    <x v="1"/>
  </r>
  <r>
    <x v="3"/>
    <x v="35"/>
    <s v="Līgums"/>
    <x v="0"/>
    <x v="58"/>
    <x v="48"/>
    <s v="Pamatsumma"/>
    <s v="Slēgta"/>
    <n v="8.48"/>
    <n v="1.5"/>
    <x v="0"/>
    <x v="1"/>
  </r>
  <r>
    <x v="3"/>
    <x v="36"/>
    <s v="Līgums"/>
    <x v="0"/>
    <x v="59"/>
    <x v="49"/>
    <s v="Pamatsumma"/>
    <s v="Slēgta"/>
    <n v="262.3"/>
    <n v="46.29"/>
    <x v="0"/>
    <x v="1"/>
  </r>
  <r>
    <x v="3"/>
    <x v="37"/>
    <s v="Līgums"/>
    <x v="1"/>
    <x v="60"/>
    <x v="50"/>
    <s v="Pamatsumma"/>
    <s v="Slēgta"/>
    <n v="233.69"/>
    <n v="41.24"/>
    <x v="0"/>
    <x v="1"/>
  </r>
  <r>
    <x v="3"/>
    <x v="34"/>
    <s v="Līgums"/>
    <x v="1"/>
    <x v="61"/>
    <x v="51"/>
    <s v="Pamatsumma"/>
    <s v="Slēgta"/>
    <n v="106.11"/>
    <n v="18.72"/>
    <x v="0"/>
    <x v="1"/>
  </r>
  <r>
    <x v="3"/>
    <x v="35"/>
    <s v="Līgums"/>
    <x v="1"/>
    <x v="62"/>
    <x v="52"/>
    <s v="Pamatsumma"/>
    <s v="Slēgta"/>
    <n v="63.75"/>
    <n v="11.25"/>
    <x v="0"/>
    <x v="1"/>
  </r>
  <r>
    <x v="3"/>
    <x v="38"/>
    <s v="Līgums"/>
    <x v="1"/>
    <x v="63"/>
    <x v="53"/>
    <s v="Pamatsumma"/>
    <s v="Slēgta"/>
    <n v="28.04"/>
    <n v="4.95"/>
    <x v="0"/>
    <x v="1"/>
  </r>
  <r>
    <x v="3"/>
    <x v="39"/>
    <s v="Līgums"/>
    <x v="1"/>
    <x v="64"/>
    <x v="54"/>
    <s v="Pamatsumma"/>
    <s v="Slēgta"/>
    <n v="432.36"/>
    <n v="76.3"/>
    <x v="0"/>
    <x v="1"/>
  </r>
  <r>
    <x v="3"/>
    <x v="40"/>
    <s v="Līgums"/>
    <x v="1"/>
    <x v="65"/>
    <x v="55"/>
    <s v="Pamatsumma"/>
    <s v="Slēgta"/>
    <n v="8.48"/>
    <n v="1.5"/>
    <x v="0"/>
    <x v="1"/>
  </r>
  <r>
    <x v="3"/>
    <x v="40"/>
    <s v="Līgums"/>
    <x v="1"/>
    <x v="66"/>
    <x v="56"/>
    <s v="Pamatsumma"/>
    <s v="Slēgta"/>
    <n v="100.74"/>
    <n v="17.78"/>
    <x v="0"/>
    <x v="1"/>
  </r>
  <r>
    <x v="3"/>
    <x v="36"/>
    <s v="Līgums"/>
    <x v="1"/>
    <x v="67"/>
    <x v="57"/>
    <s v="Pamatsumma"/>
    <s v="Slēgta"/>
    <n v="12.78"/>
    <n v="2.2599999999999998"/>
    <x v="0"/>
    <x v="1"/>
  </r>
  <r>
    <x v="3"/>
    <x v="41"/>
    <s v="Līgums"/>
    <x v="1"/>
    <x v="68"/>
    <x v="58"/>
    <s v="Pamatsumma"/>
    <s v="Slēgta"/>
    <n v="5094.43"/>
    <n v="899.02"/>
    <x v="0"/>
    <x v="1"/>
  </r>
  <r>
    <x v="3"/>
    <x v="41"/>
    <s v="Līgums"/>
    <x v="1"/>
    <x v="69"/>
    <x v="59"/>
    <s v="Pamatsumma"/>
    <s v="Slēgta"/>
    <n v="1037.47"/>
    <n v="183.08"/>
    <x v="0"/>
    <x v="1"/>
  </r>
  <r>
    <x v="3"/>
    <x v="41"/>
    <s v="Līgums"/>
    <x v="1"/>
    <x v="70"/>
    <x v="60"/>
    <s v="Pamatsumma"/>
    <s v="Slēgta"/>
    <n v="977.94"/>
    <n v="172.58"/>
    <x v="0"/>
    <x v="1"/>
  </r>
  <r>
    <x v="3"/>
    <x v="41"/>
    <s v="Līgums"/>
    <x v="1"/>
    <x v="71"/>
    <x v="61"/>
    <s v="Pamatsumma"/>
    <s v="Slēgta"/>
    <n v="69.67"/>
    <n v="12.29"/>
    <x v="0"/>
    <x v="1"/>
  </r>
  <r>
    <x v="3"/>
    <x v="42"/>
    <s v="Līgums"/>
    <x v="1"/>
    <x v="72"/>
    <x v="62"/>
    <s v="Pamatsumma"/>
    <s v="Slēgta"/>
    <n v="16.98"/>
    <n v="3"/>
    <x v="0"/>
    <x v="1"/>
  </r>
  <r>
    <x v="0"/>
    <x v="43"/>
    <s v="Pabeigts"/>
    <x v="0"/>
    <x v="73"/>
    <x v="56"/>
    <s v="Pamatsumma"/>
    <s v="Slēgta"/>
    <n v="52.74"/>
    <n v="4.66"/>
    <x v="1"/>
    <x v="1"/>
  </r>
  <r>
    <x v="0"/>
    <x v="43"/>
    <s v="Pabeigts"/>
    <x v="0"/>
    <x v="74"/>
    <x v="63"/>
    <s v="Pamatsumma"/>
    <s v="Slēgta"/>
    <n v="4192.6899999999996"/>
    <n v="369.95"/>
    <x v="1"/>
    <x v="1"/>
  </r>
  <r>
    <x v="0"/>
    <x v="14"/>
    <s v="Līgums"/>
    <x v="0"/>
    <x v="20"/>
    <x v="18"/>
    <s v="Pamatsumma"/>
    <s v="Slēgta"/>
    <n v="932.3"/>
    <n v="82.26"/>
    <x v="1"/>
    <x v="0"/>
  </r>
  <r>
    <x v="0"/>
    <x v="11"/>
    <s v="Līgums"/>
    <x v="0"/>
    <x v="13"/>
    <x v="12"/>
    <s v="Pamatsumma"/>
    <s v="Slēgta"/>
    <n v="219.78"/>
    <n v="19.39"/>
    <x v="1"/>
    <x v="0"/>
  </r>
  <r>
    <x v="0"/>
    <x v="11"/>
    <s v="Līgums"/>
    <x v="0"/>
    <x v="17"/>
    <x v="16"/>
    <s v="Pamatsumma"/>
    <s v="Slēgta"/>
    <n v="994.74"/>
    <n v="87.77"/>
    <x v="1"/>
    <x v="0"/>
  </r>
  <r>
    <x v="0"/>
    <x v="11"/>
    <s v="Līgums"/>
    <x v="0"/>
    <x v="18"/>
    <x v="16"/>
    <s v="Pamatsumma"/>
    <s v="Slēgta"/>
    <n v="282.32"/>
    <n v="24.91"/>
    <x v="1"/>
    <x v="0"/>
  </r>
  <r>
    <x v="0"/>
    <x v="11"/>
    <s v="Līgums"/>
    <x v="0"/>
    <x v="19"/>
    <x v="17"/>
    <s v="Pamatsumma"/>
    <s v="Slēgta"/>
    <n v="717.38"/>
    <n v="63.3"/>
    <x v="1"/>
    <x v="0"/>
  </r>
  <r>
    <x v="0"/>
    <x v="11"/>
    <s v="Līgums"/>
    <x v="0"/>
    <x v="28"/>
    <x v="26"/>
    <s v="Pamatsumma"/>
    <s v="Slēgta"/>
    <n v="1532.97"/>
    <n v="135.26"/>
    <x v="1"/>
    <x v="0"/>
  </r>
  <r>
    <x v="0"/>
    <x v="11"/>
    <s v="Līgums"/>
    <x v="0"/>
    <x v="28"/>
    <x v="26"/>
    <s v="Pievienota summa"/>
    <s v="Slēgta"/>
    <n v="262.62"/>
    <n v="23.17"/>
    <x v="1"/>
    <x v="0"/>
  </r>
  <r>
    <x v="0"/>
    <x v="18"/>
    <s v="Pabeigts"/>
    <x v="0"/>
    <x v="25"/>
    <x v="23"/>
    <s v="Pamatsumma"/>
    <s v="Slēgta"/>
    <n v="424.54"/>
    <n v="37.46"/>
    <x v="1"/>
    <x v="0"/>
  </r>
  <r>
    <x v="0"/>
    <x v="17"/>
    <s v="Līgums"/>
    <x v="0"/>
    <x v="24"/>
    <x v="22"/>
    <s v="Pamatsumma"/>
    <s v="Slēgta"/>
    <n v="896.55"/>
    <n v="79.099999999999994"/>
    <x v="1"/>
    <x v="0"/>
  </r>
  <r>
    <x v="0"/>
    <x v="10"/>
    <s v="Līgums"/>
    <x v="0"/>
    <x v="12"/>
    <x v="11"/>
    <s v="Pamatsumma"/>
    <s v="Slēgta"/>
    <n v="924.23"/>
    <n v="81.55"/>
    <x v="1"/>
    <x v="0"/>
  </r>
  <r>
    <x v="0"/>
    <x v="19"/>
    <s v="Līgums"/>
    <x v="0"/>
    <x v="26"/>
    <x v="24"/>
    <s v="Pamatsumma"/>
    <s v="Slēgta"/>
    <n v="733.63"/>
    <n v="64.73"/>
    <x v="1"/>
    <x v="0"/>
  </r>
  <r>
    <x v="0"/>
    <x v="19"/>
    <s v="Līgums"/>
    <x v="0"/>
    <x v="30"/>
    <x v="28"/>
    <s v="Pamatsumma"/>
    <s v="Slēgta"/>
    <n v="179.76"/>
    <n v="15.86"/>
    <x v="1"/>
    <x v="0"/>
  </r>
  <r>
    <x v="0"/>
    <x v="19"/>
    <s v="Līgums"/>
    <x v="1"/>
    <x v="37"/>
    <x v="35"/>
    <s v="Pamatsumma"/>
    <s v="Slēgta"/>
    <n v="100.4"/>
    <n v="8.86"/>
    <x v="1"/>
    <x v="1"/>
  </r>
  <r>
    <x v="0"/>
    <x v="19"/>
    <s v="Līgums"/>
    <x v="1"/>
    <x v="75"/>
    <x v="64"/>
    <s v="Pamatsumma"/>
    <s v="Slēgta"/>
    <n v="126.83"/>
    <n v="11.19"/>
    <x v="1"/>
    <x v="1"/>
  </r>
  <r>
    <x v="0"/>
    <x v="16"/>
    <s v="Līgums"/>
    <x v="0"/>
    <x v="23"/>
    <x v="21"/>
    <s v="Pamatsumma"/>
    <s v="Slēgta"/>
    <n v="11.9"/>
    <n v="1.05"/>
    <x v="1"/>
    <x v="0"/>
  </r>
  <r>
    <x v="0"/>
    <x v="1"/>
    <s v="Pabeigts"/>
    <x v="0"/>
    <x v="1"/>
    <x v="1"/>
    <s v="Pamatsumma"/>
    <s v="Slēgta"/>
    <n v="89.34"/>
    <n v="7.88"/>
    <x v="1"/>
    <x v="0"/>
  </r>
  <r>
    <x v="0"/>
    <x v="1"/>
    <s v="Pabeigts"/>
    <x v="0"/>
    <x v="76"/>
    <x v="65"/>
    <s v="Pamatsumma"/>
    <s v="Slēgta"/>
    <n v="1184.78"/>
    <n v="104.54"/>
    <x v="1"/>
    <x v="1"/>
  </r>
  <r>
    <x v="0"/>
    <x v="6"/>
    <s v="Pabeigts"/>
    <x v="0"/>
    <x v="6"/>
    <x v="5"/>
    <s v="Pamatsumma"/>
    <s v="Slēgta"/>
    <n v="1535.43"/>
    <n v="135.47999999999999"/>
    <x v="1"/>
    <x v="0"/>
  </r>
  <r>
    <x v="0"/>
    <x v="6"/>
    <s v="Pabeigts"/>
    <x v="0"/>
    <x v="77"/>
    <x v="66"/>
    <s v="Pamatsumma"/>
    <s v="Slēgta"/>
    <n v="131"/>
    <n v="11.56"/>
    <x v="1"/>
    <x v="1"/>
  </r>
  <r>
    <x v="0"/>
    <x v="3"/>
    <s v="Līgums"/>
    <x v="0"/>
    <x v="3"/>
    <x v="3"/>
    <s v="Pamatsumma"/>
    <s v="Slēgta"/>
    <n v="148.80000000000001"/>
    <n v="13.13"/>
    <x v="1"/>
    <x v="0"/>
  </r>
  <r>
    <x v="0"/>
    <x v="3"/>
    <s v="Līgums"/>
    <x v="0"/>
    <x v="15"/>
    <x v="14"/>
    <s v="Pamatsumma"/>
    <s v="Slēgta"/>
    <n v="956.25"/>
    <n v="84.37"/>
    <x v="1"/>
    <x v="0"/>
  </r>
  <r>
    <x v="0"/>
    <x v="15"/>
    <s v="Līgums"/>
    <x v="0"/>
    <x v="22"/>
    <x v="20"/>
    <s v="Pamatsumma"/>
    <s v="Slēgta"/>
    <n v="277.11"/>
    <n v="24.45"/>
    <x v="1"/>
    <x v="0"/>
  </r>
  <r>
    <x v="0"/>
    <x v="15"/>
    <s v="Līgums"/>
    <x v="0"/>
    <x v="27"/>
    <x v="25"/>
    <s v="Pamatsumma"/>
    <s v="Slēgta"/>
    <n v="605.65"/>
    <n v="53.44"/>
    <x v="1"/>
    <x v="0"/>
  </r>
  <r>
    <x v="0"/>
    <x v="15"/>
    <s v="Līgums"/>
    <x v="1"/>
    <x v="38"/>
    <x v="36"/>
    <s v="Pamatsumma"/>
    <s v="Slēgta"/>
    <n v="1040.6400000000001"/>
    <n v="91.83"/>
    <x v="1"/>
    <x v="1"/>
  </r>
  <r>
    <x v="0"/>
    <x v="15"/>
    <s v="Līgums"/>
    <x v="1"/>
    <x v="78"/>
    <x v="67"/>
    <s v="Pamatsumma"/>
    <s v="Slēgta"/>
    <n v="52666.52"/>
    <n v="4647.04"/>
    <x v="1"/>
    <x v="1"/>
  </r>
  <r>
    <x v="0"/>
    <x v="5"/>
    <s v="Līgums"/>
    <x v="0"/>
    <x v="5"/>
    <x v="4"/>
    <s v="Pamatsumma"/>
    <s v="Slēgta"/>
    <n v="83.56"/>
    <n v="7.37"/>
    <x v="1"/>
    <x v="0"/>
  </r>
  <r>
    <x v="0"/>
    <x v="5"/>
    <s v="Līgums"/>
    <x v="0"/>
    <x v="8"/>
    <x v="7"/>
    <s v="Pamatsumma"/>
    <s v="Slēgta"/>
    <n v="460.05"/>
    <n v="40.590000000000003"/>
    <x v="1"/>
    <x v="0"/>
  </r>
  <r>
    <x v="0"/>
    <x v="5"/>
    <s v="Līgums"/>
    <x v="0"/>
    <x v="9"/>
    <x v="8"/>
    <s v="Pamatsumma"/>
    <s v="Slēgta"/>
    <n v="267.8"/>
    <n v="23.63"/>
    <x v="1"/>
    <x v="0"/>
  </r>
  <r>
    <x v="0"/>
    <x v="5"/>
    <s v="Līgums"/>
    <x v="1"/>
    <x v="79"/>
    <x v="68"/>
    <s v="Pamatsumma"/>
    <s v="Slēgta"/>
    <n v="12.36"/>
    <n v="1.0900000000000001"/>
    <x v="1"/>
    <x v="1"/>
  </r>
  <r>
    <x v="0"/>
    <x v="20"/>
    <s v="Pabeigts"/>
    <x v="0"/>
    <x v="29"/>
    <x v="27"/>
    <s v="Pamatsumma"/>
    <s v="Slēgta"/>
    <n v="389.35"/>
    <n v="34.36"/>
    <x v="1"/>
    <x v="0"/>
  </r>
  <r>
    <x v="0"/>
    <x v="20"/>
    <s v="Pabeigts"/>
    <x v="0"/>
    <x v="80"/>
    <x v="69"/>
    <s v="Pamatsumma"/>
    <s v="Slēgta"/>
    <n v="38.43"/>
    <n v="3.39"/>
    <x v="1"/>
    <x v="1"/>
  </r>
  <r>
    <x v="0"/>
    <x v="12"/>
    <s v="Līgums"/>
    <x v="0"/>
    <x v="14"/>
    <x v="13"/>
    <s v="Pamatsumma"/>
    <s v="Slēgta"/>
    <n v="1323.65"/>
    <n v="116.79"/>
    <x v="1"/>
    <x v="0"/>
  </r>
  <r>
    <x v="0"/>
    <x v="44"/>
    <s v="Līgums"/>
    <x v="1"/>
    <x v="81"/>
    <x v="70"/>
    <s v="Pamatsumma"/>
    <s v="Slēgta"/>
    <n v="147.07"/>
    <n v="12.97"/>
    <x v="1"/>
    <x v="1"/>
  </r>
  <r>
    <x v="0"/>
    <x v="0"/>
    <s v="Pabeigts"/>
    <x v="0"/>
    <x v="0"/>
    <x v="0"/>
    <s v="Pamatsumma"/>
    <s v="Slēgta"/>
    <n v="65.569999999999993"/>
    <n v="5.79"/>
    <x v="1"/>
    <x v="0"/>
  </r>
  <r>
    <x v="0"/>
    <x v="0"/>
    <s v="Pabeigts"/>
    <x v="0"/>
    <x v="0"/>
    <x v="0"/>
    <s v="Pievienota summa"/>
    <s v="Slēgta"/>
    <n v="15.47"/>
    <n v="1.37"/>
    <x v="1"/>
    <x v="0"/>
  </r>
  <r>
    <x v="0"/>
    <x v="13"/>
    <s v="Līgums"/>
    <x v="0"/>
    <x v="16"/>
    <x v="15"/>
    <s v="Pamatsumma"/>
    <s v="Slēgta"/>
    <n v="403.6"/>
    <n v="0"/>
    <x v="1"/>
    <x v="0"/>
  </r>
  <r>
    <x v="0"/>
    <x v="13"/>
    <s v="Līgums"/>
    <x v="0"/>
    <x v="21"/>
    <x v="19"/>
    <s v="Pamatsumma"/>
    <s v="Slēgta"/>
    <n v="186.2"/>
    <n v="0"/>
    <x v="1"/>
    <x v="0"/>
  </r>
  <r>
    <x v="0"/>
    <x v="13"/>
    <s v="Līgums"/>
    <x v="0"/>
    <x v="32"/>
    <x v="30"/>
    <s v="Pamatsumma"/>
    <s v="Slēgta"/>
    <n v="284.73"/>
    <n v="0"/>
    <x v="1"/>
    <x v="0"/>
  </r>
  <r>
    <x v="0"/>
    <x v="22"/>
    <s v="Līgums"/>
    <x v="0"/>
    <x v="33"/>
    <x v="31"/>
    <s v="Pamatsumma"/>
    <s v="Slēgta"/>
    <n v="107.4"/>
    <n v="9.4700000000000006"/>
    <x v="1"/>
    <x v="0"/>
  </r>
  <r>
    <x v="0"/>
    <x v="4"/>
    <s v="Līgums"/>
    <x v="0"/>
    <x v="4"/>
    <x v="3"/>
    <s v="Pamatsumma"/>
    <s v="Slēgta"/>
    <n v="1134.56"/>
    <n v="100.11"/>
    <x v="1"/>
    <x v="0"/>
  </r>
  <r>
    <x v="0"/>
    <x v="8"/>
    <s v="Pabeigts"/>
    <x v="0"/>
    <x v="10"/>
    <x v="9"/>
    <s v="Pamatsumma"/>
    <s v="Slēgta"/>
    <n v="923.18"/>
    <n v="81.459999999999994"/>
    <x v="1"/>
    <x v="0"/>
  </r>
  <r>
    <x v="0"/>
    <x v="9"/>
    <s v="Līgums"/>
    <x v="0"/>
    <x v="11"/>
    <x v="10"/>
    <s v="Pamatsumma"/>
    <s v="Slēgta"/>
    <n v="42.5"/>
    <n v="3.75"/>
    <x v="1"/>
    <x v="0"/>
  </r>
  <r>
    <x v="0"/>
    <x v="9"/>
    <s v="Līgums"/>
    <x v="1"/>
    <x v="82"/>
    <x v="71"/>
    <s v="Pamatsumma"/>
    <s v="Slēgta"/>
    <n v="531.25"/>
    <n v="46.87"/>
    <x v="1"/>
    <x v="1"/>
  </r>
  <r>
    <x v="0"/>
    <x v="9"/>
    <s v="Līgums"/>
    <x v="1"/>
    <x v="83"/>
    <x v="71"/>
    <s v="Pamatsumma"/>
    <s v="Slēgta"/>
    <n v="405.45"/>
    <n v="35.770000000000003"/>
    <x v="1"/>
    <x v="1"/>
  </r>
  <r>
    <x v="0"/>
    <x v="24"/>
    <s v="Līgums"/>
    <x v="1"/>
    <x v="84"/>
    <x v="72"/>
    <s v="Pamatsumma"/>
    <s v="Slēgta"/>
    <n v="4.67"/>
    <n v="0"/>
    <x v="1"/>
    <x v="1"/>
  </r>
  <r>
    <x v="0"/>
    <x v="24"/>
    <s v="Līgums"/>
    <x v="1"/>
    <x v="35"/>
    <x v="33"/>
    <s v="Pamatsumma"/>
    <s v="Slēgta"/>
    <n v="567.04"/>
    <n v="0"/>
    <x v="1"/>
    <x v="1"/>
  </r>
  <r>
    <x v="0"/>
    <x v="24"/>
    <s v="Līgums"/>
    <x v="1"/>
    <x v="85"/>
    <x v="67"/>
    <s v="Pamatsumma"/>
    <s v="Slēgta"/>
    <n v="479.42"/>
    <n v="0"/>
    <x v="1"/>
    <x v="1"/>
  </r>
  <r>
    <x v="0"/>
    <x v="2"/>
    <s v="Līgums"/>
    <x v="0"/>
    <x v="2"/>
    <x v="2"/>
    <s v="Pamatsumma"/>
    <s v="Slēgta"/>
    <n v="336.43"/>
    <n v="29.68"/>
    <x v="1"/>
    <x v="0"/>
  </r>
  <r>
    <x v="0"/>
    <x v="23"/>
    <s v="Pabeigts"/>
    <x v="0"/>
    <x v="34"/>
    <x v="32"/>
    <s v="Pamatsumma"/>
    <s v="Slēgta"/>
    <n v="52.7"/>
    <n v="0"/>
    <x v="1"/>
    <x v="0"/>
  </r>
  <r>
    <x v="0"/>
    <x v="7"/>
    <s v="Pabeigts"/>
    <x v="0"/>
    <x v="7"/>
    <x v="6"/>
    <s v="Pamatsumma"/>
    <s v="Slēgta"/>
    <n v="2.0099999999999998"/>
    <n v="0.19"/>
    <x v="1"/>
    <x v="0"/>
  </r>
  <r>
    <x v="0"/>
    <x v="26"/>
    <s v="Līgums"/>
    <x v="1"/>
    <x v="39"/>
    <x v="37"/>
    <s v="Pamatsumma"/>
    <s v="Slēgta"/>
    <n v="4181.12"/>
    <n v="0"/>
    <x v="1"/>
    <x v="1"/>
  </r>
  <r>
    <x v="0"/>
    <x v="26"/>
    <s v="Līgums"/>
    <x v="1"/>
    <x v="86"/>
    <x v="73"/>
    <s v="Pamatsumma"/>
    <s v="Slēgta"/>
    <n v="923.33"/>
    <n v="0"/>
    <x v="1"/>
    <x v="1"/>
  </r>
  <r>
    <x v="0"/>
    <x v="45"/>
    <s v="Līgums"/>
    <x v="1"/>
    <x v="87"/>
    <x v="74"/>
    <s v="Pamatsumma"/>
    <s v="Slēgta"/>
    <n v="2269.89"/>
    <n v="1362.73"/>
    <x v="1"/>
    <x v="1"/>
  </r>
  <r>
    <x v="0"/>
    <x v="46"/>
    <s v="Līgums"/>
    <x v="1"/>
    <x v="88"/>
    <x v="75"/>
    <s v="Pamatsumma"/>
    <s v="Slēgta"/>
    <n v="805.02"/>
    <n v="0"/>
    <x v="1"/>
    <x v="1"/>
  </r>
  <r>
    <x v="0"/>
    <x v="47"/>
    <s v="Līgums"/>
    <x v="1"/>
    <x v="89"/>
    <x v="69"/>
    <s v="Pamatsumma"/>
    <s v="Slēgta"/>
    <n v="604.91999999999996"/>
    <n v="0"/>
    <x v="1"/>
    <x v="1"/>
  </r>
  <r>
    <x v="0"/>
    <x v="48"/>
    <s v="Līgums"/>
    <x v="1"/>
    <x v="90"/>
    <x v="76"/>
    <s v="Pamatsumma"/>
    <s v="Slēgta"/>
    <n v="36.25"/>
    <n v="21.76"/>
    <x v="1"/>
    <x v="1"/>
  </r>
  <r>
    <x v="0"/>
    <x v="21"/>
    <s v="Līgums"/>
    <x v="0"/>
    <x v="31"/>
    <x v="29"/>
    <s v="Pamatsumma"/>
    <s v="Slēgta"/>
    <n v="1883.15"/>
    <n v="0"/>
    <x v="1"/>
    <x v="0"/>
  </r>
  <r>
    <x v="0"/>
    <x v="27"/>
    <s v="Līgums"/>
    <x v="1"/>
    <x v="40"/>
    <x v="77"/>
    <s v="Pamatsumma"/>
    <s v="Slēgta"/>
    <n v="221.11"/>
    <n v="0"/>
    <x v="1"/>
    <x v="1"/>
  </r>
  <r>
    <x v="0"/>
    <x v="27"/>
    <s v="Līgums"/>
    <x v="1"/>
    <x v="40"/>
    <x v="77"/>
    <s v="Pievienota summa"/>
    <s v="Slēgta"/>
    <n v="761.61"/>
    <n v="0"/>
    <x v="1"/>
    <x v="1"/>
  </r>
  <r>
    <x v="0"/>
    <x v="27"/>
    <s v="Līgums"/>
    <x v="1"/>
    <x v="91"/>
    <x v="77"/>
    <s v="Pamatsumma"/>
    <s v="Slēgta"/>
    <n v="110.56"/>
    <n v="0"/>
    <x v="1"/>
    <x v="1"/>
  </r>
  <r>
    <x v="0"/>
    <x v="25"/>
    <s v="Līgums"/>
    <x v="1"/>
    <x v="36"/>
    <x v="34"/>
    <s v="Pamatsumma"/>
    <s v="Slēgta"/>
    <n v="13.18"/>
    <n v="0"/>
    <x v="1"/>
    <x v="1"/>
  </r>
  <r>
    <x v="0"/>
    <x v="25"/>
    <s v="Līgums"/>
    <x v="1"/>
    <x v="92"/>
    <x v="78"/>
    <s v="Pamatsumma"/>
    <s v="Slēgta"/>
    <n v="547.29"/>
    <n v="0"/>
    <x v="1"/>
    <x v="1"/>
  </r>
  <r>
    <x v="0"/>
    <x v="25"/>
    <s v="Līgums"/>
    <x v="1"/>
    <x v="93"/>
    <x v="67"/>
    <s v="Pamatsumma"/>
    <s v="Slēgta"/>
    <n v="2196.4899999999998"/>
    <n v="0"/>
    <x v="1"/>
    <x v="1"/>
  </r>
  <r>
    <x v="0"/>
    <x v="49"/>
    <s v="Līgums"/>
    <x v="1"/>
    <x v="94"/>
    <x v="79"/>
    <s v="Pamatsumma"/>
    <s v="Slēgta"/>
    <n v="1780.66"/>
    <n v="0"/>
    <x v="1"/>
    <x v="1"/>
  </r>
  <r>
    <x v="0"/>
    <x v="50"/>
    <s v="Līgums"/>
    <x v="1"/>
    <x v="95"/>
    <x v="80"/>
    <s v="Pamatsumma"/>
    <s v="Slēgta"/>
    <n v="1643.34"/>
    <n v="0"/>
    <x v="1"/>
    <x v="1"/>
  </r>
  <r>
    <x v="0"/>
    <x v="50"/>
    <s v="Līgums"/>
    <x v="1"/>
    <x v="96"/>
    <x v="81"/>
    <s v="Pamatsumma"/>
    <s v="Slēgta"/>
    <n v="589.29999999999995"/>
    <n v="0"/>
    <x v="1"/>
    <x v="1"/>
  </r>
  <r>
    <x v="0"/>
    <x v="50"/>
    <s v="Līgums"/>
    <x v="1"/>
    <x v="97"/>
    <x v="73"/>
    <s v="Pamatsumma"/>
    <s v="Slēgta"/>
    <n v="329.75"/>
    <n v="0"/>
    <x v="1"/>
    <x v="1"/>
  </r>
  <r>
    <x v="0"/>
    <x v="51"/>
    <s v="Līgums"/>
    <x v="1"/>
    <x v="98"/>
    <x v="64"/>
    <s v="Pamatsumma"/>
    <s v="Slēgta"/>
    <n v="12.21"/>
    <n v="7.32"/>
    <x v="1"/>
    <x v="1"/>
  </r>
  <r>
    <x v="0"/>
    <x v="28"/>
    <s v="Līgums"/>
    <x v="1"/>
    <x v="41"/>
    <x v="39"/>
    <s v="Pamatsumma"/>
    <s v="Slēgta"/>
    <n v="619.16"/>
    <n v="0"/>
    <x v="1"/>
    <x v="1"/>
  </r>
  <r>
    <x v="0"/>
    <x v="52"/>
    <s v="Līgums"/>
    <x v="1"/>
    <x v="99"/>
    <x v="82"/>
    <s v="Pamatsumma"/>
    <s v="Slēgta"/>
    <n v="12.1"/>
    <n v="0"/>
    <x v="1"/>
    <x v="1"/>
  </r>
  <r>
    <x v="0"/>
    <x v="53"/>
    <s v="Līgums"/>
    <x v="1"/>
    <x v="100"/>
    <x v="83"/>
    <s v="Pamatsumma"/>
    <s v="Slēgta"/>
    <n v="177.93"/>
    <n v="106.81"/>
    <x v="1"/>
    <x v="1"/>
  </r>
  <r>
    <x v="0"/>
    <x v="54"/>
    <s v="Līgums"/>
    <x v="1"/>
    <x v="101"/>
    <x v="84"/>
    <s v="Pamatsumma"/>
    <s v="Slēgta"/>
    <n v="215.08"/>
    <n v="0"/>
    <x v="1"/>
    <x v="1"/>
  </r>
  <r>
    <x v="1"/>
    <x v="29"/>
    <s v="Līgums"/>
    <x v="1"/>
    <x v="42"/>
    <x v="40"/>
    <s v="Pamatsumma"/>
    <s v="Slēgta"/>
    <n v="82.39"/>
    <n v="0"/>
    <x v="1"/>
    <x v="1"/>
  </r>
  <r>
    <x v="1"/>
    <x v="55"/>
    <s v="Līgums"/>
    <x v="1"/>
    <x v="102"/>
    <x v="85"/>
    <s v="Pamatsumma"/>
    <s v="Slēgta"/>
    <n v="325.39"/>
    <n v="0"/>
    <x v="1"/>
    <x v="1"/>
  </r>
  <r>
    <x v="2"/>
    <x v="30"/>
    <s v="Līgums"/>
    <x v="0"/>
    <x v="43"/>
    <x v="41"/>
    <s v="Pamatsumma"/>
    <s v="Slēgta"/>
    <n v="482.68"/>
    <n v="85.17"/>
    <x v="1"/>
    <x v="0"/>
  </r>
  <r>
    <x v="2"/>
    <x v="30"/>
    <s v="Līgums"/>
    <x v="0"/>
    <x v="44"/>
    <x v="41"/>
    <s v="Pamatsumma"/>
    <s v="Slēgta"/>
    <n v="190.53"/>
    <n v="33.619999999999997"/>
    <x v="1"/>
    <x v="0"/>
  </r>
  <r>
    <x v="2"/>
    <x v="30"/>
    <s v="Līgums"/>
    <x v="0"/>
    <x v="44"/>
    <x v="41"/>
    <s v="Pievienota summa"/>
    <s v="Slēgta"/>
    <n v="1557.3"/>
    <n v="274.82"/>
    <x v="1"/>
    <x v="0"/>
  </r>
  <r>
    <x v="2"/>
    <x v="30"/>
    <s v="Līgums"/>
    <x v="0"/>
    <x v="45"/>
    <x v="41"/>
    <s v="Pamatsumma"/>
    <s v="Slēgta"/>
    <n v="187.45"/>
    <n v="33.08"/>
    <x v="1"/>
    <x v="0"/>
  </r>
  <r>
    <x v="2"/>
    <x v="30"/>
    <s v="Līgums"/>
    <x v="0"/>
    <x v="45"/>
    <x v="41"/>
    <s v="Pievienota summa"/>
    <s v="Slēgta"/>
    <n v="1499.62"/>
    <n v="264.64"/>
    <x v="1"/>
    <x v="0"/>
  </r>
  <r>
    <x v="2"/>
    <x v="30"/>
    <s v="Līgums"/>
    <x v="0"/>
    <x v="46"/>
    <x v="41"/>
    <s v="Pamatsumma"/>
    <s v="Slēgta"/>
    <n v="293.12"/>
    <n v="51.73"/>
    <x v="1"/>
    <x v="0"/>
  </r>
  <r>
    <x v="2"/>
    <x v="30"/>
    <s v="Līgums"/>
    <x v="0"/>
    <x v="46"/>
    <x v="41"/>
    <s v="Pievienota summa"/>
    <s v="Slēgta"/>
    <n v="2395.85"/>
    <n v="422.8"/>
    <x v="1"/>
    <x v="0"/>
  </r>
  <r>
    <x v="2"/>
    <x v="30"/>
    <s v="Līgums"/>
    <x v="0"/>
    <x v="47"/>
    <x v="41"/>
    <s v="Pamatsumma"/>
    <s v="Slēgta"/>
    <n v="1177.3800000000001"/>
    <n v="207.77"/>
    <x v="1"/>
    <x v="0"/>
  </r>
  <r>
    <x v="2"/>
    <x v="30"/>
    <s v="Līgums"/>
    <x v="0"/>
    <x v="48"/>
    <x v="41"/>
    <s v="Pamatsumma"/>
    <s v="Slēgta"/>
    <n v="565.25"/>
    <n v="99.76"/>
    <x v="1"/>
    <x v="0"/>
  </r>
  <r>
    <x v="2"/>
    <x v="30"/>
    <s v="Līgums"/>
    <x v="0"/>
    <x v="48"/>
    <x v="41"/>
    <s v="Pievienota summa"/>
    <s v="Slēgta"/>
    <n v="706.56"/>
    <n v="124.69"/>
    <x v="1"/>
    <x v="0"/>
  </r>
  <r>
    <x v="2"/>
    <x v="30"/>
    <s v="Līgums"/>
    <x v="0"/>
    <x v="49"/>
    <x v="41"/>
    <s v="Pamatsumma"/>
    <s v="Slēgta"/>
    <n v="55.43"/>
    <n v="9.7799999999999994"/>
    <x v="1"/>
    <x v="0"/>
  </r>
  <r>
    <x v="2"/>
    <x v="30"/>
    <s v="Līgums"/>
    <x v="0"/>
    <x v="49"/>
    <x v="41"/>
    <s v="Pievienota summa"/>
    <s v="Slēgta"/>
    <n v="118.99"/>
    <n v="20.98"/>
    <x v="1"/>
    <x v="0"/>
  </r>
  <r>
    <x v="2"/>
    <x v="30"/>
    <s v="Līgums"/>
    <x v="0"/>
    <x v="50"/>
    <x v="42"/>
    <s v="Pamatsumma"/>
    <s v="Slēgta"/>
    <n v="204.9"/>
    <n v="36.15"/>
    <x v="1"/>
    <x v="0"/>
  </r>
  <r>
    <x v="2"/>
    <x v="30"/>
    <s v="Līgums"/>
    <x v="0"/>
    <x v="50"/>
    <x v="42"/>
    <s v="Pievienota summa"/>
    <s v="Slēgta"/>
    <n v="234.79"/>
    <n v="41.43"/>
    <x v="1"/>
    <x v="0"/>
  </r>
  <r>
    <x v="2"/>
    <x v="30"/>
    <s v="Līgums"/>
    <x v="1"/>
    <x v="103"/>
    <x v="86"/>
    <s v="Pamatsumma"/>
    <s v="Apstiprināta"/>
    <n v="57.64"/>
    <n v="10.17"/>
    <x v="1"/>
    <x v="1"/>
  </r>
  <r>
    <x v="2"/>
    <x v="30"/>
    <s v="Līgums"/>
    <x v="1"/>
    <x v="103"/>
    <x v="86"/>
    <s v="Pievienota summa"/>
    <s v="Apstiprināta"/>
    <n v="81.37"/>
    <n v="14.36"/>
    <x v="1"/>
    <x v="1"/>
  </r>
  <r>
    <x v="2"/>
    <x v="31"/>
    <s v="Līgums"/>
    <x v="0"/>
    <x v="51"/>
    <x v="43"/>
    <s v="Pamatsumma"/>
    <s v="Slēgta"/>
    <n v="115.29"/>
    <n v="20.350000000000001"/>
    <x v="1"/>
    <x v="1"/>
  </r>
  <r>
    <x v="2"/>
    <x v="32"/>
    <s v="Līgums"/>
    <x v="1"/>
    <x v="52"/>
    <x v="44"/>
    <s v="Pamatsumma"/>
    <s v="Slēgta"/>
    <n v="835.4"/>
    <n v="147.41999999999999"/>
    <x v="1"/>
    <x v="1"/>
  </r>
  <r>
    <x v="2"/>
    <x v="32"/>
    <s v="Līgums"/>
    <x v="1"/>
    <x v="53"/>
    <x v="44"/>
    <s v="Pamatsumma"/>
    <s v="Slēgta"/>
    <n v="654.4"/>
    <n v="115.48"/>
    <x v="1"/>
    <x v="1"/>
  </r>
  <r>
    <x v="2"/>
    <x v="32"/>
    <s v="Līgums"/>
    <x v="1"/>
    <x v="54"/>
    <x v="44"/>
    <s v="Pamatsumma"/>
    <s v="Slēgta"/>
    <n v="4201.3900000000003"/>
    <n v="741.42"/>
    <x v="1"/>
    <x v="1"/>
  </r>
  <r>
    <x v="2"/>
    <x v="33"/>
    <s v="Līgums"/>
    <x v="1"/>
    <x v="55"/>
    <x v="45"/>
    <s v="Pamatsumma"/>
    <s v="Slēgta"/>
    <n v="336.73"/>
    <n v="59.42"/>
    <x v="1"/>
    <x v="1"/>
  </r>
  <r>
    <x v="2"/>
    <x v="33"/>
    <s v="Līgums"/>
    <x v="1"/>
    <x v="104"/>
    <x v="65"/>
    <s v="Pamatsumma"/>
    <s v="Slēgta"/>
    <n v="430.99"/>
    <n v="76.05"/>
    <x v="1"/>
    <x v="1"/>
  </r>
  <r>
    <x v="3"/>
    <x v="56"/>
    <s v="Līgums"/>
    <x v="1"/>
    <x v="105"/>
    <x v="87"/>
    <s v="Pamatsumma"/>
    <s v="Slēgta"/>
    <n v="76.91"/>
    <n v="13.57"/>
    <x v="1"/>
    <x v="1"/>
  </r>
  <r>
    <x v="3"/>
    <x v="56"/>
    <s v="Līgums"/>
    <x v="1"/>
    <x v="106"/>
    <x v="87"/>
    <s v="Pamatsumma"/>
    <s v="Slēgta"/>
    <n v="1294.1199999999999"/>
    <n v="228.38"/>
    <x v="1"/>
    <x v="1"/>
  </r>
  <r>
    <x v="3"/>
    <x v="37"/>
    <s v="Līgums"/>
    <x v="1"/>
    <x v="60"/>
    <x v="50"/>
    <s v="Pamatsumma"/>
    <s v="Slēgta"/>
    <n v="233.69"/>
    <n v="41.24"/>
    <x v="1"/>
    <x v="1"/>
  </r>
  <r>
    <x v="3"/>
    <x v="34"/>
    <s v="Līgums"/>
    <x v="0"/>
    <x v="56"/>
    <x v="46"/>
    <s v="Pamatsumma"/>
    <s v="Slēgta"/>
    <n v="22950"/>
    <n v="4050"/>
    <x v="1"/>
    <x v="1"/>
  </r>
  <r>
    <x v="3"/>
    <x v="34"/>
    <s v="Līgums"/>
    <x v="1"/>
    <x v="61"/>
    <x v="51"/>
    <s v="Pamatsumma"/>
    <s v="Slēgta"/>
    <n v="106.11"/>
    <n v="18.72"/>
    <x v="1"/>
    <x v="1"/>
  </r>
  <r>
    <x v="3"/>
    <x v="35"/>
    <s v="Līgums"/>
    <x v="0"/>
    <x v="57"/>
    <x v="47"/>
    <s v="Pamatsumma"/>
    <s v="Slēgta"/>
    <n v="433.3"/>
    <n v="76.47"/>
    <x v="1"/>
    <x v="1"/>
  </r>
  <r>
    <x v="3"/>
    <x v="35"/>
    <s v="Līgums"/>
    <x v="0"/>
    <x v="58"/>
    <x v="48"/>
    <s v="Pamatsumma"/>
    <s v="Slēgta"/>
    <n v="8.48"/>
    <n v="1.5"/>
    <x v="1"/>
    <x v="1"/>
  </r>
  <r>
    <x v="3"/>
    <x v="35"/>
    <s v="Līgums"/>
    <x v="1"/>
    <x v="62"/>
    <x v="52"/>
    <s v="Pamatsumma"/>
    <s v="Slēgta"/>
    <n v="63.75"/>
    <n v="11.25"/>
    <x v="1"/>
    <x v="1"/>
  </r>
  <r>
    <x v="3"/>
    <x v="35"/>
    <s v="Līgums"/>
    <x v="1"/>
    <x v="107"/>
    <x v="88"/>
    <s v="Pamatsumma"/>
    <s v="Slēgta"/>
    <n v="1700"/>
    <n v="300"/>
    <x v="1"/>
    <x v="1"/>
  </r>
  <r>
    <x v="3"/>
    <x v="38"/>
    <s v="Līgums"/>
    <x v="1"/>
    <x v="63"/>
    <x v="53"/>
    <s v="Pamatsumma"/>
    <s v="Slēgta"/>
    <n v="28.04"/>
    <n v="4.95"/>
    <x v="1"/>
    <x v="1"/>
  </r>
  <r>
    <x v="3"/>
    <x v="39"/>
    <s v="Līgums"/>
    <x v="1"/>
    <x v="64"/>
    <x v="54"/>
    <s v="Pamatsumma"/>
    <s v="Slēgta"/>
    <n v="432.36"/>
    <n v="76.3"/>
    <x v="1"/>
    <x v="1"/>
  </r>
  <r>
    <x v="3"/>
    <x v="39"/>
    <s v="Līgums"/>
    <x v="1"/>
    <x v="108"/>
    <x v="76"/>
    <s v="Pamatsumma"/>
    <s v="Apstiprināta"/>
    <n v="3383.66"/>
    <n v="597.11"/>
    <x v="1"/>
    <x v="1"/>
  </r>
  <r>
    <x v="3"/>
    <x v="57"/>
    <s v="Līgums"/>
    <x v="1"/>
    <x v="109"/>
    <x v="89"/>
    <s v="Pamatsumma"/>
    <s v="Apstiprināta"/>
    <n v="249.95"/>
    <n v="44.11"/>
    <x v="1"/>
    <x v="1"/>
  </r>
  <r>
    <x v="3"/>
    <x v="57"/>
    <s v="Līgums"/>
    <x v="1"/>
    <x v="109"/>
    <x v="89"/>
    <s v="Pievienota summa"/>
    <s v="Apstiprināta"/>
    <n v="288.60000000000002"/>
    <n v="50.93"/>
    <x v="1"/>
    <x v="1"/>
  </r>
  <r>
    <x v="3"/>
    <x v="40"/>
    <s v="Līgums"/>
    <x v="1"/>
    <x v="65"/>
    <x v="55"/>
    <s v="Pamatsumma"/>
    <s v="Slēgta"/>
    <n v="8.48"/>
    <n v="1.5"/>
    <x v="1"/>
    <x v="1"/>
  </r>
  <r>
    <x v="3"/>
    <x v="40"/>
    <s v="Līgums"/>
    <x v="1"/>
    <x v="66"/>
    <x v="56"/>
    <s v="Pamatsumma"/>
    <s v="Slēgta"/>
    <n v="100.74"/>
    <n v="17.78"/>
    <x v="1"/>
    <x v="1"/>
  </r>
  <r>
    <x v="3"/>
    <x v="36"/>
    <s v="Līgums"/>
    <x v="0"/>
    <x v="59"/>
    <x v="49"/>
    <s v="Pamatsumma"/>
    <s v="Slēgta"/>
    <n v="262.3"/>
    <n v="46.29"/>
    <x v="1"/>
    <x v="1"/>
  </r>
  <r>
    <x v="3"/>
    <x v="36"/>
    <s v="Līgums"/>
    <x v="1"/>
    <x v="67"/>
    <x v="57"/>
    <s v="Pamatsumma"/>
    <s v="Slēgta"/>
    <n v="12.78"/>
    <n v="2.2599999999999998"/>
    <x v="1"/>
    <x v="1"/>
  </r>
  <r>
    <x v="3"/>
    <x v="41"/>
    <s v="Līgums"/>
    <x v="1"/>
    <x v="68"/>
    <x v="58"/>
    <s v="Pamatsumma"/>
    <s v="Slēgta"/>
    <n v="5094.43"/>
    <n v="899.02"/>
    <x v="1"/>
    <x v="1"/>
  </r>
  <r>
    <x v="3"/>
    <x v="41"/>
    <s v="Līgums"/>
    <x v="1"/>
    <x v="69"/>
    <x v="59"/>
    <s v="Pamatsumma"/>
    <s v="Slēgta"/>
    <n v="1037.47"/>
    <n v="183.08"/>
    <x v="1"/>
    <x v="1"/>
  </r>
  <r>
    <x v="3"/>
    <x v="41"/>
    <s v="Līgums"/>
    <x v="1"/>
    <x v="70"/>
    <x v="60"/>
    <s v="Pamatsumma"/>
    <s v="Slēgta"/>
    <n v="977.94"/>
    <n v="172.58"/>
    <x v="1"/>
    <x v="1"/>
  </r>
  <r>
    <x v="3"/>
    <x v="41"/>
    <s v="Līgums"/>
    <x v="1"/>
    <x v="71"/>
    <x v="61"/>
    <s v="Pamatsumma"/>
    <s v="Slēgta"/>
    <n v="69.67"/>
    <n v="12.29"/>
    <x v="1"/>
    <x v="1"/>
  </r>
  <r>
    <x v="3"/>
    <x v="41"/>
    <s v="Līgums"/>
    <x v="1"/>
    <x v="110"/>
    <x v="90"/>
    <s v="Pamatsumma"/>
    <s v="Slēgta"/>
    <n v="16.989999999999998"/>
    <n v="3"/>
    <x v="1"/>
    <x v="1"/>
  </r>
  <r>
    <x v="3"/>
    <x v="42"/>
    <s v="Līgums"/>
    <x v="1"/>
    <x v="72"/>
    <x v="62"/>
    <s v="Pamatsumma"/>
    <s v="Slēgta"/>
    <n v="16.98"/>
    <n v="3"/>
    <x v="1"/>
    <x v="1"/>
  </r>
  <r>
    <x v="0"/>
    <x v="43"/>
    <s v="Pabeigts"/>
    <x v="0"/>
    <x v="73"/>
    <x v="56"/>
    <s v="Pamatsumma"/>
    <s v="Slēgta"/>
    <n v="52.74"/>
    <n v="4.66"/>
    <x v="2"/>
    <x v="1"/>
  </r>
  <r>
    <x v="0"/>
    <x v="43"/>
    <s v="Pabeigts"/>
    <x v="0"/>
    <x v="74"/>
    <x v="63"/>
    <s v="Pamatsumma"/>
    <s v="Slēgta"/>
    <n v="4192.6899999999996"/>
    <n v="369.95"/>
    <x v="2"/>
    <x v="1"/>
  </r>
  <r>
    <x v="0"/>
    <x v="14"/>
    <s v="Pabeigts"/>
    <x v="0"/>
    <x v="20"/>
    <x v="18"/>
    <s v="Pamatsumma"/>
    <s v="Slēgta"/>
    <n v="932.3"/>
    <n v="82.26"/>
    <x v="2"/>
    <x v="0"/>
  </r>
  <r>
    <x v="0"/>
    <x v="11"/>
    <s v="Līgums"/>
    <x v="0"/>
    <x v="13"/>
    <x v="12"/>
    <s v="Pamatsumma"/>
    <s v="Slēgta"/>
    <n v="219.78"/>
    <n v="19.39"/>
    <x v="2"/>
    <x v="0"/>
  </r>
  <r>
    <x v="0"/>
    <x v="11"/>
    <s v="Līgums"/>
    <x v="0"/>
    <x v="17"/>
    <x v="16"/>
    <s v="Pamatsumma"/>
    <s v="Slēgta"/>
    <n v="994.74"/>
    <n v="87.77"/>
    <x v="2"/>
    <x v="0"/>
  </r>
  <r>
    <x v="0"/>
    <x v="11"/>
    <s v="Līgums"/>
    <x v="0"/>
    <x v="18"/>
    <x v="16"/>
    <s v="Pamatsumma"/>
    <s v="Slēgta"/>
    <n v="282.32"/>
    <n v="24.91"/>
    <x v="2"/>
    <x v="0"/>
  </r>
  <r>
    <x v="0"/>
    <x v="11"/>
    <s v="Līgums"/>
    <x v="0"/>
    <x v="19"/>
    <x v="17"/>
    <s v="Pamatsumma"/>
    <s v="Slēgta"/>
    <n v="717.38"/>
    <n v="63.3"/>
    <x v="2"/>
    <x v="0"/>
  </r>
  <r>
    <x v="0"/>
    <x v="11"/>
    <s v="Līgums"/>
    <x v="0"/>
    <x v="28"/>
    <x v="26"/>
    <s v="Pamatsumma"/>
    <s v="Slēgta"/>
    <n v="1532.97"/>
    <n v="135.26"/>
    <x v="2"/>
    <x v="0"/>
  </r>
  <r>
    <x v="0"/>
    <x v="11"/>
    <s v="Līgums"/>
    <x v="0"/>
    <x v="28"/>
    <x v="26"/>
    <s v="Pievienota summa"/>
    <s v="Slēgta"/>
    <n v="262.62"/>
    <n v="23.17"/>
    <x v="2"/>
    <x v="0"/>
  </r>
  <r>
    <x v="0"/>
    <x v="18"/>
    <s v="Pabeigts"/>
    <x v="0"/>
    <x v="25"/>
    <x v="23"/>
    <s v="Pamatsumma"/>
    <s v="Slēgta"/>
    <n v="424.54"/>
    <n v="37.46"/>
    <x v="2"/>
    <x v="0"/>
  </r>
  <r>
    <x v="0"/>
    <x v="17"/>
    <s v="Līgums"/>
    <x v="0"/>
    <x v="24"/>
    <x v="22"/>
    <s v="Pamatsumma"/>
    <s v="Slēgta"/>
    <n v="896.55"/>
    <n v="79.099999999999994"/>
    <x v="2"/>
    <x v="0"/>
  </r>
  <r>
    <x v="0"/>
    <x v="10"/>
    <s v="Pabeigts"/>
    <x v="0"/>
    <x v="12"/>
    <x v="11"/>
    <s v="Pamatsumma"/>
    <s v="Slēgta"/>
    <n v="924.23"/>
    <n v="81.55"/>
    <x v="2"/>
    <x v="0"/>
  </r>
  <r>
    <x v="0"/>
    <x v="19"/>
    <s v="Līgums"/>
    <x v="0"/>
    <x v="26"/>
    <x v="24"/>
    <s v="Pamatsumma"/>
    <s v="Slēgta"/>
    <n v="733.63"/>
    <n v="64.73"/>
    <x v="2"/>
    <x v="0"/>
  </r>
  <r>
    <x v="0"/>
    <x v="19"/>
    <s v="Līgums"/>
    <x v="0"/>
    <x v="30"/>
    <x v="28"/>
    <s v="Pamatsumma"/>
    <s v="Slēgta"/>
    <n v="179.76"/>
    <n v="15.86"/>
    <x v="2"/>
    <x v="0"/>
  </r>
  <r>
    <x v="0"/>
    <x v="19"/>
    <s v="Līgums"/>
    <x v="1"/>
    <x v="37"/>
    <x v="35"/>
    <s v="Pamatsumma"/>
    <s v="Slēgta"/>
    <n v="100.4"/>
    <n v="8.86"/>
    <x v="2"/>
    <x v="1"/>
  </r>
  <r>
    <x v="0"/>
    <x v="19"/>
    <s v="Līgums"/>
    <x v="1"/>
    <x v="75"/>
    <x v="64"/>
    <s v="Pamatsumma"/>
    <s v="Slēgta"/>
    <n v="126.83"/>
    <n v="11.19"/>
    <x v="2"/>
    <x v="1"/>
  </r>
  <r>
    <x v="0"/>
    <x v="16"/>
    <s v="Līgums"/>
    <x v="0"/>
    <x v="23"/>
    <x v="21"/>
    <s v="Pamatsumma"/>
    <s v="Slēgta"/>
    <n v="11.9"/>
    <n v="1.05"/>
    <x v="2"/>
    <x v="0"/>
  </r>
  <r>
    <x v="0"/>
    <x v="1"/>
    <s v="Pabeigts"/>
    <x v="0"/>
    <x v="1"/>
    <x v="1"/>
    <s v="Pamatsumma"/>
    <s v="Slēgta"/>
    <n v="89.34"/>
    <n v="7.88"/>
    <x v="2"/>
    <x v="0"/>
  </r>
  <r>
    <x v="0"/>
    <x v="1"/>
    <s v="Pabeigts"/>
    <x v="0"/>
    <x v="76"/>
    <x v="65"/>
    <s v="Pamatsumma"/>
    <s v="Slēgta"/>
    <n v="1184.78"/>
    <n v="104.54"/>
    <x v="2"/>
    <x v="1"/>
  </r>
  <r>
    <x v="0"/>
    <x v="6"/>
    <s v="Pabeigts"/>
    <x v="0"/>
    <x v="6"/>
    <x v="5"/>
    <s v="Pamatsumma"/>
    <s v="Slēgta"/>
    <n v="1535.43"/>
    <n v="135.47999999999999"/>
    <x v="2"/>
    <x v="0"/>
  </r>
  <r>
    <x v="0"/>
    <x v="6"/>
    <s v="Pabeigts"/>
    <x v="0"/>
    <x v="77"/>
    <x v="66"/>
    <s v="Pamatsumma"/>
    <s v="Slēgta"/>
    <n v="131"/>
    <n v="11.56"/>
    <x v="2"/>
    <x v="1"/>
  </r>
  <r>
    <x v="0"/>
    <x v="3"/>
    <s v="Līgums"/>
    <x v="0"/>
    <x v="3"/>
    <x v="3"/>
    <s v="Pamatsumma"/>
    <s v="Slēgta"/>
    <n v="148.80000000000001"/>
    <n v="13.13"/>
    <x v="2"/>
    <x v="0"/>
  </r>
  <r>
    <x v="0"/>
    <x v="3"/>
    <s v="Līgums"/>
    <x v="0"/>
    <x v="15"/>
    <x v="14"/>
    <s v="Pamatsumma"/>
    <s v="Slēgta"/>
    <n v="956.25"/>
    <n v="84.37"/>
    <x v="2"/>
    <x v="0"/>
  </r>
  <r>
    <x v="0"/>
    <x v="15"/>
    <s v="Līgums"/>
    <x v="0"/>
    <x v="22"/>
    <x v="20"/>
    <s v="Pamatsumma"/>
    <s v="Slēgta"/>
    <n v="277.11"/>
    <n v="24.45"/>
    <x v="2"/>
    <x v="0"/>
  </r>
  <r>
    <x v="0"/>
    <x v="15"/>
    <s v="Līgums"/>
    <x v="0"/>
    <x v="27"/>
    <x v="25"/>
    <s v="Pamatsumma"/>
    <s v="Slēgta"/>
    <n v="605.65"/>
    <n v="53.44"/>
    <x v="2"/>
    <x v="0"/>
  </r>
  <r>
    <x v="0"/>
    <x v="15"/>
    <s v="Līgums"/>
    <x v="1"/>
    <x v="38"/>
    <x v="36"/>
    <s v="Pamatsumma"/>
    <s v="Slēgta"/>
    <n v="1040.6400000000001"/>
    <n v="91.83"/>
    <x v="2"/>
    <x v="1"/>
  </r>
  <r>
    <x v="0"/>
    <x v="15"/>
    <s v="Līgums"/>
    <x v="1"/>
    <x v="78"/>
    <x v="67"/>
    <s v="Pamatsumma"/>
    <s v="Slēgta"/>
    <n v="52666.52"/>
    <n v="4647.04"/>
    <x v="2"/>
    <x v="1"/>
  </r>
  <r>
    <x v="0"/>
    <x v="5"/>
    <s v="Līgums"/>
    <x v="0"/>
    <x v="5"/>
    <x v="4"/>
    <s v="Pamatsumma"/>
    <s v="Slēgta"/>
    <n v="83.56"/>
    <n v="7.37"/>
    <x v="2"/>
    <x v="0"/>
  </r>
  <r>
    <x v="0"/>
    <x v="5"/>
    <s v="Līgums"/>
    <x v="0"/>
    <x v="8"/>
    <x v="7"/>
    <s v="Pamatsumma"/>
    <s v="Slēgta"/>
    <n v="460.05"/>
    <n v="40.590000000000003"/>
    <x v="2"/>
    <x v="0"/>
  </r>
  <r>
    <x v="0"/>
    <x v="5"/>
    <s v="Līgums"/>
    <x v="0"/>
    <x v="9"/>
    <x v="8"/>
    <s v="Pamatsumma"/>
    <s v="Slēgta"/>
    <n v="267.8"/>
    <n v="23.63"/>
    <x v="2"/>
    <x v="0"/>
  </r>
  <r>
    <x v="0"/>
    <x v="5"/>
    <s v="Līgums"/>
    <x v="1"/>
    <x v="79"/>
    <x v="68"/>
    <s v="Pamatsumma"/>
    <s v="Slēgta"/>
    <n v="12.36"/>
    <n v="1.0900000000000001"/>
    <x v="2"/>
    <x v="1"/>
  </r>
  <r>
    <x v="0"/>
    <x v="20"/>
    <s v="Pabeigts"/>
    <x v="0"/>
    <x v="29"/>
    <x v="27"/>
    <s v="Pamatsumma"/>
    <s v="Slēgta"/>
    <n v="389.35"/>
    <n v="34.36"/>
    <x v="2"/>
    <x v="0"/>
  </r>
  <r>
    <x v="0"/>
    <x v="20"/>
    <s v="Pabeigts"/>
    <x v="0"/>
    <x v="80"/>
    <x v="69"/>
    <s v="Pamatsumma"/>
    <s v="Slēgta"/>
    <n v="38.43"/>
    <n v="3.39"/>
    <x v="2"/>
    <x v="1"/>
  </r>
  <r>
    <x v="0"/>
    <x v="12"/>
    <s v="Līgums"/>
    <x v="0"/>
    <x v="14"/>
    <x v="13"/>
    <s v="Pamatsumma"/>
    <s v="Slēgta"/>
    <n v="1323.65"/>
    <n v="116.79"/>
    <x v="2"/>
    <x v="0"/>
  </r>
  <r>
    <x v="0"/>
    <x v="44"/>
    <s v="Līgums"/>
    <x v="1"/>
    <x v="81"/>
    <x v="70"/>
    <s v="Pamatsumma"/>
    <s v="Slēgta"/>
    <n v="147.07"/>
    <n v="12.97"/>
    <x v="2"/>
    <x v="1"/>
  </r>
  <r>
    <x v="0"/>
    <x v="0"/>
    <s v="Pabeigts"/>
    <x v="0"/>
    <x v="0"/>
    <x v="0"/>
    <s v="Pamatsumma"/>
    <s v="Slēgta"/>
    <n v="65.569999999999993"/>
    <n v="5.79"/>
    <x v="2"/>
    <x v="0"/>
  </r>
  <r>
    <x v="0"/>
    <x v="0"/>
    <s v="Pabeigts"/>
    <x v="0"/>
    <x v="0"/>
    <x v="0"/>
    <s v="Pievienota summa"/>
    <s v="Slēgta"/>
    <n v="15.47"/>
    <n v="1.37"/>
    <x v="2"/>
    <x v="0"/>
  </r>
  <r>
    <x v="0"/>
    <x v="13"/>
    <s v="Pabeigts"/>
    <x v="0"/>
    <x v="16"/>
    <x v="15"/>
    <s v="Pamatsumma"/>
    <s v="Slēgta"/>
    <n v="403.6"/>
    <n v="0"/>
    <x v="2"/>
    <x v="0"/>
  </r>
  <r>
    <x v="0"/>
    <x v="13"/>
    <s v="Pabeigts"/>
    <x v="0"/>
    <x v="21"/>
    <x v="19"/>
    <s v="Pamatsumma"/>
    <s v="Slēgta"/>
    <n v="186.2"/>
    <n v="0"/>
    <x v="2"/>
    <x v="0"/>
  </r>
  <r>
    <x v="0"/>
    <x v="13"/>
    <s v="Pabeigts"/>
    <x v="0"/>
    <x v="32"/>
    <x v="30"/>
    <s v="Pamatsumma"/>
    <s v="Slēgta"/>
    <n v="284.73"/>
    <n v="0"/>
    <x v="2"/>
    <x v="0"/>
  </r>
  <r>
    <x v="0"/>
    <x v="22"/>
    <s v="Līgums"/>
    <x v="0"/>
    <x v="33"/>
    <x v="31"/>
    <s v="Pamatsumma"/>
    <s v="Slēgta"/>
    <n v="107.4"/>
    <n v="9.4700000000000006"/>
    <x v="2"/>
    <x v="0"/>
  </r>
  <r>
    <x v="0"/>
    <x v="4"/>
    <s v="Līgums"/>
    <x v="0"/>
    <x v="4"/>
    <x v="3"/>
    <s v="Pamatsumma"/>
    <s v="Slēgta"/>
    <n v="1134.56"/>
    <n v="100.11"/>
    <x v="2"/>
    <x v="0"/>
  </r>
  <r>
    <x v="0"/>
    <x v="8"/>
    <s v="Pabeigts"/>
    <x v="0"/>
    <x v="10"/>
    <x v="9"/>
    <s v="Pamatsumma"/>
    <s v="Slēgta"/>
    <n v="923.18"/>
    <n v="81.459999999999994"/>
    <x v="2"/>
    <x v="0"/>
  </r>
  <r>
    <x v="0"/>
    <x v="9"/>
    <s v="Līgums"/>
    <x v="0"/>
    <x v="11"/>
    <x v="10"/>
    <s v="Pamatsumma"/>
    <s v="Slēgta"/>
    <n v="42.5"/>
    <n v="3.75"/>
    <x v="2"/>
    <x v="0"/>
  </r>
  <r>
    <x v="0"/>
    <x v="9"/>
    <s v="Līgums"/>
    <x v="1"/>
    <x v="82"/>
    <x v="71"/>
    <s v="Pamatsumma"/>
    <s v="Slēgta"/>
    <n v="531.25"/>
    <n v="46.87"/>
    <x v="2"/>
    <x v="1"/>
  </r>
  <r>
    <x v="0"/>
    <x v="9"/>
    <s v="Līgums"/>
    <x v="1"/>
    <x v="83"/>
    <x v="71"/>
    <s v="Pamatsumma"/>
    <s v="Slēgta"/>
    <n v="405.45"/>
    <n v="35.770000000000003"/>
    <x v="2"/>
    <x v="1"/>
  </r>
  <r>
    <x v="0"/>
    <x v="24"/>
    <s v="Līgums"/>
    <x v="1"/>
    <x v="84"/>
    <x v="72"/>
    <s v="Pamatsumma"/>
    <s v="Slēgta"/>
    <n v="4.67"/>
    <n v="0"/>
    <x v="2"/>
    <x v="1"/>
  </r>
  <r>
    <x v="0"/>
    <x v="24"/>
    <s v="Līgums"/>
    <x v="1"/>
    <x v="35"/>
    <x v="33"/>
    <s v="Pamatsumma"/>
    <s v="Slēgta"/>
    <n v="567.04"/>
    <n v="0"/>
    <x v="2"/>
    <x v="1"/>
  </r>
  <r>
    <x v="0"/>
    <x v="24"/>
    <s v="Līgums"/>
    <x v="1"/>
    <x v="85"/>
    <x v="67"/>
    <s v="Pamatsumma"/>
    <s v="Slēgta"/>
    <n v="479.42"/>
    <n v="0"/>
    <x v="2"/>
    <x v="1"/>
  </r>
  <r>
    <x v="0"/>
    <x v="2"/>
    <s v="Līgums"/>
    <x v="0"/>
    <x v="2"/>
    <x v="2"/>
    <s v="Pamatsumma"/>
    <s v="Slēgta"/>
    <n v="336.43"/>
    <n v="29.68"/>
    <x v="2"/>
    <x v="0"/>
  </r>
  <r>
    <x v="0"/>
    <x v="23"/>
    <s v="Pabeigts"/>
    <x v="0"/>
    <x v="34"/>
    <x v="32"/>
    <s v="Pamatsumma"/>
    <s v="Slēgta"/>
    <n v="52.7"/>
    <n v="0"/>
    <x v="2"/>
    <x v="0"/>
  </r>
  <r>
    <x v="0"/>
    <x v="7"/>
    <s v="Pabeigts"/>
    <x v="0"/>
    <x v="7"/>
    <x v="6"/>
    <s v="Pamatsumma"/>
    <s v="Slēgta"/>
    <n v="2.0099999999999998"/>
    <n v="0.19"/>
    <x v="2"/>
    <x v="0"/>
  </r>
  <r>
    <x v="0"/>
    <x v="26"/>
    <s v="Līgums"/>
    <x v="1"/>
    <x v="39"/>
    <x v="37"/>
    <s v="Pamatsumma"/>
    <s v="Slēgta"/>
    <n v="4181.12"/>
    <n v="0"/>
    <x v="2"/>
    <x v="1"/>
  </r>
  <r>
    <x v="0"/>
    <x v="26"/>
    <s v="Līgums"/>
    <x v="1"/>
    <x v="86"/>
    <x v="73"/>
    <s v="Pamatsumma"/>
    <s v="Slēgta"/>
    <n v="923.33"/>
    <n v="0"/>
    <x v="2"/>
    <x v="1"/>
  </r>
  <r>
    <x v="0"/>
    <x v="45"/>
    <s v="Līgums"/>
    <x v="1"/>
    <x v="87"/>
    <x v="74"/>
    <s v="Pamatsumma"/>
    <s v="Slēgta"/>
    <n v="2269.89"/>
    <n v="1362.73"/>
    <x v="2"/>
    <x v="1"/>
  </r>
  <r>
    <x v="0"/>
    <x v="46"/>
    <s v="Līgums"/>
    <x v="1"/>
    <x v="88"/>
    <x v="75"/>
    <s v="Pamatsumma"/>
    <s v="Slēgta"/>
    <n v="805.02"/>
    <n v="0"/>
    <x v="2"/>
    <x v="1"/>
  </r>
  <r>
    <x v="0"/>
    <x v="47"/>
    <s v="Līgums"/>
    <x v="1"/>
    <x v="89"/>
    <x v="69"/>
    <s v="Pamatsumma"/>
    <s v="Slēgta"/>
    <n v="604.91999999999996"/>
    <n v="0"/>
    <x v="2"/>
    <x v="1"/>
  </r>
  <r>
    <x v="0"/>
    <x v="48"/>
    <s v="Līgums"/>
    <x v="1"/>
    <x v="90"/>
    <x v="76"/>
    <s v="Pamatsumma"/>
    <s v="Slēgta"/>
    <n v="36.25"/>
    <n v="21.76"/>
    <x v="2"/>
    <x v="1"/>
  </r>
  <r>
    <x v="0"/>
    <x v="21"/>
    <s v="Līgums"/>
    <x v="0"/>
    <x v="31"/>
    <x v="29"/>
    <s v="Pamatsumma"/>
    <s v="Slēgta"/>
    <n v="1883.15"/>
    <n v="0"/>
    <x v="2"/>
    <x v="0"/>
  </r>
  <r>
    <x v="0"/>
    <x v="27"/>
    <s v="Līgums"/>
    <x v="1"/>
    <x v="40"/>
    <x v="77"/>
    <s v="Pamatsumma"/>
    <s v="Slēgta"/>
    <n v="221.11"/>
    <n v="0"/>
    <x v="2"/>
    <x v="1"/>
  </r>
  <r>
    <x v="0"/>
    <x v="27"/>
    <s v="Līgums"/>
    <x v="1"/>
    <x v="40"/>
    <x v="77"/>
    <s v="Pievienota summa"/>
    <s v="Slēgta"/>
    <n v="761.61"/>
    <n v="0"/>
    <x v="2"/>
    <x v="1"/>
  </r>
  <r>
    <x v="0"/>
    <x v="27"/>
    <s v="Līgums"/>
    <x v="1"/>
    <x v="91"/>
    <x v="77"/>
    <s v="Pamatsumma"/>
    <s v="Slēgta"/>
    <n v="110.56"/>
    <n v="0"/>
    <x v="2"/>
    <x v="1"/>
  </r>
  <r>
    <x v="0"/>
    <x v="25"/>
    <s v="Līgums"/>
    <x v="1"/>
    <x v="36"/>
    <x v="34"/>
    <s v="Pamatsumma"/>
    <s v="Slēgta"/>
    <n v="13.18"/>
    <n v="0"/>
    <x v="2"/>
    <x v="1"/>
  </r>
  <r>
    <x v="0"/>
    <x v="25"/>
    <s v="Līgums"/>
    <x v="1"/>
    <x v="92"/>
    <x v="78"/>
    <s v="Pamatsumma"/>
    <s v="Slēgta"/>
    <n v="547.29"/>
    <n v="0"/>
    <x v="2"/>
    <x v="1"/>
  </r>
  <r>
    <x v="0"/>
    <x v="25"/>
    <s v="Līgums"/>
    <x v="1"/>
    <x v="93"/>
    <x v="67"/>
    <s v="Pamatsumma"/>
    <s v="Slēgta"/>
    <n v="2196.4899999999998"/>
    <n v="0"/>
    <x v="2"/>
    <x v="1"/>
  </r>
  <r>
    <x v="0"/>
    <x v="49"/>
    <s v="Līgums"/>
    <x v="1"/>
    <x v="94"/>
    <x v="79"/>
    <s v="Pamatsumma"/>
    <s v="Slēgta"/>
    <n v="1780.66"/>
    <n v="0"/>
    <x v="2"/>
    <x v="1"/>
  </r>
  <r>
    <x v="0"/>
    <x v="50"/>
    <s v="Līgums"/>
    <x v="1"/>
    <x v="95"/>
    <x v="80"/>
    <s v="Pamatsumma"/>
    <s v="Slēgta"/>
    <n v="1643.34"/>
    <n v="0"/>
    <x v="2"/>
    <x v="1"/>
  </r>
  <r>
    <x v="0"/>
    <x v="50"/>
    <s v="Līgums"/>
    <x v="1"/>
    <x v="96"/>
    <x v="81"/>
    <s v="Pamatsumma"/>
    <s v="Slēgta"/>
    <n v="589.29999999999995"/>
    <n v="0"/>
    <x v="2"/>
    <x v="1"/>
  </r>
  <r>
    <x v="0"/>
    <x v="50"/>
    <s v="Līgums"/>
    <x v="1"/>
    <x v="97"/>
    <x v="73"/>
    <s v="Pamatsumma"/>
    <s v="Slēgta"/>
    <n v="329.75"/>
    <n v="0"/>
    <x v="2"/>
    <x v="1"/>
  </r>
  <r>
    <x v="0"/>
    <x v="51"/>
    <s v="Līgums"/>
    <x v="1"/>
    <x v="98"/>
    <x v="64"/>
    <s v="Pamatsumma"/>
    <s v="Slēgta"/>
    <n v="12.21"/>
    <n v="7.32"/>
    <x v="2"/>
    <x v="1"/>
  </r>
  <r>
    <x v="0"/>
    <x v="28"/>
    <s v="Līgums"/>
    <x v="1"/>
    <x v="41"/>
    <x v="39"/>
    <s v="Pamatsumma"/>
    <s v="Slēgta"/>
    <n v="619.16"/>
    <n v="0"/>
    <x v="2"/>
    <x v="1"/>
  </r>
  <r>
    <x v="0"/>
    <x v="52"/>
    <s v="Līgums"/>
    <x v="0"/>
    <x v="99"/>
    <x v="82"/>
    <s v="Pamatsumma"/>
    <s v="Slēgta"/>
    <n v="12.1"/>
    <n v="0"/>
    <x v="2"/>
    <x v="1"/>
  </r>
  <r>
    <x v="0"/>
    <x v="53"/>
    <s v="Līgums"/>
    <x v="1"/>
    <x v="100"/>
    <x v="83"/>
    <s v="Pamatsumma"/>
    <s v="Slēgta"/>
    <n v="177.93"/>
    <n v="106.81"/>
    <x v="2"/>
    <x v="1"/>
  </r>
  <r>
    <x v="0"/>
    <x v="54"/>
    <s v="Līgums"/>
    <x v="1"/>
    <x v="101"/>
    <x v="84"/>
    <s v="Pamatsumma"/>
    <s v="Slēgta"/>
    <n v="215.08"/>
    <n v="0"/>
    <x v="2"/>
    <x v="1"/>
  </r>
  <r>
    <x v="1"/>
    <x v="29"/>
    <s v="Līgums"/>
    <x v="1"/>
    <x v="42"/>
    <x v="40"/>
    <s v="Pamatsumma"/>
    <s v="Slēgta"/>
    <n v="82.39"/>
    <n v="0"/>
    <x v="2"/>
    <x v="1"/>
  </r>
  <r>
    <x v="1"/>
    <x v="55"/>
    <s v="Līgums"/>
    <x v="1"/>
    <x v="102"/>
    <x v="85"/>
    <s v="Pamatsumma"/>
    <s v="Slēgta"/>
    <n v="325.39"/>
    <n v="0"/>
    <x v="2"/>
    <x v="1"/>
  </r>
  <r>
    <x v="2"/>
    <x v="30"/>
    <s v="Līgums"/>
    <x v="0"/>
    <x v="43"/>
    <x v="41"/>
    <s v="Pamatsumma"/>
    <s v="Slēgta"/>
    <n v="482.68"/>
    <n v="85.17"/>
    <x v="2"/>
    <x v="0"/>
  </r>
  <r>
    <x v="2"/>
    <x v="30"/>
    <s v="Līgums"/>
    <x v="0"/>
    <x v="44"/>
    <x v="41"/>
    <s v="Pamatsumma"/>
    <s v="Slēgta"/>
    <n v="190.53"/>
    <n v="33.619999999999997"/>
    <x v="2"/>
    <x v="0"/>
  </r>
  <r>
    <x v="2"/>
    <x v="30"/>
    <s v="Līgums"/>
    <x v="0"/>
    <x v="44"/>
    <x v="41"/>
    <s v="Pievienota summa"/>
    <s v="Slēgta"/>
    <n v="1557.3"/>
    <n v="274.82"/>
    <x v="2"/>
    <x v="0"/>
  </r>
  <r>
    <x v="2"/>
    <x v="30"/>
    <s v="Līgums"/>
    <x v="0"/>
    <x v="45"/>
    <x v="41"/>
    <s v="Pamatsumma"/>
    <s v="Slēgta"/>
    <n v="187.45"/>
    <n v="33.08"/>
    <x v="2"/>
    <x v="0"/>
  </r>
  <r>
    <x v="2"/>
    <x v="30"/>
    <s v="Līgums"/>
    <x v="0"/>
    <x v="45"/>
    <x v="41"/>
    <s v="Pievienota summa"/>
    <s v="Slēgta"/>
    <n v="1499.62"/>
    <n v="264.64"/>
    <x v="2"/>
    <x v="0"/>
  </r>
  <r>
    <x v="2"/>
    <x v="30"/>
    <s v="Līgums"/>
    <x v="0"/>
    <x v="46"/>
    <x v="41"/>
    <s v="Pamatsumma"/>
    <s v="Slēgta"/>
    <n v="293.12"/>
    <n v="51.73"/>
    <x v="2"/>
    <x v="0"/>
  </r>
  <r>
    <x v="2"/>
    <x v="30"/>
    <s v="Līgums"/>
    <x v="0"/>
    <x v="46"/>
    <x v="41"/>
    <s v="Pievienota summa"/>
    <s v="Slēgta"/>
    <n v="2395.85"/>
    <n v="422.8"/>
    <x v="2"/>
    <x v="0"/>
  </r>
  <r>
    <x v="2"/>
    <x v="30"/>
    <s v="Līgums"/>
    <x v="0"/>
    <x v="47"/>
    <x v="41"/>
    <s v="Pamatsumma"/>
    <s v="Slēgta"/>
    <n v="1177.3800000000001"/>
    <n v="207.77"/>
    <x v="2"/>
    <x v="0"/>
  </r>
  <r>
    <x v="2"/>
    <x v="30"/>
    <s v="Līgums"/>
    <x v="0"/>
    <x v="48"/>
    <x v="41"/>
    <s v="Pamatsumma"/>
    <s v="Slēgta"/>
    <n v="565.25"/>
    <n v="99.76"/>
    <x v="2"/>
    <x v="0"/>
  </r>
  <r>
    <x v="2"/>
    <x v="30"/>
    <s v="Līgums"/>
    <x v="0"/>
    <x v="48"/>
    <x v="41"/>
    <s v="Pievienota summa"/>
    <s v="Slēgta"/>
    <n v="706.56"/>
    <n v="124.69"/>
    <x v="2"/>
    <x v="0"/>
  </r>
  <r>
    <x v="2"/>
    <x v="30"/>
    <s v="Līgums"/>
    <x v="0"/>
    <x v="49"/>
    <x v="41"/>
    <s v="Pamatsumma"/>
    <s v="Slēgta"/>
    <n v="55.43"/>
    <n v="9.7799999999999994"/>
    <x v="2"/>
    <x v="0"/>
  </r>
  <r>
    <x v="2"/>
    <x v="30"/>
    <s v="Līgums"/>
    <x v="0"/>
    <x v="49"/>
    <x v="41"/>
    <s v="Pievienota summa"/>
    <s v="Slēgta"/>
    <n v="118.99"/>
    <n v="20.98"/>
    <x v="2"/>
    <x v="0"/>
  </r>
  <r>
    <x v="2"/>
    <x v="30"/>
    <s v="Līgums"/>
    <x v="0"/>
    <x v="50"/>
    <x v="42"/>
    <s v="Pamatsumma"/>
    <s v="Slēgta"/>
    <n v="204.9"/>
    <n v="36.15"/>
    <x v="2"/>
    <x v="0"/>
  </r>
  <r>
    <x v="2"/>
    <x v="30"/>
    <s v="Līgums"/>
    <x v="0"/>
    <x v="50"/>
    <x v="42"/>
    <s v="Pievienota summa"/>
    <s v="Slēgta"/>
    <n v="234.79"/>
    <n v="41.43"/>
    <x v="2"/>
    <x v="0"/>
  </r>
  <r>
    <x v="2"/>
    <x v="30"/>
    <s v="Līgums"/>
    <x v="1"/>
    <x v="103"/>
    <x v="86"/>
    <s v="Pamatsumma"/>
    <s v="Apstiprināta"/>
    <n v="57.64"/>
    <n v="10.17"/>
    <x v="2"/>
    <x v="1"/>
  </r>
  <r>
    <x v="2"/>
    <x v="30"/>
    <s v="Līgums"/>
    <x v="1"/>
    <x v="103"/>
    <x v="86"/>
    <s v="Pievienota summa"/>
    <s v="Apstiprināta"/>
    <n v="81.37"/>
    <n v="14.36"/>
    <x v="2"/>
    <x v="1"/>
  </r>
  <r>
    <x v="2"/>
    <x v="31"/>
    <s v="Līgums"/>
    <x v="0"/>
    <x v="51"/>
    <x v="43"/>
    <s v="Pamatsumma"/>
    <s v="Slēgta"/>
    <n v="115.29"/>
    <n v="20.350000000000001"/>
    <x v="2"/>
    <x v="1"/>
  </r>
  <r>
    <x v="2"/>
    <x v="32"/>
    <s v="Līgums"/>
    <x v="0"/>
    <x v="52"/>
    <x v="44"/>
    <s v="Pamatsumma"/>
    <s v="Slēgta"/>
    <n v="835.4"/>
    <n v="147.41999999999999"/>
    <x v="2"/>
    <x v="1"/>
  </r>
  <r>
    <x v="2"/>
    <x v="32"/>
    <s v="Līgums"/>
    <x v="0"/>
    <x v="53"/>
    <x v="44"/>
    <s v="Pamatsumma"/>
    <s v="Slēgta"/>
    <n v="654.4"/>
    <n v="115.48"/>
    <x v="2"/>
    <x v="1"/>
  </r>
  <r>
    <x v="2"/>
    <x v="32"/>
    <s v="Līgums"/>
    <x v="0"/>
    <x v="54"/>
    <x v="44"/>
    <s v="Pamatsumma"/>
    <s v="Slēgta"/>
    <n v="4201.3900000000003"/>
    <n v="741.42"/>
    <x v="2"/>
    <x v="1"/>
  </r>
  <r>
    <x v="2"/>
    <x v="33"/>
    <s v="Līgums"/>
    <x v="1"/>
    <x v="55"/>
    <x v="45"/>
    <s v="Pamatsumma"/>
    <s v="Slēgta"/>
    <n v="336.73"/>
    <n v="59.42"/>
    <x v="2"/>
    <x v="1"/>
  </r>
  <r>
    <x v="2"/>
    <x v="33"/>
    <s v="Līgums"/>
    <x v="1"/>
    <x v="104"/>
    <x v="65"/>
    <s v="Pamatsumma"/>
    <s v="Slēgta"/>
    <n v="430.99"/>
    <n v="76.05"/>
    <x v="2"/>
    <x v="1"/>
  </r>
  <r>
    <x v="3"/>
    <x v="56"/>
    <s v="Līgums"/>
    <x v="1"/>
    <x v="105"/>
    <x v="87"/>
    <s v="Pamatsumma"/>
    <s v="Slēgta"/>
    <n v="76.91"/>
    <n v="13.57"/>
    <x v="2"/>
    <x v="1"/>
  </r>
  <r>
    <x v="3"/>
    <x v="56"/>
    <s v="Līgums"/>
    <x v="1"/>
    <x v="106"/>
    <x v="87"/>
    <s v="Pamatsumma"/>
    <s v="Slēgta"/>
    <n v="1294.1199999999999"/>
    <n v="228.38"/>
    <x v="2"/>
    <x v="1"/>
  </r>
  <r>
    <x v="3"/>
    <x v="37"/>
    <s v="Līgums"/>
    <x v="1"/>
    <x v="60"/>
    <x v="50"/>
    <s v="Pamatsumma"/>
    <s v="Slēgta"/>
    <n v="233.69"/>
    <n v="41.24"/>
    <x v="2"/>
    <x v="1"/>
  </r>
  <r>
    <x v="3"/>
    <x v="34"/>
    <s v="Līgums"/>
    <x v="0"/>
    <x v="56"/>
    <x v="46"/>
    <s v="Pamatsumma"/>
    <s v="Slēgta"/>
    <n v="22950"/>
    <n v="4050"/>
    <x v="2"/>
    <x v="1"/>
  </r>
  <r>
    <x v="3"/>
    <x v="34"/>
    <s v="Līgums"/>
    <x v="1"/>
    <x v="61"/>
    <x v="51"/>
    <s v="Pamatsumma"/>
    <s v="Slēgta"/>
    <n v="106.11"/>
    <n v="18.72"/>
    <x v="2"/>
    <x v="1"/>
  </r>
  <r>
    <x v="3"/>
    <x v="35"/>
    <s v="Līgums"/>
    <x v="0"/>
    <x v="57"/>
    <x v="47"/>
    <s v="Pamatsumma"/>
    <s v="Slēgta"/>
    <n v="433.3"/>
    <n v="76.47"/>
    <x v="2"/>
    <x v="1"/>
  </r>
  <r>
    <x v="3"/>
    <x v="35"/>
    <s v="Līgums"/>
    <x v="0"/>
    <x v="58"/>
    <x v="48"/>
    <s v="Pamatsumma"/>
    <s v="Slēgta"/>
    <n v="8.48"/>
    <n v="1.5"/>
    <x v="2"/>
    <x v="1"/>
  </r>
  <r>
    <x v="3"/>
    <x v="35"/>
    <s v="Līgums"/>
    <x v="1"/>
    <x v="62"/>
    <x v="52"/>
    <s v="Pamatsumma"/>
    <s v="Slēgta"/>
    <n v="63.75"/>
    <n v="11.25"/>
    <x v="2"/>
    <x v="1"/>
  </r>
  <r>
    <x v="3"/>
    <x v="35"/>
    <s v="Līgums"/>
    <x v="1"/>
    <x v="107"/>
    <x v="88"/>
    <s v="Pamatsumma"/>
    <s v="Slēgta"/>
    <n v="1700"/>
    <n v="300"/>
    <x v="2"/>
    <x v="1"/>
  </r>
  <r>
    <x v="3"/>
    <x v="38"/>
    <s v="Līgums"/>
    <x v="1"/>
    <x v="63"/>
    <x v="53"/>
    <s v="Pamatsumma"/>
    <s v="Slēgta"/>
    <n v="28.04"/>
    <n v="4.95"/>
    <x v="2"/>
    <x v="1"/>
  </r>
  <r>
    <x v="3"/>
    <x v="39"/>
    <s v="Līgums"/>
    <x v="1"/>
    <x v="64"/>
    <x v="54"/>
    <s v="Pamatsumma"/>
    <s v="Slēgta"/>
    <n v="432.36"/>
    <n v="76.3"/>
    <x v="2"/>
    <x v="1"/>
  </r>
  <r>
    <x v="3"/>
    <x v="39"/>
    <s v="Līgums"/>
    <x v="1"/>
    <x v="108"/>
    <x v="76"/>
    <s v="Pamatsumma"/>
    <s v="Apstiprināta"/>
    <n v="3383.66"/>
    <n v="597.11"/>
    <x v="2"/>
    <x v="1"/>
  </r>
  <r>
    <x v="3"/>
    <x v="57"/>
    <s v="Līgums"/>
    <x v="1"/>
    <x v="109"/>
    <x v="89"/>
    <s v="Pamatsumma"/>
    <s v="Apstiprināta"/>
    <n v="249.95"/>
    <n v="44.11"/>
    <x v="2"/>
    <x v="1"/>
  </r>
  <r>
    <x v="3"/>
    <x v="57"/>
    <s v="Līgums"/>
    <x v="1"/>
    <x v="109"/>
    <x v="89"/>
    <s v="Pievienota summa"/>
    <s v="Apstiprināta"/>
    <n v="288.60000000000002"/>
    <n v="50.93"/>
    <x v="2"/>
    <x v="1"/>
  </r>
  <r>
    <x v="3"/>
    <x v="40"/>
    <s v="Līgums"/>
    <x v="1"/>
    <x v="65"/>
    <x v="55"/>
    <s v="Pamatsumma"/>
    <s v="Slēgta"/>
    <n v="8.48"/>
    <n v="1.5"/>
    <x v="2"/>
    <x v="1"/>
  </r>
  <r>
    <x v="3"/>
    <x v="40"/>
    <s v="Līgums"/>
    <x v="1"/>
    <x v="66"/>
    <x v="56"/>
    <s v="Pamatsumma"/>
    <s v="Slēgta"/>
    <n v="100.74"/>
    <n v="17.78"/>
    <x v="2"/>
    <x v="1"/>
  </r>
  <r>
    <x v="3"/>
    <x v="36"/>
    <s v="Līgums"/>
    <x v="0"/>
    <x v="59"/>
    <x v="49"/>
    <s v="Pamatsumma"/>
    <s v="Slēgta"/>
    <n v="262.3"/>
    <n v="46.29"/>
    <x v="2"/>
    <x v="1"/>
  </r>
  <r>
    <x v="3"/>
    <x v="36"/>
    <s v="Līgums"/>
    <x v="1"/>
    <x v="67"/>
    <x v="57"/>
    <s v="Pamatsumma"/>
    <s v="Slēgta"/>
    <n v="12.78"/>
    <n v="2.2599999999999998"/>
    <x v="2"/>
    <x v="1"/>
  </r>
  <r>
    <x v="3"/>
    <x v="41"/>
    <s v="Līgums"/>
    <x v="1"/>
    <x v="68"/>
    <x v="58"/>
    <s v="Pamatsumma"/>
    <s v="Slēgta"/>
    <n v="5094.43"/>
    <n v="899.02"/>
    <x v="2"/>
    <x v="1"/>
  </r>
  <r>
    <x v="3"/>
    <x v="41"/>
    <s v="Līgums"/>
    <x v="1"/>
    <x v="69"/>
    <x v="59"/>
    <s v="Pamatsumma"/>
    <s v="Slēgta"/>
    <n v="1037.47"/>
    <n v="183.08"/>
    <x v="2"/>
    <x v="1"/>
  </r>
  <r>
    <x v="3"/>
    <x v="41"/>
    <s v="Līgums"/>
    <x v="1"/>
    <x v="70"/>
    <x v="60"/>
    <s v="Pamatsumma"/>
    <s v="Slēgta"/>
    <n v="977.94"/>
    <n v="172.58"/>
    <x v="2"/>
    <x v="1"/>
  </r>
  <r>
    <x v="3"/>
    <x v="41"/>
    <s v="Līgums"/>
    <x v="1"/>
    <x v="71"/>
    <x v="61"/>
    <s v="Pamatsumma"/>
    <s v="Slēgta"/>
    <n v="69.67"/>
    <n v="12.29"/>
    <x v="2"/>
    <x v="1"/>
  </r>
  <r>
    <x v="3"/>
    <x v="41"/>
    <s v="Līgums"/>
    <x v="1"/>
    <x v="110"/>
    <x v="90"/>
    <s v="Pamatsumma"/>
    <s v="Slēgta"/>
    <n v="16.989999999999998"/>
    <n v="3"/>
    <x v="2"/>
    <x v="1"/>
  </r>
  <r>
    <x v="3"/>
    <x v="42"/>
    <s v="Līgums"/>
    <x v="1"/>
    <x v="72"/>
    <x v="62"/>
    <s v="Pamatsumma"/>
    <s v="Slēgta"/>
    <n v="16.98"/>
    <n v="3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0:C69" firstHeaderRow="0" firstDataRow="1" firstDataCol="1" rowPageCount="1" colPageCount="1"/>
  <pivotFields count="12">
    <pivotField axis="axisRow" showAll="0">
      <items count="5">
        <item h="1" sd="0" x="0"/>
        <item h="1" sd="0" x="1"/>
        <item x="2"/>
        <item h="1" sd="0" x="3"/>
        <item t="default"/>
      </items>
    </pivotField>
    <pivotField axis="axisRow" showAll="0">
      <items count="59">
        <item x="43"/>
        <item x="14"/>
        <item x="11"/>
        <item x="18"/>
        <item x="17"/>
        <item x="10"/>
        <item x="19"/>
        <item x="16"/>
        <item x="1"/>
        <item x="6"/>
        <item x="3"/>
        <item x="15"/>
        <item x="5"/>
        <item x="20"/>
        <item x="12"/>
        <item x="44"/>
        <item x="0"/>
        <item x="13"/>
        <item x="22"/>
        <item x="4"/>
        <item x="8"/>
        <item x="9"/>
        <item x="24"/>
        <item x="2"/>
        <item x="23"/>
        <item x="7"/>
        <item x="26"/>
        <item x="45"/>
        <item x="46"/>
        <item x="47"/>
        <item x="48"/>
        <item x="21"/>
        <item x="27"/>
        <item x="25"/>
        <item x="49"/>
        <item x="50"/>
        <item x="51"/>
        <item x="28"/>
        <item x="52"/>
        <item x="53"/>
        <item x="54"/>
        <item x="29"/>
        <item x="55"/>
        <item x="30"/>
        <item x="31"/>
        <item x="32"/>
        <item x="33"/>
        <item x="56"/>
        <item x="37"/>
        <item x="34"/>
        <item x="35"/>
        <item x="38"/>
        <item x="39"/>
        <item x="57"/>
        <item x="40"/>
        <item x="36"/>
        <item x="41"/>
        <item x="4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112">
        <item x="0"/>
        <item x="1"/>
        <item x="2"/>
        <item x="3"/>
        <item x="4"/>
        <item x="5"/>
        <item x="6"/>
        <item x="7"/>
        <item x="8"/>
        <item x="9"/>
        <item x="84"/>
        <item x="10"/>
        <item x="11"/>
        <item x="12"/>
        <item x="13"/>
        <item x="14"/>
        <item x="15"/>
        <item x="16"/>
        <item x="43"/>
        <item x="44"/>
        <item x="45"/>
        <item x="46"/>
        <item x="47"/>
        <item x="48"/>
        <item x="49"/>
        <item x="17"/>
        <item x="18"/>
        <item x="19"/>
        <item x="51"/>
        <item x="56"/>
        <item x="20"/>
        <item x="21"/>
        <item x="52"/>
        <item x="53"/>
        <item x="54"/>
        <item x="22"/>
        <item x="109"/>
        <item x="23"/>
        <item x="24"/>
        <item x="57"/>
        <item x="25"/>
        <item x="59"/>
        <item x="72"/>
        <item x="26"/>
        <item x="65"/>
        <item x="27"/>
        <item x="50"/>
        <item x="28"/>
        <item x="35"/>
        <item x="29"/>
        <item x="58"/>
        <item x="30"/>
        <item x="31"/>
        <item x="32"/>
        <item x="33"/>
        <item x="67"/>
        <item x="68"/>
        <item x="34"/>
        <item x="61"/>
        <item x="69"/>
        <item x="63"/>
        <item x="36"/>
        <item x="55"/>
        <item x="42"/>
        <item x="62"/>
        <item x="37"/>
        <item x="103"/>
        <item x="60"/>
        <item x="73"/>
        <item x="66"/>
        <item x="64"/>
        <item x="38"/>
        <item x="70"/>
        <item x="71"/>
        <item x="108"/>
        <item x="39"/>
        <item x="40"/>
        <item x="94"/>
        <item x="92"/>
        <item x="41"/>
        <item x="90"/>
        <item x="82"/>
        <item x="83"/>
        <item x="95"/>
        <item x="96"/>
        <item x="81"/>
        <item x="102"/>
        <item x="74"/>
        <item x="75"/>
        <item x="98"/>
        <item x="99"/>
        <item x="105"/>
        <item x="80"/>
        <item x="87"/>
        <item x="89"/>
        <item x="100"/>
        <item x="101"/>
        <item x="106"/>
        <item x="104"/>
        <item x="107"/>
        <item x="78"/>
        <item x="85"/>
        <item x="93"/>
        <item x="76"/>
        <item x="91"/>
        <item x="79"/>
        <item x="88"/>
        <item x="77"/>
        <item x="86"/>
        <item x="97"/>
        <item x="110"/>
        <item t="default"/>
      </items>
    </pivotField>
    <pivotField numFmtId="164" showAll="0">
      <items count="92">
        <item x="0"/>
        <item x="1"/>
        <item x="2"/>
        <item x="3"/>
        <item x="4"/>
        <item x="5"/>
        <item x="6"/>
        <item x="7"/>
        <item x="8"/>
        <item x="72"/>
        <item x="9"/>
        <item x="10"/>
        <item x="11"/>
        <item x="12"/>
        <item x="14"/>
        <item x="13"/>
        <item x="15"/>
        <item x="41"/>
        <item x="16"/>
        <item x="17"/>
        <item x="43"/>
        <item x="46"/>
        <item x="18"/>
        <item x="19"/>
        <item x="20"/>
        <item x="44"/>
        <item x="21"/>
        <item x="22"/>
        <item x="47"/>
        <item x="23"/>
        <item x="49"/>
        <item x="62"/>
        <item x="24"/>
        <item x="55"/>
        <item x="25"/>
        <item x="27"/>
        <item x="33"/>
        <item x="48"/>
        <item x="26"/>
        <item x="28"/>
        <item x="29"/>
        <item x="30"/>
        <item x="31"/>
        <item x="57"/>
        <item x="32"/>
        <item x="58"/>
        <item x="59"/>
        <item x="53"/>
        <item x="51"/>
        <item x="42"/>
        <item x="45"/>
        <item x="34"/>
        <item x="40"/>
        <item x="52"/>
        <item x="54"/>
        <item x="35"/>
        <item x="50"/>
        <item x="89"/>
        <item x="36"/>
        <item x="56"/>
        <item x="60"/>
        <item x="38"/>
        <item x="61"/>
        <item x="37"/>
        <item x="39"/>
        <item x="79"/>
        <item x="78"/>
        <item x="76"/>
        <item x="63"/>
        <item x="71"/>
        <item x="80"/>
        <item x="81"/>
        <item x="85"/>
        <item x="64"/>
        <item x="70"/>
        <item x="82"/>
        <item x="83"/>
        <item x="84"/>
        <item x="69"/>
        <item x="88"/>
        <item x="74"/>
        <item x="87"/>
        <item x="67"/>
        <item x="65"/>
        <item x="77"/>
        <item x="75"/>
        <item x="86"/>
        <item x="68"/>
        <item x="66"/>
        <item x="90"/>
        <item x="73"/>
        <item t="default"/>
      </items>
    </pivotField>
    <pivotField showAll="0"/>
    <pivotField showAll="0"/>
    <pivotField dataField="1" numFmtId="4" showAll="0"/>
    <pivotField dataField="1" numFmtId="4" showAll="0"/>
    <pivotField axis="axisPage" showAll="0">
      <items count="4">
        <item x="2"/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</pivotFields>
  <rowFields count="5">
    <field x="11"/>
    <field x="3"/>
    <field x="0"/>
    <field x="4"/>
    <field x="1"/>
  </rowFields>
  <rowItems count="39">
    <i>
      <x/>
    </i>
    <i r="1">
      <x/>
    </i>
    <i r="2">
      <x v="2"/>
    </i>
    <i r="3">
      <x v="18"/>
    </i>
    <i r="4">
      <x v="43"/>
    </i>
    <i r="3">
      <x v="19"/>
    </i>
    <i r="4">
      <x v="43"/>
    </i>
    <i r="3">
      <x v="20"/>
    </i>
    <i r="4">
      <x v="43"/>
    </i>
    <i r="3">
      <x v="21"/>
    </i>
    <i r="4">
      <x v="43"/>
    </i>
    <i r="3">
      <x v="22"/>
    </i>
    <i r="4">
      <x v="43"/>
    </i>
    <i r="3">
      <x v="23"/>
    </i>
    <i r="4">
      <x v="43"/>
    </i>
    <i r="3">
      <x v="24"/>
    </i>
    <i r="4">
      <x v="43"/>
    </i>
    <i r="3">
      <x v="46"/>
    </i>
    <i r="4">
      <x v="43"/>
    </i>
    <i>
      <x v="1"/>
    </i>
    <i r="1">
      <x/>
    </i>
    <i r="2">
      <x v="2"/>
    </i>
    <i r="3">
      <x v="28"/>
    </i>
    <i r="4">
      <x v="44"/>
    </i>
    <i r="3">
      <x v="32"/>
    </i>
    <i r="4">
      <x v="45"/>
    </i>
    <i r="3">
      <x v="33"/>
    </i>
    <i r="4">
      <x v="45"/>
    </i>
    <i r="3">
      <x v="34"/>
    </i>
    <i r="4">
      <x v="45"/>
    </i>
    <i r="1">
      <x v="1"/>
    </i>
    <i r="2">
      <x v="2"/>
    </i>
    <i r="3">
      <x v="62"/>
    </i>
    <i r="4">
      <x v="46"/>
    </i>
    <i r="3">
      <x v="66"/>
    </i>
    <i r="4">
      <x v="43"/>
    </i>
    <i r="3">
      <x v="98"/>
    </i>
    <i r="4">
      <x v="46"/>
    </i>
    <i t="grand">
      <x/>
    </i>
  </rowItems>
  <colFields count="1">
    <field x="-2"/>
  </colFields>
  <colItems count="2">
    <i>
      <x/>
    </i>
    <i i="1">
      <x v="1"/>
    </i>
  </colItems>
  <pageFields count="1">
    <pageField fld="10" item="0" hier="-1"/>
  </pageFields>
  <dataFields count="2">
    <dataField name=" ERAF_kopā" fld="8" baseField="11" baseItem="0"/>
    <dataField name="VB_kopā" fld="9" baseField="11" baseItem="0"/>
  </dataFields>
  <formats count="23">
    <format dxfId="22">
      <pivotArea outline="0" collapsedLevelsAreSubtotals="1" fieldPosition="0"/>
    </format>
    <format dxfId="21">
      <pivotArea dataOnly="0" labelOnly="1" outline="0" fieldPosition="0">
        <references count="1">
          <reference field="10" count="0"/>
        </references>
      </pivotArea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11" type="button" dataOnly="0" labelOnly="1" outline="0" axis="axisRow" fieldPosition="0"/>
    </format>
    <format dxfId="16">
      <pivotArea dataOnly="0" labelOnly="1" fieldPosition="0">
        <references count="1">
          <reference field="11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3" count="0"/>
          <reference field="11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0"/>
          <reference field="3" count="1" selected="0">
            <x v="0"/>
          </reference>
          <reference field="11" count="1" selected="0">
            <x v="0"/>
          </reference>
        </references>
      </pivotArea>
    </format>
    <format dxfId="12">
      <pivotArea dataOnly="0" labelOnly="1" fieldPosition="0">
        <references count="4">
          <reference field="0" count="0" selected="0"/>
          <reference field="3" count="1" selected="0">
            <x v="0"/>
          </reference>
          <reference field="4" count="15">
            <x v="18"/>
            <x v="19"/>
            <x v="20"/>
            <x v="21"/>
            <x v="22"/>
            <x v="23"/>
            <x v="24"/>
            <x v="28"/>
            <x v="32"/>
            <x v="33"/>
            <x v="34"/>
            <x v="46"/>
            <x v="62"/>
            <x v="66"/>
            <x v="98"/>
          </reference>
          <reference field="11" count="1" selected="0">
            <x v="0"/>
          </reference>
        </references>
      </pivotArea>
    </format>
    <format dxfId="11">
      <pivotArea dataOnly="0" labelOnly="1" fieldPosition="0">
        <references count="5">
          <reference field="0" count="0" selected="0"/>
          <reference field="1" count="4">
            <x v="43"/>
            <x v="44"/>
            <x v="45"/>
            <x v="46"/>
          </reference>
          <reference field="3" count="1" selected="0">
            <x v="0"/>
          </reference>
          <reference field="4" count="1" selected="0">
            <x v="18"/>
          </reference>
          <reference field="11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11" type="button" dataOnly="0" labelOnly="1" outline="0" axis="axisRow" fieldPosition="0"/>
    </format>
    <format dxfId="6">
      <pivotArea dataOnly="0" labelOnly="1" fieldPosition="0">
        <references count="1">
          <reference field="11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3" count="0"/>
          <reference field="11" count="1" selected="0">
            <x v="0"/>
          </reference>
        </references>
      </pivotArea>
    </format>
    <format dxfId="3">
      <pivotArea dataOnly="0" labelOnly="1" fieldPosition="0">
        <references count="3">
          <reference field="0" count="0"/>
          <reference field="3" count="1" selected="0">
            <x v="0"/>
          </reference>
          <reference field="11" count="1" selected="0">
            <x v="0"/>
          </reference>
        </references>
      </pivotArea>
    </format>
    <format dxfId="2">
      <pivotArea dataOnly="0" labelOnly="1" fieldPosition="0">
        <references count="4">
          <reference field="0" count="0" selected="0"/>
          <reference field="3" count="1" selected="0">
            <x v="0"/>
          </reference>
          <reference field="4" count="15">
            <x v="18"/>
            <x v="19"/>
            <x v="20"/>
            <x v="21"/>
            <x v="22"/>
            <x v="23"/>
            <x v="24"/>
            <x v="28"/>
            <x v="32"/>
            <x v="33"/>
            <x v="34"/>
            <x v="46"/>
            <x v="62"/>
            <x v="66"/>
            <x v="98"/>
          </reference>
          <reference field="11" count="1" selected="0">
            <x v="0"/>
          </reference>
        </references>
      </pivotArea>
    </format>
    <format dxfId="1">
      <pivotArea dataOnly="0" labelOnly="1" fieldPosition="0">
        <references count="5">
          <reference field="0" count="0" selected="0"/>
          <reference field="1" count="4">
            <x v="43"/>
            <x v="44"/>
            <x v="45"/>
            <x v="46"/>
          </reference>
          <reference field="3" count="1" selected="0">
            <x v="0"/>
          </reference>
          <reference field="4" count="1" selected="0">
            <x v="18"/>
          </reference>
          <reference field="11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A2" sqref="A2"/>
    </sheetView>
  </sheetViews>
  <sheetFormatPr defaultRowHeight="15" x14ac:dyDescent="0.25"/>
  <cols>
    <col min="1" max="1" width="24.42578125" style="26" customWidth="1"/>
    <col min="2" max="2" width="17.5703125" style="50" customWidth="1"/>
    <col min="3" max="3" width="16" style="50" customWidth="1"/>
    <col min="4" max="4" width="17.28515625" style="50" customWidth="1"/>
    <col min="5" max="5" width="13.140625" style="26" customWidth="1"/>
    <col min="6" max="6" width="13.5703125" style="26" customWidth="1"/>
    <col min="7" max="8" width="16.85546875" style="26" customWidth="1"/>
    <col min="9" max="9" width="16.140625" style="26" customWidth="1"/>
    <col min="10" max="10" width="18.42578125" style="26" customWidth="1"/>
    <col min="11" max="11" width="19.5703125" style="26" customWidth="1"/>
    <col min="12" max="12" width="15.42578125" style="26" customWidth="1"/>
    <col min="13" max="13" width="17.28515625" style="26" customWidth="1"/>
    <col min="14" max="15" width="13.85546875" style="26" customWidth="1"/>
    <col min="16" max="17" width="15.85546875" style="26" customWidth="1"/>
    <col min="18" max="16384" width="9.140625" style="26"/>
  </cols>
  <sheetData>
    <row r="1" spans="1:17" x14ac:dyDescent="0.25">
      <c r="A1" s="81" t="s">
        <v>320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7" ht="65.25" customHeight="1" x14ac:dyDescent="0.25">
      <c r="A2" s="27" t="s">
        <v>199</v>
      </c>
      <c r="B2" s="27" t="s">
        <v>307</v>
      </c>
      <c r="C2" s="78" t="s">
        <v>318</v>
      </c>
      <c r="D2" s="78"/>
      <c r="E2" s="78" t="s">
        <v>218</v>
      </c>
      <c r="F2" s="78"/>
      <c r="G2" s="85" t="s">
        <v>319</v>
      </c>
      <c r="H2" s="86"/>
      <c r="I2" s="86"/>
      <c r="J2" s="86"/>
      <c r="K2" s="87"/>
      <c r="L2" s="78" t="s">
        <v>306</v>
      </c>
      <c r="M2" s="78"/>
      <c r="N2" s="77" t="s">
        <v>305</v>
      </c>
      <c r="O2" s="77"/>
      <c r="P2" s="77"/>
      <c r="Q2" s="77"/>
    </row>
    <row r="3" spans="1:17" ht="39.75" customHeight="1" x14ac:dyDescent="0.25">
      <c r="A3" s="84" t="s">
        <v>316</v>
      </c>
      <c r="B3" s="28"/>
      <c r="C3" s="29" t="s">
        <v>8</v>
      </c>
      <c r="D3" s="29" t="s">
        <v>9</v>
      </c>
      <c r="E3" s="29" t="s">
        <v>8</v>
      </c>
      <c r="F3" s="29" t="s">
        <v>9</v>
      </c>
      <c r="G3" s="30" t="s">
        <v>312</v>
      </c>
      <c r="H3" s="30" t="s">
        <v>311</v>
      </c>
      <c r="I3" s="30" t="s">
        <v>8</v>
      </c>
      <c r="J3" s="30" t="s">
        <v>9</v>
      </c>
      <c r="K3" s="30" t="s">
        <v>321</v>
      </c>
      <c r="L3" s="31" t="s">
        <v>8</v>
      </c>
      <c r="M3" s="31" t="s">
        <v>9</v>
      </c>
      <c r="N3" s="32" t="s">
        <v>8</v>
      </c>
      <c r="O3" s="32"/>
      <c r="P3" s="32" t="s">
        <v>9</v>
      </c>
      <c r="Q3" s="32"/>
    </row>
    <row r="4" spans="1:17" x14ac:dyDescent="0.25">
      <c r="A4" s="84"/>
      <c r="B4" s="73"/>
      <c r="C4" s="74">
        <f>C24</f>
        <v>98210055</v>
      </c>
      <c r="D4" s="74">
        <f>D24</f>
        <v>17331185</v>
      </c>
      <c r="E4" s="75">
        <f>E9+E11+E22</f>
        <v>6573.4800000000005</v>
      </c>
      <c r="F4" s="75">
        <f>F9+F11+F22</f>
        <v>1160.1399999999999</v>
      </c>
      <c r="G4" s="74">
        <f>I4+J4+K4</f>
        <v>115533508</v>
      </c>
      <c r="H4" s="67">
        <f>I4+J4</f>
        <v>115533508</v>
      </c>
      <c r="I4" s="76">
        <f>ROUND(C4-E4,0)</f>
        <v>98203482</v>
      </c>
      <c r="J4" s="76">
        <f>ROUNDUP(D4-F4,0)+1</f>
        <v>17330026</v>
      </c>
      <c r="K4" s="74">
        <v>0</v>
      </c>
      <c r="L4" s="34"/>
      <c r="M4" s="34"/>
    </row>
    <row r="5" spans="1:17" ht="30.75" customHeight="1" x14ac:dyDescent="0.25">
      <c r="A5" s="84"/>
      <c r="B5" s="35" t="s">
        <v>315</v>
      </c>
      <c r="C5" s="36">
        <f>C25</f>
        <v>111699055</v>
      </c>
      <c r="D5" s="37">
        <v>17331185</v>
      </c>
      <c r="E5" s="60">
        <f>E10+E11+E22</f>
        <v>6573.4800000000005</v>
      </c>
      <c r="F5" s="60">
        <f>F10+F11+F22</f>
        <v>1160.1399999999999</v>
      </c>
      <c r="G5" s="38">
        <f>I5+J5+K5</f>
        <v>133488295</v>
      </c>
      <c r="H5" s="36">
        <f>I5+J5</f>
        <v>129022508</v>
      </c>
      <c r="I5" s="38">
        <f>ROUND(C5-E5,0)</f>
        <v>111692482</v>
      </c>
      <c r="J5" s="38">
        <f>ROUNDUP(D5-F5,0)+1</f>
        <v>17330026</v>
      </c>
      <c r="K5" s="38">
        <f>SUM(K6:K23)</f>
        <v>4465787</v>
      </c>
      <c r="L5" s="39"/>
      <c r="M5" s="39"/>
    </row>
    <row r="6" spans="1:17" ht="18" customHeight="1" x14ac:dyDescent="0.25">
      <c r="A6" s="32" t="str">
        <f>A7</f>
        <v>1.1.1.4/17/I/002</v>
      </c>
      <c r="B6" s="69" t="str">
        <f>B7</f>
        <v>LU CFI</v>
      </c>
      <c r="C6" s="70">
        <v>7072166</v>
      </c>
      <c r="D6" s="70">
        <v>1248030</v>
      </c>
      <c r="E6" s="71">
        <v>0</v>
      </c>
      <c r="F6" s="71">
        <v>0</v>
      </c>
      <c r="G6" s="70">
        <f>I6+J6+K6</f>
        <v>8320196</v>
      </c>
      <c r="H6" s="70">
        <f>I6+J6</f>
        <v>8320196</v>
      </c>
      <c r="I6" s="72">
        <f t="shared" ref="I6" si="0">C6-E6</f>
        <v>7072166</v>
      </c>
      <c r="J6" s="72">
        <f t="shared" ref="J6" si="1">D6-F6</f>
        <v>1248030</v>
      </c>
      <c r="K6" s="70">
        <v>0</v>
      </c>
      <c r="L6" s="33"/>
      <c r="M6" s="33"/>
    </row>
    <row r="7" spans="1:17" x14ac:dyDescent="0.25">
      <c r="A7" s="42" t="str">
        <f>'1114'!E10</f>
        <v>1.1.1.4/17/I/002</v>
      </c>
      <c r="B7" s="43" t="s">
        <v>211</v>
      </c>
      <c r="C7" s="44">
        <v>12072166</v>
      </c>
      <c r="D7" s="44">
        <v>1248030</v>
      </c>
      <c r="E7" s="39">
        <v>0</v>
      </c>
      <c r="F7" s="39">
        <v>0</v>
      </c>
      <c r="G7" s="61">
        <f t="shared" ref="G7:G9" si="2">I7+J7+K7</f>
        <v>15320196</v>
      </c>
      <c r="H7" s="62">
        <f t="shared" ref="H7:H24" si="3">I7+J7</f>
        <v>13320196</v>
      </c>
      <c r="I7" s="62">
        <f t="shared" ref="I7:I8" si="4">C7-E7</f>
        <v>12072166</v>
      </c>
      <c r="J7" s="62">
        <f t="shared" ref="J7:J8" si="5">D7-F7</f>
        <v>1248030</v>
      </c>
      <c r="K7" s="62">
        <v>2000000</v>
      </c>
      <c r="L7" s="34"/>
      <c r="M7" s="34"/>
      <c r="N7" s="25">
        <f>'1114'!P10</f>
        <v>12072166</v>
      </c>
      <c r="O7" s="46">
        <f>I7-N7</f>
        <v>0</v>
      </c>
      <c r="P7" s="25">
        <f>'1114'!T10</f>
        <v>1248030</v>
      </c>
      <c r="Q7" s="46" t="str">
        <f>IF(J7= P7, "","Neatbilstība")</f>
        <v/>
      </c>
    </row>
    <row r="8" spans="1:17" x14ac:dyDescent="0.25">
      <c r="A8" s="32" t="str">
        <f>'1114'!E11</f>
        <v>1.1.1.4/17/I/003</v>
      </c>
      <c r="B8" s="47" t="s">
        <v>208</v>
      </c>
      <c r="C8" s="41">
        <v>13492662</v>
      </c>
      <c r="D8" s="41">
        <v>2381057</v>
      </c>
      <c r="E8" s="34">
        <v>0</v>
      </c>
      <c r="F8" s="34">
        <v>0</v>
      </c>
      <c r="G8" s="40">
        <f t="shared" si="2"/>
        <v>15873719</v>
      </c>
      <c r="H8" s="40">
        <f t="shared" si="3"/>
        <v>15873719</v>
      </c>
      <c r="I8" s="41">
        <f t="shared" si="4"/>
        <v>13492662</v>
      </c>
      <c r="J8" s="41">
        <f t="shared" si="5"/>
        <v>2381057</v>
      </c>
      <c r="K8" s="40">
        <v>0</v>
      </c>
      <c r="L8" s="34"/>
      <c r="M8" s="34"/>
      <c r="N8" s="25">
        <f>'1114'!P11</f>
        <v>13492603.51</v>
      </c>
      <c r="O8" s="46">
        <f>I8-N8</f>
        <v>58.490000000223517</v>
      </c>
      <c r="P8" s="25">
        <f>'1114'!T11</f>
        <v>2381047.41</v>
      </c>
      <c r="Q8" s="46" t="str">
        <f t="shared" ref="Q8:Q28" si="6">IF(J8= P8, "","Neatbilstība")</f>
        <v>Neatbilstība</v>
      </c>
    </row>
    <row r="9" spans="1:17" x14ac:dyDescent="0.25">
      <c r="A9" s="32" t="str">
        <f>'1114'!E12</f>
        <v>1.1.1.4/17/I/004</v>
      </c>
      <c r="B9" s="68" t="s">
        <v>215</v>
      </c>
      <c r="C9" s="70">
        <v>21445879</v>
      </c>
      <c r="D9" s="70">
        <v>3784568</v>
      </c>
      <c r="E9" s="71">
        <f>GETPIVOTDATA(" ERAF_kopā",$A$30,"Pasākums","1.  1.  1.  4","Projekts","1.1.1.4/17/I/004","NVI_atskaitīti_no_līguma_summas","Jā","Neatbilstība_Numurs","2018/ERAF/0104","Pārdale","pārdale nav veikta")</f>
        <v>115.29</v>
      </c>
      <c r="F9" s="71">
        <f>GETPIVOTDATA("VB_kopā",$A$30,"Pasākums","1.  1.  1.  4","Projekts","1.1.1.4/17/I/004","NVI_atskaitīti_no_līguma_summas","Jā","Neatbilstība_Numurs","2018/ERAF/0104","Pārdale","pārdale nav veikta")</f>
        <v>20.350000000000001</v>
      </c>
      <c r="G9" s="70">
        <f t="shared" si="2"/>
        <v>25230312</v>
      </c>
      <c r="H9" s="70">
        <f t="shared" si="3"/>
        <v>25230312</v>
      </c>
      <c r="I9" s="72">
        <f t="shared" ref="I9:J11" si="7">ROUND(C9-E9,0)</f>
        <v>21445764</v>
      </c>
      <c r="J9" s="72">
        <f t="shared" si="7"/>
        <v>3784548</v>
      </c>
      <c r="K9" s="70">
        <v>0</v>
      </c>
      <c r="L9" s="41">
        <v>21445764</v>
      </c>
      <c r="M9" s="41">
        <v>3784548</v>
      </c>
      <c r="O9" s="46"/>
      <c r="P9" s="25">
        <f>'1114'!T12</f>
        <v>3784547.65</v>
      </c>
      <c r="Q9" s="46" t="str">
        <f t="shared" si="6"/>
        <v>Neatbilstība</v>
      </c>
    </row>
    <row r="10" spans="1:17" x14ac:dyDescent="0.25">
      <c r="A10" s="42" t="str">
        <f>A9</f>
        <v>1.1.1.4/17/I/004</v>
      </c>
      <c r="B10" s="43" t="s">
        <v>215</v>
      </c>
      <c r="C10" s="44">
        <v>27270236</v>
      </c>
      <c r="D10" s="44">
        <v>3784568</v>
      </c>
      <c r="E10" s="39">
        <f>E9</f>
        <v>115.29</v>
      </c>
      <c r="F10" s="39">
        <f>F9</f>
        <v>20.350000000000001</v>
      </c>
      <c r="G10" s="61">
        <f>I10+J10+K10</f>
        <v>32689132</v>
      </c>
      <c r="H10" s="62">
        <f t="shared" si="3"/>
        <v>31054669</v>
      </c>
      <c r="I10" s="62">
        <f>ROUND(C10-E10,0)</f>
        <v>27270121</v>
      </c>
      <c r="J10" s="62">
        <f>ROUND(D10-F10,0)</f>
        <v>3784548</v>
      </c>
      <c r="K10" s="62">
        <v>1634463</v>
      </c>
      <c r="L10" s="40"/>
      <c r="M10" s="40"/>
      <c r="N10" s="25">
        <f>'1114'!P12</f>
        <v>27270120.710000001</v>
      </c>
      <c r="O10" s="46">
        <f>I10-N10</f>
        <v>0.28999999910593033</v>
      </c>
      <c r="P10" s="25"/>
      <c r="Q10" s="46"/>
    </row>
    <row r="11" spans="1:17" x14ac:dyDescent="0.25">
      <c r="A11" s="32" t="str">
        <f>'1114'!E13</f>
        <v>1.1.1.4/17/I/005</v>
      </c>
      <c r="B11" s="47" t="s">
        <v>217</v>
      </c>
      <c r="C11" s="41">
        <v>457984</v>
      </c>
      <c r="D11" s="41">
        <v>80822</v>
      </c>
      <c r="E11" s="34">
        <f>GETPIVOTDATA(" ERAF_kopā",$A$30,"Pasākums","1.  1.  1.  4","Projekts","1.1.1.4/17/I/005","NVI_atskaitīti_no_līguma_summas","Jā","Neatbilstība_Numurs","2018/ERAF/0121","Pārdale","pārdale nav veikta")+GETPIVOTDATA(" ERAF_kopā",$A$30,"Pasākums","1.  1.  1.  4","Projekts","1.1.1.4/17/I/005","NVI_atskaitīti_no_līguma_summas","Jā","Neatbilstība_Numurs","2018/ERAF/0122","Pārdale","pārdale nav veikta")+GETPIVOTDATA(" ERAF_kopā",$A$30,"Pasākums","1.  1.  1.  4","Projekts","1.1.1.4/17/I/005","NVI_atskaitīti_no_līguma_summas","Jā","Neatbilstība_Numurs","2018/ERAF/0123","Pārdale","pārdale nav veikta")</f>
        <v>5691.1900000000005</v>
      </c>
      <c r="F11" s="34">
        <f>GETPIVOTDATA("VB_kopā",$A$30,"Pasākums","1.  1.  1.  4","Projekts","1.1.1.4/17/I/005","NVI_atskaitīti_no_līguma_summas","Jā","Neatbilstība_Numurs","2018/ERAF/0121","Pārdale","pārdale nav veikta")+GETPIVOTDATA("VB_kopā",$A$30,"Pasākums","1.  1.  1.  4","Projekts","1.1.1.4/17/I/005","NVI_atskaitīti_no_līguma_summas","Jā","Neatbilstība_Numurs","2018/ERAF/0122","Pārdale","pārdale nav veikta")+GETPIVOTDATA("VB_kopā",$A$30,"Pasākums","1.  1.  1.  4","Projekts","1.1.1.4/17/I/005","NVI_atskaitīti_no_līguma_summas","Jā","Neatbilstība_Numurs","2018/ERAF/0123","Pārdale","pārdale nav veikta")</f>
        <v>1004.3199999999999</v>
      </c>
      <c r="G11" s="40">
        <f>I11+J11+K11</f>
        <v>532111</v>
      </c>
      <c r="H11" s="40">
        <f t="shared" si="3"/>
        <v>532111</v>
      </c>
      <c r="I11" s="41">
        <f t="shared" si="7"/>
        <v>452293</v>
      </c>
      <c r="J11" s="41">
        <f t="shared" si="7"/>
        <v>79818</v>
      </c>
      <c r="K11" s="63">
        <v>0</v>
      </c>
      <c r="L11" s="41">
        <v>452293</v>
      </c>
      <c r="M11" s="41">
        <v>79818</v>
      </c>
      <c r="N11" s="25">
        <f>'1114'!P13</f>
        <v>452292.81</v>
      </c>
      <c r="O11" s="46">
        <f>I11-N11</f>
        <v>0.19000000000232831</v>
      </c>
      <c r="P11" s="25">
        <f>'1114'!T13</f>
        <v>79817.679999999993</v>
      </c>
      <c r="Q11" s="46" t="str">
        <f t="shared" si="6"/>
        <v>Neatbilstība</v>
      </c>
    </row>
    <row r="12" spans="1:17" x14ac:dyDescent="0.25">
      <c r="A12" s="32" t="str">
        <f>'1114'!E14</f>
        <v>1.1.1.4/17/I/006</v>
      </c>
      <c r="B12" s="47" t="s">
        <v>213</v>
      </c>
      <c r="C12" s="41">
        <v>5208902</v>
      </c>
      <c r="D12" s="41">
        <v>919219</v>
      </c>
      <c r="E12" s="34">
        <v>0</v>
      </c>
      <c r="F12" s="34">
        <v>0</v>
      </c>
      <c r="G12" s="40">
        <f t="shared" ref="G12:G22" si="8">I12+J12+K12</f>
        <v>6128121</v>
      </c>
      <c r="H12" s="40">
        <f t="shared" si="3"/>
        <v>6128121</v>
      </c>
      <c r="I12" s="41">
        <f t="shared" ref="I12:I22" si="9">ROUND(C12-E12,0)</f>
        <v>5208902</v>
      </c>
      <c r="J12" s="41">
        <f t="shared" ref="J12:J22" si="10">ROUND(D12-F12,0)</f>
        <v>919219</v>
      </c>
      <c r="K12" s="63">
        <v>0</v>
      </c>
      <c r="L12" s="34"/>
      <c r="M12" s="34"/>
      <c r="N12" s="25">
        <f>'1114'!P14</f>
        <v>5208902</v>
      </c>
      <c r="O12" s="46">
        <f>I12-N12</f>
        <v>0</v>
      </c>
      <c r="P12" s="25">
        <f>'1114'!T14</f>
        <v>919219</v>
      </c>
      <c r="Q12" s="46" t="str">
        <f t="shared" si="6"/>
        <v/>
      </c>
    </row>
    <row r="13" spans="1:17" x14ac:dyDescent="0.25">
      <c r="A13" s="32" t="str">
        <f>'1114'!E15</f>
        <v>1.1.1.4/17/I/007</v>
      </c>
      <c r="B13" s="68" t="s">
        <v>209</v>
      </c>
      <c r="C13" s="64">
        <v>8147502</v>
      </c>
      <c r="D13" s="64">
        <v>1437795</v>
      </c>
      <c r="E13" s="65">
        <v>0</v>
      </c>
      <c r="F13" s="65">
        <v>0</v>
      </c>
      <c r="G13" s="64">
        <f t="shared" si="8"/>
        <v>9585297</v>
      </c>
      <c r="H13" s="64">
        <f t="shared" si="3"/>
        <v>9585297</v>
      </c>
      <c r="I13" s="66">
        <f t="shared" si="9"/>
        <v>8147502</v>
      </c>
      <c r="J13" s="66">
        <f t="shared" si="10"/>
        <v>1437795</v>
      </c>
      <c r="K13" s="64">
        <v>0</v>
      </c>
      <c r="L13" s="34"/>
      <c r="M13" s="34"/>
      <c r="O13" s="46"/>
      <c r="P13" s="25">
        <f>'1114'!T15</f>
        <v>1437795</v>
      </c>
      <c r="Q13" s="46" t="str">
        <f t="shared" si="6"/>
        <v/>
      </c>
    </row>
    <row r="14" spans="1:17" x14ac:dyDescent="0.25">
      <c r="A14" s="42" t="str">
        <f>A13</f>
        <v>1.1.1.4/17/I/007</v>
      </c>
      <c r="B14" s="43" t="s">
        <v>209</v>
      </c>
      <c r="C14" s="44">
        <v>10186027</v>
      </c>
      <c r="D14" s="44">
        <v>1437795</v>
      </c>
      <c r="E14" s="39">
        <v>0</v>
      </c>
      <c r="F14" s="39">
        <v>0</v>
      </c>
      <c r="G14" s="61">
        <f>I14+J14+K14</f>
        <v>12235602</v>
      </c>
      <c r="H14" s="62">
        <f t="shared" si="3"/>
        <v>11623822</v>
      </c>
      <c r="I14" s="62">
        <f t="shared" si="9"/>
        <v>10186027</v>
      </c>
      <c r="J14" s="62">
        <f t="shared" si="10"/>
        <v>1437795</v>
      </c>
      <c r="K14" s="62">
        <v>611780</v>
      </c>
      <c r="M14" s="33"/>
      <c r="N14" s="25">
        <f>'1114'!P15</f>
        <v>10186027</v>
      </c>
      <c r="O14" s="46">
        <f>I14-N14</f>
        <v>0</v>
      </c>
      <c r="P14" s="25"/>
      <c r="Q14" s="46"/>
    </row>
    <row r="15" spans="1:17" x14ac:dyDescent="0.25">
      <c r="A15" s="32" t="str">
        <f>'1114'!E16</f>
        <v>1.1.1.4/17/I/008</v>
      </c>
      <c r="B15" s="47" t="s">
        <v>205</v>
      </c>
      <c r="C15" s="41">
        <v>2478770</v>
      </c>
      <c r="D15" s="41">
        <v>437430</v>
      </c>
      <c r="E15" s="34">
        <v>0</v>
      </c>
      <c r="F15" s="34">
        <v>0</v>
      </c>
      <c r="G15" s="40">
        <f t="shared" si="8"/>
        <v>2916200</v>
      </c>
      <c r="H15" s="40">
        <f t="shared" si="3"/>
        <v>2916200</v>
      </c>
      <c r="I15" s="41">
        <f t="shared" si="9"/>
        <v>2478770</v>
      </c>
      <c r="J15" s="41">
        <f t="shared" si="10"/>
        <v>437430</v>
      </c>
      <c r="K15" s="63">
        <v>0</v>
      </c>
      <c r="L15" s="34"/>
      <c r="M15" s="34"/>
      <c r="N15" s="25">
        <f>'1114'!P16</f>
        <v>2478770</v>
      </c>
      <c r="O15" s="46">
        <f>I15-N15</f>
        <v>0</v>
      </c>
      <c r="P15" s="25">
        <f>'1114'!T16</f>
        <v>437430</v>
      </c>
      <c r="Q15" s="46" t="str">
        <f t="shared" si="6"/>
        <v/>
      </c>
    </row>
    <row r="16" spans="1:17" x14ac:dyDescent="0.25">
      <c r="A16" s="32" t="str">
        <f>'1114'!E17</f>
        <v>1.1.1.4/17/I/009</v>
      </c>
      <c r="B16" s="47" t="s">
        <v>207</v>
      </c>
      <c r="C16" s="41">
        <v>2635031</v>
      </c>
      <c r="D16" s="41">
        <v>465006</v>
      </c>
      <c r="E16" s="34">
        <v>0</v>
      </c>
      <c r="F16" s="34">
        <v>0</v>
      </c>
      <c r="G16" s="40">
        <f>I16+J16+K16</f>
        <v>3100037</v>
      </c>
      <c r="H16" s="40">
        <f t="shared" si="3"/>
        <v>3100037</v>
      </c>
      <c r="I16" s="41">
        <f t="shared" si="9"/>
        <v>2635031</v>
      </c>
      <c r="J16" s="41">
        <f t="shared" si="10"/>
        <v>465006</v>
      </c>
      <c r="K16" s="63">
        <v>0</v>
      </c>
      <c r="L16" s="34"/>
      <c r="M16" s="34"/>
      <c r="N16" s="25">
        <f>'1114'!P17</f>
        <v>2380031</v>
      </c>
      <c r="O16" s="46">
        <f>I16-N16</f>
        <v>255000</v>
      </c>
      <c r="P16" s="25">
        <f>'1114'!T17</f>
        <v>420006</v>
      </c>
      <c r="Q16" s="46" t="str">
        <f t="shared" si="6"/>
        <v>Neatbilstība</v>
      </c>
    </row>
    <row r="17" spans="1:17" x14ac:dyDescent="0.25">
      <c r="A17" s="32" t="str">
        <f>'1114'!E18</f>
        <v>1.1.1.4/17/I/010</v>
      </c>
      <c r="B17" s="47" t="s">
        <v>216</v>
      </c>
      <c r="C17" s="41">
        <v>1332539</v>
      </c>
      <c r="D17" s="41">
        <v>235155</v>
      </c>
      <c r="E17" s="34">
        <v>0</v>
      </c>
      <c r="F17" s="34">
        <v>0</v>
      </c>
      <c r="G17" s="40">
        <f t="shared" si="8"/>
        <v>1567694</v>
      </c>
      <c r="H17" s="40">
        <f t="shared" si="3"/>
        <v>1567694</v>
      </c>
      <c r="I17" s="41">
        <f t="shared" si="9"/>
        <v>1332539</v>
      </c>
      <c r="J17" s="41">
        <f t="shared" si="10"/>
        <v>235155</v>
      </c>
      <c r="K17" s="63">
        <v>0</v>
      </c>
      <c r="L17" s="34"/>
      <c r="M17" s="34"/>
      <c r="N17" s="25">
        <f>'1114'!P18</f>
        <v>1332539</v>
      </c>
      <c r="O17" s="46">
        <f>I17-N17</f>
        <v>0</v>
      </c>
      <c r="P17" s="25">
        <f>'1114'!T18</f>
        <v>235155</v>
      </c>
      <c r="Q17" s="46" t="str">
        <f t="shared" si="6"/>
        <v/>
      </c>
    </row>
    <row r="18" spans="1:17" x14ac:dyDescent="0.25">
      <c r="A18" s="32" t="str">
        <f>'1114'!E19</f>
        <v>1.1.1.4/17/I/011</v>
      </c>
      <c r="B18" s="68" t="s">
        <v>214</v>
      </c>
      <c r="C18" s="64">
        <v>3013420</v>
      </c>
      <c r="D18" s="64">
        <v>531780</v>
      </c>
      <c r="E18" s="65">
        <v>0</v>
      </c>
      <c r="F18" s="65">
        <v>0</v>
      </c>
      <c r="G18" s="64">
        <f t="shared" si="8"/>
        <v>3545200</v>
      </c>
      <c r="H18" s="64">
        <f t="shared" si="3"/>
        <v>3545200</v>
      </c>
      <c r="I18" s="66">
        <f t="shared" si="9"/>
        <v>3013420</v>
      </c>
      <c r="J18" s="66">
        <f t="shared" si="10"/>
        <v>531780</v>
      </c>
      <c r="K18" s="64">
        <v>0</v>
      </c>
      <c r="L18" s="34"/>
      <c r="M18" s="34"/>
      <c r="O18" s="46"/>
      <c r="P18" s="25">
        <f>'1114'!T19</f>
        <v>531780</v>
      </c>
      <c r="Q18" s="46" t="str">
        <f t="shared" si="6"/>
        <v/>
      </c>
    </row>
    <row r="19" spans="1:17" x14ac:dyDescent="0.25">
      <c r="A19" s="42" t="str">
        <f>A18</f>
        <v>1.1.1.4/17/I/011</v>
      </c>
      <c r="B19" s="43" t="s">
        <v>214</v>
      </c>
      <c r="C19" s="44">
        <v>3639538</v>
      </c>
      <c r="D19" s="44">
        <v>531780</v>
      </c>
      <c r="E19" s="39">
        <v>0</v>
      </c>
      <c r="F19" s="39">
        <v>0</v>
      </c>
      <c r="G19" s="61">
        <f>I19+J19+K19</f>
        <v>4390862</v>
      </c>
      <c r="H19" s="62">
        <f t="shared" si="3"/>
        <v>4171318</v>
      </c>
      <c r="I19" s="62">
        <f t="shared" si="9"/>
        <v>3639538</v>
      </c>
      <c r="J19" s="62">
        <f t="shared" si="10"/>
        <v>531780</v>
      </c>
      <c r="K19" s="62">
        <v>219544</v>
      </c>
      <c r="L19" s="33"/>
      <c r="M19" s="33"/>
      <c r="N19" s="25">
        <f>'1114'!P19</f>
        <v>3639538</v>
      </c>
      <c r="O19" s="46">
        <f>I19-N19</f>
        <v>0</v>
      </c>
      <c r="P19" s="25"/>
      <c r="Q19" s="46"/>
    </row>
    <row r="20" spans="1:17" x14ac:dyDescent="0.25">
      <c r="A20" s="32" t="str">
        <f>'1114'!E20</f>
        <v>1.1.1.4/17/I/012</v>
      </c>
      <c r="B20" s="47" t="s">
        <v>212</v>
      </c>
      <c r="C20" s="41">
        <v>5158030</v>
      </c>
      <c r="D20" s="41">
        <v>910241</v>
      </c>
      <c r="E20" s="34">
        <v>0</v>
      </c>
      <c r="F20" s="34">
        <v>0</v>
      </c>
      <c r="G20" s="40">
        <f>I20+J20+K20</f>
        <v>6068271</v>
      </c>
      <c r="H20" s="40">
        <f t="shared" si="3"/>
        <v>6068271</v>
      </c>
      <c r="I20" s="41">
        <f t="shared" si="9"/>
        <v>5158030</v>
      </c>
      <c r="J20" s="41">
        <f t="shared" si="10"/>
        <v>910241</v>
      </c>
      <c r="K20" s="63">
        <v>0</v>
      </c>
      <c r="L20" s="34"/>
      <c r="M20" s="34"/>
      <c r="N20" s="25">
        <f>'1114'!P20</f>
        <v>5158030</v>
      </c>
      <c r="O20" s="46">
        <f>I20-N20</f>
        <v>0</v>
      </c>
      <c r="P20" s="25">
        <f>'1114'!T20</f>
        <v>910241</v>
      </c>
      <c r="Q20" s="46" t="str">
        <f t="shared" si="6"/>
        <v/>
      </c>
    </row>
    <row r="21" spans="1:17" x14ac:dyDescent="0.25">
      <c r="A21" s="32" t="str">
        <f>'1114'!E21</f>
        <v>1.1.1.4/17/I/013</v>
      </c>
      <c r="B21" s="47" t="s">
        <v>310</v>
      </c>
      <c r="C21" s="41">
        <v>2991569</v>
      </c>
      <c r="D21" s="41">
        <v>527924</v>
      </c>
      <c r="E21" s="34">
        <v>0</v>
      </c>
      <c r="F21" s="34">
        <v>0</v>
      </c>
      <c r="G21" s="40">
        <f t="shared" si="8"/>
        <v>3519493</v>
      </c>
      <c r="H21" s="40">
        <f t="shared" si="3"/>
        <v>3519493</v>
      </c>
      <c r="I21" s="41">
        <f t="shared" si="9"/>
        <v>2991569</v>
      </c>
      <c r="J21" s="41">
        <f t="shared" si="10"/>
        <v>527924</v>
      </c>
      <c r="K21" s="63">
        <v>0</v>
      </c>
      <c r="L21" s="34"/>
      <c r="M21" s="34"/>
      <c r="N21" s="25">
        <f>'1114'!P21</f>
        <v>2991568.66</v>
      </c>
      <c r="O21" s="46">
        <f>I21-N21</f>
        <v>0.33999999985098839</v>
      </c>
      <c r="P21" s="25">
        <f>'1114'!T21</f>
        <v>527923.88</v>
      </c>
      <c r="Q21" s="46" t="str">
        <f t="shared" si="6"/>
        <v>Neatbilstība</v>
      </c>
    </row>
    <row r="22" spans="1:17" x14ac:dyDescent="0.25">
      <c r="A22" s="32" t="str">
        <f>'1114'!E22</f>
        <v>1.1.1.4/17/I/014</v>
      </c>
      <c r="B22" s="47" t="s">
        <v>206</v>
      </c>
      <c r="C22" s="41">
        <v>758995</v>
      </c>
      <c r="D22" s="41">
        <v>133941</v>
      </c>
      <c r="E22" s="34">
        <f>ROUNDDOWN(GETPIVOTDATA(" ERAF_kopā",$A$30,"Pasākums","1.  1.  1.  4","Projekts","1.1.1.4/17/I/014","NVI_atskaitīti_no_līguma_summas","Nē","Neatbilstība_Numurs","2019/ERAF/0146","Pārdale","pārdale nav veikta")+GETPIVOTDATA(" ERAF_kopā",$A$30,"Pasākums","1.  1.  1.  4","Projekts","1.1.1.4/17/I/014","NVI_atskaitīti_no_līguma_summas","Nē","Neatbilstība_Numurs","2020/ERAF/0065","Pārdale","pārdale nav veikta"),0)</f>
        <v>767</v>
      </c>
      <c r="F22" s="34">
        <f>GETPIVOTDATA("VB_kopā",$A$30,"Pasākums","1.  1.  1.  4","Projekts","1.1.1.4/17/I/014","NVI_atskaitīti_no_līguma_summas","Nē","Neatbilstība_Numurs","2019/ERAF/0146","Pārdale","pārdale nav veikta")+GETPIVOTDATA("VB_kopā",$A$30,"Pasākums","1.  1.  1.  4","Projekts","1.1.1.4/17/I/014","NVI_atskaitīti_no_līguma_summas","Nē","Neatbilstība_Numurs","2020/ERAF/0065","Pārdale","pārdale nav veikta")</f>
        <v>135.47</v>
      </c>
      <c r="G22" s="40">
        <f t="shared" si="8"/>
        <v>892034</v>
      </c>
      <c r="H22" s="40">
        <f t="shared" si="3"/>
        <v>892034</v>
      </c>
      <c r="I22" s="41">
        <f t="shared" si="9"/>
        <v>758228</v>
      </c>
      <c r="J22" s="41">
        <f t="shared" si="10"/>
        <v>133806</v>
      </c>
      <c r="K22" s="63">
        <v>0</v>
      </c>
      <c r="L22" s="41">
        <v>758228</v>
      </c>
      <c r="M22" s="41">
        <v>133806</v>
      </c>
      <c r="N22" s="25">
        <f>'1114'!P22</f>
        <v>758227.28</v>
      </c>
      <c r="O22" s="46">
        <f>I22-N22</f>
        <v>0.71999999997206032</v>
      </c>
      <c r="P22" s="25">
        <f>'1114'!T22</f>
        <v>133805.53</v>
      </c>
      <c r="Q22" s="46" t="str">
        <f t="shared" si="6"/>
        <v>Neatbilstība</v>
      </c>
    </row>
    <row r="23" spans="1:17" x14ac:dyDescent="0.25">
      <c r="A23" s="32" t="str">
        <f>'1114'!E23</f>
        <v>1.1.1.4/17/I/015</v>
      </c>
      <c r="B23" s="47" t="s">
        <v>210</v>
      </c>
      <c r="C23" s="41">
        <v>24016606</v>
      </c>
      <c r="D23" s="41">
        <v>4238217</v>
      </c>
      <c r="E23" s="34">
        <v>0</v>
      </c>
      <c r="F23" s="34">
        <v>0</v>
      </c>
      <c r="G23" s="40">
        <f>I23+J23+K23</f>
        <v>28254823</v>
      </c>
      <c r="H23" s="40">
        <f t="shared" si="3"/>
        <v>28254823</v>
      </c>
      <c r="I23" s="41">
        <f>C23-E23</f>
        <v>24016606</v>
      </c>
      <c r="J23" s="41">
        <f>D23-F23</f>
        <v>4238217</v>
      </c>
      <c r="K23" s="63">
        <v>0</v>
      </c>
      <c r="L23" s="34"/>
      <c r="M23" s="34"/>
      <c r="N23" s="25">
        <f>'1114'!P23</f>
        <v>24016606</v>
      </c>
      <c r="O23" s="46" t="str">
        <f>IF(I23= N23, "","Neatbilstība")</f>
        <v/>
      </c>
      <c r="P23" s="25">
        <f>'1114'!T23</f>
        <v>4238217</v>
      </c>
      <c r="Q23" s="46" t="str">
        <f t="shared" si="6"/>
        <v/>
      </c>
    </row>
    <row r="24" spans="1:17" x14ac:dyDescent="0.25">
      <c r="A24" s="83" t="s">
        <v>308</v>
      </c>
      <c r="B24" s="48"/>
      <c r="C24" s="49">
        <f>SUM(C6:C23)-C14-C10-C19-C7</f>
        <v>98210055</v>
      </c>
      <c r="D24" s="50">
        <f>SUM(D6:D23)-D14-D10-D19-D7</f>
        <v>17331185</v>
      </c>
      <c r="E24" s="50">
        <f>SUM(E6:E23)-E14-E10-E19-E7</f>
        <v>6573.4800000000005</v>
      </c>
      <c r="F24" s="50">
        <f>SUM(F6:F23)-F14-F10-F19-F7</f>
        <v>1160.1400000000001</v>
      </c>
      <c r="G24" s="40">
        <f>I24+J24+K24</f>
        <v>115533508</v>
      </c>
      <c r="H24" s="51">
        <f t="shared" si="3"/>
        <v>115533508</v>
      </c>
      <c r="I24" s="40">
        <f>SUM(I6:I23)-I14-I10-I19-I7</f>
        <v>98203482</v>
      </c>
      <c r="J24" s="40">
        <f>ROUNDDOWN(SUM(J6:J23)-J14-J10-J19-J7,0)</f>
        <v>17330026</v>
      </c>
      <c r="K24" s="50"/>
      <c r="L24" s="34"/>
      <c r="M24" s="34"/>
      <c r="O24" s="25"/>
      <c r="Q24" s="25" t="str">
        <f t="shared" si="6"/>
        <v>Neatbilstība</v>
      </c>
    </row>
    <row r="25" spans="1:17" x14ac:dyDescent="0.25">
      <c r="A25" s="83"/>
      <c r="B25" s="52" t="s">
        <v>309</v>
      </c>
      <c r="C25" s="45">
        <f t="shared" ref="C25:G25" si="11">SUM(C6:C23)-C6-C9-C13-C18</f>
        <v>111699055</v>
      </c>
      <c r="D25" s="45">
        <f t="shared" si="11"/>
        <v>17331185</v>
      </c>
      <c r="E25" s="45">
        <f t="shared" si="11"/>
        <v>6573.4800000000005</v>
      </c>
      <c r="F25" s="45">
        <f t="shared" si="11"/>
        <v>1160.1400000000001</v>
      </c>
      <c r="G25" s="45">
        <f t="shared" si="11"/>
        <v>133488295</v>
      </c>
      <c r="H25" s="45">
        <f>SUM(H6:H23)-H6-H9-H13-H18</f>
        <v>129022508</v>
      </c>
      <c r="I25" s="45">
        <f>SUM(I6:I23)-I6-I9-I13-I18</f>
        <v>111692482</v>
      </c>
      <c r="J25" s="45">
        <f>SUM(J6:J23)-J6-J9-J13-J18</f>
        <v>17330026</v>
      </c>
      <c r="K25" s="37">
        <f>SUM(K6:K23)</f>
        <v>4465787</v>
      </c>
      <c r="N25" s="25">
        <f>SUM(N7:N24)</f>
        <v>111437421.97</v>
      </c>
      <c r="O25" s="25"/>
      <c r="Q25" s="25" t="str">
        <f t="shared" si="6"/>
        <v>Neatbilstība</v>
      </c>
    </row>
    <row r="26" spans="1:17" ht="18.75" customHeight="1" x14ac:dyDescent="0.25">
      <c r="A26" s="53"/>
      <c r="B26" s="80" t="s">
        <v>313</v>
      </c>
      <c r="C26" s="80"/>
      <c r="D26" s="50">
        <v>17331185</v>
      </c>
      <c r="G26" s="40">
        <f>G5</f>
        <v>133488295</v>
      </c>
      <c r="H26" s="40">
        <f>H5</f>
        <v>129022508</v>
      </c>
      <c r="I26" s="40">
        <f>I5</f>
        <v>111692482</v>
      </c>
      <c r="J26" s="40">
        <f>J5</f>
        <v>17330026</v>
      </c>
      <c r="K26" s="40">
        <f>K5</f>
        <v>4465787</v>
      </c>
      <c r="O26" s="25"/>
      <c r="Q26" s="25"/>
    </row>
    <row r="27" spans="1:17" ht="63.75" customHeight="1" x14ac:dyDescent="0.25">
      <c r="A27" s="79" t="s">
        <v>317</v>
      </c>
      <c r="B27" s="79"/>
      <c r="C27" s="79"/>
      <c r="K27" s="25"/>
      <c r="O27" s="25" t="str">
        <f>IF(I26= N27, "","Neatbilstība")</f>
        <v>Neatbilstība</v>
      </c>
      <c r="Q27" s="25" t="str">
        <f>IF(J26= P27, "","Neatbilstība")</f>
        <v>Neatbilstība</v>
      </c>
    </row>
    <row r="28" spans="1:17" x14ac:dyDescent="0.25">
      <c r="A28" s="54" t="s">
        <v>10</v>
      </c>
      <c r="B28" s="50" t="s">
        <v>203</v>
      </c>
      <c r="O28" s="25" t="str">
        <f>IF(I28= N28, "","Neatbilstība")</f>
        <v/>
      </c>
      <c r="Q28" s="25" t="str">
        <f t="shared" si="6"/>
        <v/>
      </c>
    </row>
    <row r="30" spans="1:17" x14ac:dyDescent="0.25">
      <c r="A30" s="54" t="s">
        <v>196</v>
      </c>
      <c r="B30" s="50" t="s">
        <v>204</v>
      </c>
      <c r="C30" s="50" t="s">
        <v>198</v>
      </c>
    </row>
    <row r="31" spans="1:17" x14ac:dyDescent="0.25">
      <c r="A31" s="55" t="s">
        <v>19</v>
      </c>
      <c r="B31" s="50">
        <v>9669.85</v>
      </c>
      <c r="C31" s="50">
        <v>1706.4199999999998</v>
      </c>
    </row>
    <row r="32" spans="1:17" x14ac:dyDescent="0.25">
      <c r="A32" s="56" t="s">
        <v>15</v>
      </c>
      <c r="B32" s="50">
        <v>9669.85</v>
      </c>
      <c r="C32" s="50">
        <v>1706.4199999999998</v>
      </c>
    </row>
    <row r="33" spans="1:4" x14ac:dyDescent="0.25">
      <c r="A33" s="57" t="s">
        <v>96</v>
      </c>
      <c r="B33" s="50">
        <v>9669.85</v>
      </c>
      <c r="C33" s="50">
        <v>1706.4199999999998</v>
      </c>
    </row>
    <row r="34" spans="1:4" x14ac:dyDescent="0.25">
      <c r="A34" s="58" t="s">
        <v>98</v>
      </c>
      <c r="B34" s="50">
        <v>482.68</v>
      </c>
      <c r="C34" s="50">
        <v>85.17</v>
      </c>
    </row>
    <row r="35" spans="1:4" x14ac:dyDescent="0.25">
      <c r="A35" s="59" t="s">
        <v>97</v>
      </c>
      <c r="B35" s="50">
        <v>482.68</v>
      </c>
      <c r="C35" s="50">
        <v>85.17</v>
      </c>
    </row>
    <row r="36" spans="1:4" x14ac:dyDescent="0.25">
      <c r="A36" s="58" t="s">
        <v>99</v>
      </c>
      <c r="B36" s="50">
        <v>1747.83</v>
      </c>
      <c r="C36" s="50">
        <v>308.44</v>
      </c>
    </row>
    <row r="37" spans="1:4" x14ac:dyDescent="0.25">
      <c r="A37" s="59" t="s">
        <v>97</v>
      </c>
      <c r="B37" s="50">
        <v>1747.83</v>
      </c>
      <c r="C37" s="50">
        <v>308.44</v>
      </c>
    </row>
    <row r="38" spans="1:4" x14ac:dyDescent="0.25">
      <c r="A38" s="58" t="s">
        <v>100</v>
      </c>
      <c r="B38" s="50">
        <v>1687.07</v>
      </c>
      <c r="C38" s="50">
        <v>297.71999999999997</v>
      </c>
    </row>
    <row r="39" spans="1:4" x14ac:dyDescent="0.25">
      <c r="A39" s="59" t="s">
        <v>97</v>
      </c>
      <c r="B39" s="50">
        <v>1687.07</v>
      </c>
      <c r="C39" s="50">
        <v>297.71999999999997</v>
      </c>
    </row>
    <row r="40" spans="1:4" x14ac:dyDescent="0.25">
      <c r="A40" s="58" t="s">
        <v>101</v>
      </c>
      <c r="B40" s="50">
        <v>2688.97</v>
      </c>
      <c r="C40" s="50">
        <v>474.53000000000003</v>
      </c>
    </row>
    <row r="41" spans="1:4" x14ac:dyDescent="0.25">
      <c r="A41" s="59" t="s">
        <v>97</v>
      </c>
      <c r="B41" s="50">
        <v>2688.97</v>
      </c>
      <c r="C41" s="50">
        <v>474.53000000000003</v>
      </c>
    </row>
    <row r="42" spans="1:4" x14ac:dyDescent="0.25">
      <c r="A42" s="58" t="s">
        <v>102</v>
      </c>
      <c r="B42" s="50">
        <v>1177.3800000000001</v>
      </c>
      <c r="C42" s="50">
        <v>207.77</v>
      </c>
    </row>
    <row r="43" spans="1:4" x14ac:dyDescent="0.25">
      <c r="A43" s="59" t="s">
        <v>97</v>
      </c>
      <c r="B43" s="50">
        <v>1177.3800000000001</v>
      </c>
      <c r="C43" s="50">
        <v>207.77</v>
      </c>
      <c r="D43" s="26"/>
    </row>
    <row r="44" spans="1:4" x14ac:dyDescent="0.25">
      <c r="A44" s="58" t="s">
        <v>103</v>
      </c>
      <c r="B44" s="50">
        <v>1271.81</v>
      </c>
      <c r="C44" s="50">
        <v>224.45</v>
      </c>
      <c r="D44" s="26"/>
    </row>
    <row r="45" spans="1:4" x14ac:dyDescent="0.25">
      <c r="A45" s="59" t="s">
        <v>97</v>
      </c>
      <c r="B45" s="50">
        <v>1271.81</v>
      </c>
      <c r="C45" s="50">
        <v>224.45</v>
      </c>
      <c r="D45" s="26"/>
    </row>
    <row r="46" spans="1:4" x14ac:dyDescent="0.25">
      <c r="A46" s="58" t="s">
        <v>104</v>
      </c>
      <c r="B46" s="50">
        <v>174.42</v>
      </c>
      <c r="C46" s="50">
        <v>30.759999999999998</v>
      </c>
      <c r="D46" s="26"/>
    </row>
    <row r="47" spans="1:4" x14ac:dyDescent="0.25">
      <c r="A47" s="59" t="s">
        <v>97</v>
      </c>
      <c r="B47" s="50">
        <v>174.42</v>
      </c>
      <c r="C47" s="50">
        <v>30.759999999999998</v>
      </c>
      <c r="D47" s="26"/>
    </row>
    <row r="48" spans="1:4" x14ac:dyDescent="0.25">
      <c r="A48" s="58" t="s">
        <v>105</v>
      </c>
      <c r="B48" s="50">
        <v>439.69</v>
      </c>
      <c r="C48" s="50">
        <v>77.58</v>
      </c>
      <c r="D48" s="26"/>
    </row>
    <row r="49" spans="1:4" x14ac:dyDescent="0.25">
      <c r="A49" s="59" t="s">
        <v>97</v>
      </c>
      <c r="B49" s="50">
        <v>439.69</v>
      </c>
      <c r="C49" s="50">
        <v>77.58</v>
      </c>
      <c r="D49" s="26"/>
    </row>
    <row r="50" spans="1:4" x14ac:dyDescent="0.25">
      <c r="A50" s="55" t="s">
        <v>82</v>
      </c>
      <c r="B50" s="50">
        <v>6713.2100000000009</v>
      </c>
      <c r="C50" s="50">
        <v>1184.67</v>
      </c>
      <c r="D50" s="26"/>
    </row>
    <row r="51" spans="1:4" x14ac:dyDescent="0.25">
      <c r="A51" s="56" t="s">
        <v>15</v>
      </c>
      <c r="B51" s="50">
        <v>5806.4800000000005</v>
      </c>
      <c r="C51" s="50">
        <v>1024.67</v>
      </c>
      <c r="D51" s="26"/>
    </row>
    <row r="52" spans="1:4" x14ac:dyDescent="0.25">
      <c r="A52" s="57" t="s">
        <v>96</v>
      </c>
      <c r="B52" s="50">
        <v>5806.4800000000005</v>
      </c>
      <c r="C52" s="50">
        <v>1024.67</v>
      </c>
      <c r="D52" s="26"/>
    </row>
    <row r="53" spans="1:4" x14ac:dyDescent="0.25">
      <c r="A53" s="58" t="s">
        <v>107</v>
      </c>
      <c r="B53" s="50">
        <v>115.29</v>
      </c>
      <c r="C53" s="50">
        <v>20.350000000000001</v>
      </c>
      <c r="D53" s="26"/>
    </row>
    <row r="54" spans="1:4" x14ac:dyDescent="0.25">
      <c r="A54" s="59" t="s">
        <v>106</v>
      </c>
      <c r="B54" s="50">
        <v>115.29</v>
      </c>
      <c r="C54" s="50">
        <v>20.350000000000001</v>
      </c>
      <c r="D54" s="26"/>
    </row>
    <row r="55" spans="1:4" x14ac:dyDescent="0.25">
      <c r="A55" s="58" t="s">
        <v>109</v>
      </c>
      <c r="B55" s="50">
        <v>835.4</v>
      </c>
      <c r="C55" s="50">
        <v>147.41999999999999</v>
      </c>
      <c r="D55" s="26"/>
    </row>
    <row r="56" spans="1:4" x14ac:dyDescent="0.25">
      <c r="A56" s="59" t="s">
        <v>108</v>
      </c>
      <c r="B56" s="50">
        <v>835.4</v>
      </c>
      <c r="C56" s="50">
        <v>147.41999999999999</v>
      </c>
      <c r="D56" s="26"/>
    </row>
    <row r="57" spans="1:4" x14ac:dyDescent="0.25">
      <c r="A57" s="58" t="s">
        <v>110</v>
      </c>
      <c r="B57" s="50">
        <v>654.4</v>
      </c>
      <c r="C57" s="50">
        <v>115.48</v>
      </c>
      <c r="D57" s="26"/>
    </row>
    <row r="58" spans="1:4" x14ac:dyDescent="0.25">
      <c r="A58" s="59" t="s">
        <v>108</v>
      </c>
      <c r="B58" s="50">
        <v>654.4</v>
      </c>
      <c r="C58" s="50">
        <v>115.48</v>
      </c>
      <c r="D58" s="26"/>
    </row>
    <row r="59" spans="1:4" x14ac:dyDescent="0.25">
      <c r="A59" s="58" t="s">
        <v>111</v>
      </c>
      <c r="B59" s="50">
        <v>4201.3900000000003</v>
      </c>
      <c r="C59" s="50">
        <v>741.42</v>
      </c>
      <c r="D59" s="26"/>
    </row>
    <row r="60" spans="1:4" x14ac:dyDescent="0.25">
      <c r="A60" s="59" t="s">
        <v>108</v>
      </c>
      <c r="B60" s="50">
        <v>4201.3900000000003</v>
      </c>
      <c r="C60" s="50">
        <v>741.42</v>
      </c>
      <c r="D60" s="26"/>
    </row>
    <row r="61" spans="1:4" x14ac:dyDescent="0.25">
      <c r="A61" s="56" t="s">
        <v>80</v>
      </c>
      <c r="B61" s="50">
        <v>906.73</v>
      </c>
      <c r="C61" s="50">
        <v>160</v>
      </c>
      <c r="D61" s="26"/>
    </row>
    <row r="62" spans="1:4" x14ac:dyDescent="0.25">
      <c r="A62" s="57" t="s">
        <v>96</v>
      </c>
      <c r="B62" s="50">
        <v>906.73</v>
      </c>
      <c r="C62" s="50">
        <v>160</v>
      </c>
      <c r="D62" s="26"/>
    </row>
    <row r="63" spans="1:4" x14ac:dyDescent="0.25">
      <c r="A63" s="58" t="s">
        <v>113</v>
      </c>
      <c r="B63" s="50">
        <v>336.73</v>
      </c>
      <c r="C63" s="50">
        <v>59.42</v>
      </c>
      <c r="D63" s="26"/>
    </row>
    <row r="64" spans="1:4" x14ac:dyDescent="0.25">
      <c r="A64" s="59" t="s">
        <v>112</v>
      </c>
      <c r="B64" s="50">
        <v>336.73</v>
      </c>
      <c r="C64" s="50">
        <v>59.42</v>
      </c>
      <c r="D64" s="26"/>
    </row>
    <row r="65" spans="1:4" x14ac:dyDescent="0.25">
      <c r="A65" s="58" t="s">
        <v>185</v>
      </c>
      <c r="B65" s="50">
        <v>139.01</v>
      </c>
      <c r="C65" s="50">
        <v>24.53</v>
      </c>
      <c r="D65" s="26"/>
    </row>
    <row r="66" spans="1:4" x14ac:dyDescent="0.25">
      <c r="A66" s="59" t="s">
        <v>97</v>
      </c>
      <c r="B66" s="50">
        <v>139.01</v>
      </c>
      <c r="C66" s="50">
        <v>24.53</v>
      </c>
      <c r="D66" s="26"/>
    </row>
    <row r="67" spans="1:4" x14ac:dyDescent="0.25">
      <c r="A67" s="58" t="s">
        <v>187</v>
      </c>
      <c r="B67" s="50">
        <v>430.99</v>
      </c>
      <c r="C67" s="50">
        <v>76.05</v>
      </c>
      <c r="D67" s="26"/>
    </row>
    <row r="68" spans="1:4" x14ac:dyDescent="0.25">
      <c r="A68" s="59" t="s">
        <v>112</v>
      </c>
      <c r="B68" s="50">
        <v>430.99</v>
      </c>
      <c r="C68" s="50">
        <v>76.05</v>
      </c>
      <c r="D68" s="26"/>
    </row>
    <row r="69" spans="1:4" x14ac:dyDescent="0.25">
      <c r="A69" s="55" t="s">
        <v>197</v>
      </c>
      <c r="B69" s="50">
        <v>16383.060000000001</v>
      </c>
      <c r="C69" s="50">
        <v>2891.09</v>
      </c>
      <c r="D69" s="26"/>
    </row>
    <row r="70" spans="1:4" x14ac:dyDescent="0.25">
      <c r="B70" s="26"/>
      <c r="C70" s="26"/>
      <c r="D70" s="26"/>
    </row>
    <row r="71" spans="1:4" x14ac:dyDescent="0.25">
      <c r="B71" s="26"/>
      <c r="C71" s="26"/>
      <c r="D71" s="26"/>
    </row>
    <row r="72" spans="1:4" x14ac:dyDescent="0.25">
      <c r="B72" s="26"/>
      <c r="C72" s="26"/>
      <c r="D72" s="26"/>
    </row>
    <row r="73" spans="1:4" x14ac:dyDescent="0.25">
      <c r="B73" s="26"/>
      <c r="C73" s="26"/>
      <c r="D73" s="26"/>
    </row>
    <row r="74" spans="1:4" x14ac:dyDescent="0.25">
      <c r="B74" s="26"/>
      <c r="C74" s="26"/>
      <c r="D74" s="26"/>
    </row>
    <row r="75" spans="1:4" x14ac:dyDescent="0.25">
      <c r="B75" s="26"/>
      <c r="C75" s="26"/>
      <c r="D75" s="26"/>
    </row>
    <row r="76" spans="1:4" x14ac:dyDescent="0.25">
      <c r="B76" s="26"/>
      <c r="C76" s="26"/>
      <c r="D76" s="26"/>
    </row>
    <row r="77" spans="1:4" x14ac:dyDescent="0.25">
      <c r="B77" s="26"/>
      <c r="C77" s="26"/>
      <c r="D77" s="26"/>
    </row>
    <row r="78" spans="1:4" x14ac:dyDescent="0.25">
      <c r="B78" s="26"/>
      <c r="C78" s="26"/>
      <c r="D78" s="26"/>
    </row>
    <row r="79" spans="1:4" x14ac:dyDescent="0.25">
      <c r="B79" s="26"/>
      <c r="C79" s="26"/>
      <c r="D79" s="26"/>
    </row>
    <row r="80" spans="1:4" x14ac:dyDescent="0.25">
      <c r="B80" s="26"/>
      <c r="C80" s="26"/>
      <c r="D80" s="26"/>
    </row>
    <row r="81" spans="2:4" x14ac:dyDescent="0.25">
      <c r="B81" s="26"/>
      <c r="C81" s="26"/>
      <c r="D81" s="26"/>
    </row>
    <row r="82" spans="2:4" x14ac:dyDescent="0.25">
      <c r="B82" s="26"/>
      <c r="C82" s="26"/>
      <c r="D82" s="26"/>
    </row>
    <row r="83" spans="2:4" x14ac:dyDescent="0.25">
      <c r="B83" s="26"/>
      <c r="C83" s="26"/>
      <c r="D83" s="26"/>
    </row>
    <row r="84" spans="2:4" x14ac:dyDescent="0.25">
      <c r="B84" s="26"/>
      <c r="C84" s="26"/>
      <c r="D84" s="26"/>
    </row>
    <row r="85" spans="2:4" x14ac:dyDescent="0.25">
      <c r="B85" s="26"/>
      <c r="C85" s="26"/>
      <c r="D85" s="26"/>
    </row>
    <row r="86" spans="2:4" x14ac:dyDescent="0.25">
      <c r="B86" s="26"/>
      <c r="C86" s="26"/>
      <c r="D86" s="26"/>
    </row>
    <row r="87" spans="2:4" x14ac:dyDescent="0.25">
      <c r="B87" s="26"/>
      <c r="C87" s="26"/>
      <c r="D87" s="26"/>
    </row>
    <row r="88" spans="2:4" x14ac:dyDescent="0.25">
      <c r="B88" s="26"/>
      <c r="C88" s="26"/>
      <c r="D88" s="26"/>
    </row>
    <row r="89" spans="2:4" x14ac:dyDescent="0.25">
      <c r="B89" s="26"/>
      <c r="C89" s="26"/>
      <c r="D89" s="26"/>
    </row>
    <row r="90" spans="2:4" x14ac:dyDescent="0.25">
      <c r="B90" s="26"/>
      <c r="C90" s="26"/>
      <c r="D90" s="26"/>
    </row>
    <row r="91" spans="2:4" x14ac:dyDescent="0.25">
      <c r="B91" s="26"/>
      <c r="C91" s="26"/>
      <c r="D91" s="26"/>
    </row>
    <row r="92" spans="2:4" x14ac:dyDescent="0.25">
      <c r="B92" s="26"/>
      <c r="C92" s="26"/>
      <c r="D92" s="26"/>
    </row>
    <row r="93" spans="2:4" x14ac:dyDescent="0.25">
      <c r="B93" s="26"/>
      <c r="C93" s="26"/>
      <c r="D93" s="26"/>
    </row>
    <row r="94" spans="2:4" x14ac:dyDescent="0.25">
      <c r="B94" s="26"/>
      <c r="C94" s="26"/>
      <c r="D94" s="26"/>
    </row>
    <row r="95" spans="2:4" x14ac:dyDescent="0.25">
      <c r="B95" s="26"/>
      <c r="C95" s="26"/>
      <c r="D95" s="26"/>
    </row>
    <row r="96" spans="2:4" x14ac:dyDescent="0.25">
      <c r="B96" s="26"/>
      <c r="C96" s="26"/>
      <c r="D96" s="26"/>
    </row>
    <row r="97" spans="2:4" x14ac:dyDescent="0.25">
      <c r="B97" s="26"/>
      <c r="C97" s="26"/>
      <c r="D97" s="26"/>
    </row>
    <row r="98" spans="2:4" x14ac:dyDescent="0.25">
      <c r="B98" s="26"/>
      <c r="C98" s="26"/>
      <c r="D98" s="26"/>
    </row>
    <row r="99" spans="2:4" x14ac:dyDescent="0.25">
      <c r="B99" s="26"/>
      <c r="C99" s="26"/>
      <c r="D99" s="26"/>
    </row>
    <row r="100" spans="2:4" x14ac:dyDescent="0.25">
      <c r="B100" s="26"/>
      <c r="C100" s="26"/>
      <c r="D100" s="26"/>
    </row>
    <row r="101" spans="2:4" x14ac:dyDescent="0.25">
      <c r="B101" s="26"/>
      <c r="C101" s="26"/>
      <c r="D101" s="26"/>
    </row>
    <row r="102" spans="2:4" x14ac:dyDescent="0.25">
      <c r="B102" s="26"/>
      <c r="C102" s="26"/>
      <c r="D102" s="26"/>
    </row>
    <row r="103" spans="2:4" x14ac:dyDescent="0.25">
      <c r="B103" s="26"/>
      <c r="C103" s="26"/>
      <c r="D103" s="26"/>
    </row>
    <row r="104" spans="2:4" x14ac:dyDescent="0.25">
      <c r="B104" s="26"/>
      <c r="C104" s="26"/>
      <c r="D104" s="26"/>
    </row>
    <row r="105" spans="2:4" x14ac:dyDescent="0.25">
      <c r="B105" s="26"/>
      <c r="C105" s="26"/>
      <c r="D105" s="26"/>
    </row>
    <row r="106" spans="2:4" x14ac:dyDescent="0.25">
      <c r="B106" s="26"/>
      <c r="C106" s="26"/>
      <c r="D106" s="26"/>
    </row>
    <row r="107" spans="2:4" x14ac:dyDescent="0.25">
      <c r="B107" s="26"/>
      <c r="C107" s="26"/>
      <c r="D107" s="26"/>
    </row>
    <row r="108" spans="2:4" x14ac:dyDescent="0.25">
      <c r="B108" s="26"/>
      <c r="C108" s="26"/>
      <c r="D108" s="26"/>
    </row>
    <row r="109" spans="2:4" x14ac:dyDescent="0.25">
      <c r="B109" s="26"/>
      <c r="C109" s="26"/>
      <c r="D109" s="26"/>
    </row>
    <row r="110" spans="2:4" x14ac:dyDescent="0.25">
      <c r="B110" s="26"/>
      <c r="C110" s="26"/>
      <c r="D110" s="26"/>
    </row>
  </sheetData>
  <sortState ref="A6:F19">
    <sortCondition ref="A6:A19"/>
  </sortState>
  <mergeCells count="10">
    <mergeCell ref="A1:M1"/>
    <mergeCell ref="A24:A25"/>
    <mergeCell ref="A3:A5"/>
    <mergeCell ref="G2:K2"/>
    <mergeCell ref="C2:D2"/>
    <mergeCell ref="N2:Q2"/>
    <mergeCell ref="L2:M2"/>
    <mergeCell ref="E2:F2"/>
    <mergeCell ref="A27:C27"/>
    <mergeCell ref="B26:C26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8"/>
  <sheetViews>
    <sheetView workbookViewId="0">
      <selection activeCell="B3" sqref="B3"/>
    </sheetView>
  </sheetViews>
  <sheetFormatPr defaultRowHeight="15" x14ac:dyDescent="0.25"/>
  <cols>
    <col min="1" max="1" width="13.85546875" customWidth="1"/>
    <col min="2" max="2" width="20.7109375" customWidth="1"/>
    <col min="3" max="3" width="13.85546875" customWidth="1"/>
    <col min="4" max="4" width="21.85546875" customWidth="1"/>
    <col min="5" max="5" width="21.7109375" customWidth="1"/>
    <col min="6" max="6" width="13.85546875" customWidth="1"/>
    <col min="7" max="7" width="21.85546875" customWidth="1"/>
    <col min="8" max="11" width="13.85546875" customWidth="1"/>
    <col min="12" max="12" width="40" customWidth="1"/>
  </cols>
  <sheetData>
    <row r="1" spans="1:12" ht="27" customHeight="1" x14ac:dyDescent="0.25">
      <c r="A1" s="88" t="s">
        <v>201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1" customFormat="1" ht="39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5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>
        <v>42845</v>
      </c>
      <c r="G4" s="3" t="s">
        <v>17</v>
      </c>
      <c r="H4" s="3" t="s">
        <v>18</v>
      </c>
      <c r="I4" s="5">
        <v>65.569999999999993</v>
      </c>
      <c r="J4" s="5">
        <v>5.79</v>
      </c>
      <c r="K4" s="6" t="s">
        <v>202</v>
      </c>
      <c r="L4" s="6" t="s">
        <v>19</v>
      </c>
    </row>
    <row r="5" spans="1:12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4">
        <v>42845</v>
      </c>
      <c r="G5" s="3" t="s">
        <v>20</v>
      </c>
      <c r="H5" s="3" t="s">
        <v>18</v>
      </c>
      <c r="I5" s="5">
        <v>15.47</v>
      </c>
      <c r="J5" s="5">
        <v>1.37</v>
      </c>
      <c r="K5" s="6" t="s">
        <v>202</v>
      </c>
      <c r="L5" s="6" t="s">
        <v>19</v>
      </c>
    </row>
    <row r="6" spans="1:12" x14ac:dyDescent="0.25">
      <c r="A6" s="3" t="s">
        <v>12</v>
      </c>
      <c r="B6" s="3" t="s">
        <v>21</v>
      </c>
      <c r="C6" s="3" t="s">
        <v>14</v>
      </c>
      <c r="D6" s="3" t="s">
        <v>15</v>
      </c>
      <c r="E6" s="3" t="s">
        <v>22</v>
      </c>
      <c r="F6" s="4">
        <v>42916</v>
      </c>
      <c r="G6" s="3" t="s">
        <v>17</v>
      </c>
      <c r="H6" s="3" t="s">
        <v>18</v>
      </c>
      <c r="I6" s="5">
        <v>89.34</v>
      </c>
      <c r="J6" s="5">
        <v>7.88</v>
      </c>
      <c r="K6" s="6" t="s">
        <v>202</v>
      </c>
      <c r="L6" s="6" t="s">
        <v>19</v>
      </c>
    </row>
    <row r="7" spans="1:12" x14ac:dyDescent="0.25">
      <c r="A7" s="3" t="s">
        <v>12</v>
      </c>
      <c r="B7" s="3" t="s">
        <v>23</v>
      </c>
      <c r="C7" s="3" t="s">
        <v>14</v>
      </c>
      <c r="D7" s="3" t="s">
        <v>15</v>
      </c>
      <c r="E7" s="3" t="s">
        <v>24</v>
      </c>
      <c r="F7" s="4">
        <v>42962</v>
      </c>
      <c r="G7" s="3" t="s">
        <v>17</v>
      </c>
      <c r="H7" s="3" t="s">
        <v>18</v>
      </c>
      <c r="I7" s="5">
        <v>336.43</v>
      </c>
      <c r="J7" s="5">
        <v>29.68</v>
      </c>
      <c r="K7" s="6" t="s">
        <v>202</v>
      </c>
      <c r="L7" s="6" t="s">
        <v>19</v>
      </c>
    </row>
    <row r="8" spans="1:12" x14ac:dyDescent="0.25">
      <c r="A8" s="3" t="s">
        <v>12</v>
      </c>
      <c r="B8" s="3" t="s">
        <v>25</v>
      </c>
      <c r="C8" s="3" t="s">
        <v>14</v>
      </c>
      <c r="D8" s="3" t="s">
        <v>15</v>
      </c>
      <c r="E8" s="3" t="s">
        <v>26</v>
      </c>
      <c r="F8" s="4">
        <v>42975</v>
      </c>
      <c r="G8" s="3" t="s">
        <v>17</v>
      </c>
      <c r="H8" s="3" t="s">
        <v>18</v>
      </c>
      <c r="I8" s="5">
        <v>148.80000000000001</v>
      </c>
      <c r="J8" s="5">
        <v>13.13</v>
      </c>
      <c r="K8" s="6" t="s">
        <v>202</v>
      </c>
      <c r="L8" s="6" t="s">
        <v>19</v>
      </c>
    </row>
    <row r="9" spans="1:12" x14ac:dyDescent="0.25">
      <c r="A9" s="3" t="s">
        <v>12</v>
      </c>
      <c r="B9" s="3" t="s">
        <v>27</v>
      </c>
      <c r="C9" s="3" t="s">
        <v>14</v>
      </c>
      <c r="D9" s="3" t="s">
        <v>15</v>
      </c>
      <c r="E9" s="3" t="s">
        <v>28</v>
      </c>
      <c r="F9" s="4">
        <v>42975</v>
      </c>
      <c r="G9" s="3" t="s">
        <v>17</v>
      </c>
      <c r="H9" s="3" t="s">
        <v>18</v>
      </c>
      <c r="I9" s="5">
        <v>1134.56</v>
      </c>
      <c r="J9" s="5">
        <v>100.11</v>
      </c>
      <c r="K9" s="6" t="s">
        <v>202</v>
      </c>
      <c r="L9" s="6" t="s">
        <v>19</v>
      </c>
    </row>
    <row r="10" spans="1:12" x14ac:dyDescent="0.25">
      <c r="A10" s="3" t="s">
        <v>12</v>
      </c>
      <c r="B10" s="3" t="s">
        <v>29</v>
      </c>
      <c r="C10" s="3" t="s">
        <v>14</v>
      </c>
      <c r="D10" s="3" t="s">
        <v>15</v>
      </c>
      <c r="E10" s="3" t="s">
        <v>30</v>
      </c>
      <c r="F10" s="4">
        <v>42996</v>
      </c>
      <c r="G10" s="3" t="s">
        <v>17</v>
      </c>
      <c r="H10" s="3" t="s">
        <v>18</v>
      </c>
      <c r="I10" s="5">
        <v>83.56</v>
      </c>
      <c r="J10" s="5">
        <v>7.37</v>
      </c>
      <c r="K10" s="6" t="s">
        <v>202</v>
      </c>
      <c r="L10" s="6" t="s">
        <v>19</v>
      </c>
    </row>
    <row r="11" spans="1:12" x14ac:dyDescent="0.25">
      <c r="A11" s="3" t="s">
        <v>12</v>
      </c>
      <c r="B11" s="3" t="s">
        <v>31</v>
      </c>
      <c r="C11" s="3" t="s">
        <v>14</v>
      </c>
      <c r="D11" s="3" t="s">
        <v>15</v>
      </c>
      <c r="E11" s="3" t="s">
        <v>32</v>
      </c>
      <c r="F11" s="4">
        <v>43027</v>
      </c>
      <c r="G11" s="3" t="s">
        <v>17</v>
      </c>
      <c r="H11" s="3" t="s">
        <v>18</v>
      </c>
      <c r="I11" s="5">
        <v>1535.43</v>
      </c>
      <c r="J11" s="5">
        <v>135.47999999999999</v>
      </c>
      <c r="K11" s="6" t="s">
        <v>202</v>
      </c>
      <c r="L11" s="6" t="s">
        <v>19</v>
      </c>
    </row>
    <row r="12" spans="1:12" x14ac:dyDescent="0.25">
      <c r="A12" s="3" t="s">
        <v>12</v>
      </c>
      <c r="B12" s="3" t="s">
        <v>33</v>
      </c>
      <c r="C12" s="3" t="s">
        <v>14</v>
      </c>
      <c r="D12" s="3" t="s">
        <v>15</v>
      </c>
      <c r="E12" s="3" t="s">
        <v>34</v>
      </c>
      <c r="F12" s="4">
        <v>43028</v>
      </c>
      <c r="G12" s="3" t="s">
        <v>17</v>
      </c>
      <c r="H12" s="3" t="s">
        <v>18</v>
      </c>
      <c r="I12" s="5">
        <v>2.0099999999999998</v>
      </c>
      <c r="J12" s="5">
        <v>0.19</v>
      </c>
      <c r="K12" s="6" t="s">
        <v>202</v>
      </c>
      <c r="L12" s="6" t="s">
        <v>19</v>
      </c>
    </row>
    <row r="13" spans="1:12" x14ac:dyDescent="0.25">
      <c r="A13" s="3" t="s">
        <v>12</v>
      </c>
      <c r="B13" s="3" t="s">
        <v>29</v>
      </c>
      <c r="C13" s="3" t="s">
        <v>14</v>
      </c>
      <c r="D13" s="3" t="s">
        <v>15</v>
      </c>
      <c r="E13" s="3" t="s">
        <v>35</v>
      </c>
      <c r="F13" s="4">
        <v>43061</v>
      </c>
      <c r="G13" s="3" t="s">
        <v>17</v>
      </c>
      <c r="H13" s="3" t="s">
        <v>18</v>
      </c>
      <c r="I13" s="5">
        <v>460.05</v>
      </c>
      <c r="J13" s="5">
        <v>40.590000000000003</v>
      </c>
      <c r="K13" s="6" t="s">
        <v>202</v>
      </c>
      <c r="L13" s="6" t="s">
        <v>19</v>
      </c>
    </row>
    <row r="14" spans="1:12" x14ac:dyDescent="0.25">
      <c r="A14" s="3" t="s">
        <v>12</v>
      </c>
      <c r="B14" s="3" t="s">
        <v>29</v>
      </c>
      <c r="C14" s="3" t="s">
        <v>14</v>
      </c>
      <c r="D14" s="3" t="s">
        <v>15</v>
      </c>
      <c r="E14" s="3" t="s">
        <v>36</v>
      </c>
      <c r="F14" s="4">
        <v>43075</v>
      </c>
      <c r="G14" s="3" t="s">
        <v>17</v>
      </c>
      <c r="H14" s="3" t="s">
        <v>18</v>
      </c>
      <c r="I14" s="5">
        <v>267.8</v>
      </c>
      <c r="J14" s="5">
        <v>23.63</v>
      </c>
      <c r="K14" s="6" t="s">
        <v>202</v>
      </c>
      <c r="L14" s="6" t="s">
        <v>19</v>
      </c>
    </row>
    <row r="15" spans="1:12" x14ac:dyDescent="0.25">
      <c r="A15" s="3" t="s">
        <v>12</v>
      </c>
      <c r="B15" s="3" t="s">
        <v>37</v>
      </c>
      <c r="C15" s="3" t="s">
        <v>38</v>
      </c>
      <c r="D15" s="3" t="s">
        <v>15</v>
      </c>
      <c r="E15" s="3" t="s">
        <v>39</v>
      </c>
      <c r="F15" s="4">
        <v>43090</v>
      </c>
      <c r="G15" s="3" t="s">
        <v>17</v>
      </c>
      <c r="H15" s="3" t="s">
        <v>18</v>
      </c>
      <c r="I15" s="5">
        <v>923.18</v>
      </c>
      <c r="J15" s="5">
        <v>81.459999999999994</v>
      </c>
      <c r="K15" s="6" t="s">
        <v>202</v>
      </c>
      <c r="L15" s="6" t="s">
        <v>19</v>
      </c>
    </row>
    <row r="16" spans="1:12" x14ac:dyDescent="0.25">
      <c r="A16" s="3" t="s">
        <v>12</v>
      </c>
      <c r="B16" s="3" t="s">
        <v>40</v>
      </c>
      <c r="C16" s="3" t="s">
        <v>14</v>
      </c>
      <c r="D16" s="3" t="s">
        <v>15</v>
      </c>
      <c r="E16" s="3" t="s">
        <v>41</v>
      </c>
      <c r="F16" s="4">
        <v>43125</v>
      </c>
      <c r="G16" s="3" t="s">
        <v>17</v>
      </c>
      <c r="H16" s="3" t="s">
        <v>18</v>
      </c>
      <c r="I16" s="5">
        <v>42.5</v>
      </c>
      <c r="J16" s="5">
        <v>3.75</v>
      </c>
      <c r="K16" s="6" t="s">
        <v>202</v>
      </c>
      <c r="L16" s="6" t="s">
        <v>19</v>
      </c>
    </row>
    <row r="17" spans="1:12" x14ac:dyDescent="0.25">
      <c r="A17" s="3" t="s">
        <v>12</v>
      </c>
      <c r="B17" s="3" t="s">
        <v>42</v>
      </c>
      <c r="C17" s="3" t="s">
        <v>14</v>
      </c>
      <c r="D17" s="3" t="s">
        <v>15</v>
      </c>
      <c r="E17" s="3" t="s">
        <v>43</v>
      </c>
      <c r="F17" s="4">
        <v>43144</v>
      </c>
      <c r="G17" s="3" t="s">
        <v>17</v>
      </c>
      <c r="H17" s="3" t="s">
        <v>18</v>
      </c>
      <c r="I17" s="5">
        <v>924.23</v>
      </c>
      <c r="J17" s="5">
        <v>81.55</v>
      </c>
      <c r="K17" s="6" t="s">
        <v>202</v>
      </c>
      <c r="L17" s="6" t="s">
        <v>19</v>
      </c>
    </row>
    <row r="18" spans="1:12" x14ac:dyDescent="0.25">
      <c r="A18" s="3" t="s">
        <v>12</v>
      </c>
      <c r="B18" s="3" t="s">
        <v>44</v>
      </c>
      <c r="C18" s="3" t="s">
        <v>14</v>
      </c>
      <c r="D18" s="3" t="s">
        <v>15</v>
      </c>
      <c r="E18" s="3" t="s">
        <v>45</v>
      </c>
      <c r="F18" s="4">
        <v>43174</v>
      </c>
      <c r="G18" s="3" t="s">
        <v>17</v>
      </c>
      <c r="H18" s="3" t="s">
        <v>18</v>
      </c>
      <c r="I18" s="5">
        <v>219.78</v>
      </c>
      <c r="J18" s="5">
        <v>19.39</v>
      </c>
      <c r="K18" s="6" t="s">
        <v>202</v>
      </c>
      <c r="L18" s="6" t="s">
        <v>19</v>
      </c>
    </row>
    <row r="19" spans="1:12" x14ac:dyDescent="0.25">
      <c r="A19" s="3" t="s">
        <v>12</v>
      </c>
      <c r="B19" s="3" t="s">
        <v>46</v>
      </c>
      <c r="C19" s="3" t="s">
        <v>14</v>
      </c>
      <c r="D19" s="3" t="s">
        <v>15</v>
      </c>
      <c r="E19" s="3" t="s">
        <v>47</v>
      </c>
      <c r="F19" s="4">
        <v>43186</v>
      </c>
      <c r="G19" s="3" t="s">
        <v>17</v>
      </c>
      <c r="H19" s="3" t="s">
        <v>18</v>
      </c>
      <c r="I19" s="5">
        <v>1323.65</v>
      </c>
      <c r="J19" s="5">
        <v>116.79</v>
      </c>
      <c r="K19" s="6" t="s">
        <v>202</v>
      </c>
      <c r="L19" s="6" t="s">
        <v>19</v>
      </c>
    </row>
    <row r="20" spans="1:12" x14ac:dyDescent="0.25">
      <c r="A20" s="3" t="s">
        <v>12</v>
      </c>
      <c r="B20" s="3" t="s">
        <v>25</v>
      </c>
      <c r="C20" s="3" t="s">
        <v>14</v>
      </c>
      <c r="D20" s="3" t="s">
        <v>15</v>
      </c>
      <c r="E20" s="3" t="s">
        <v>48</v>
      </c>
      <c r="F20" s="4">
        <v>43181</v>
      </c>
      <c r="G20" s="3" t="s">
        <v>17</v>
      </c>
      <c r="H20" s="3" t="s">
        <v>18</v>
      </c>
      <c r="I20" s="5">
        <v>956.25</v>
      </c>
      <c r="J20" s="5">
        <v>84.37</v>
      </c>
      <c r="K20" s="6" t="s">
        <v>202</v>
      </c>
      <c r="L20" s="6" t="s">
        <v>19</v>
      </c>
    </row>
    <row r="21" spans="1:12" x14ac:dyDescent="0.25">
      <c r="A21" s="3" t="s">
        <v>12</v>
      </c>
      <c r="B21" s="3" t="s">
        <v>49</v>
      </c>
      <c r="C21" s="3" t="s">
        <v>14</v>
      </c>
      <c r="D21" s="3" t="s">
        <v>15</v>
      </c>
      <c r="E21" s="3" t="s">
        <v>50</v>
      </c>
      <c r="F21" s="4">
        <v>43196</v>
      </c>
      <c r="G21" s="3" t="s">
        <v>17</v>
      </c>
      <c r="H21" s="3" t="s">
        <v>18</v>
      </c>
      <c r="I21" s="5">
        <v>403.6</v>
      </c>
      <c r="J21" s="5">
        <v>0</v>
      </c>
      <c r="K21" s="6" t="s">
        <v>202</v>
      </c>
      <c r="L21" s="6" t="s">
        <v>19</v>
      </c>
    </row>
    <row r="22" spans="1:12" x14ac:dyDescent="0.25">
      <c r="A22" s="3" t="s">
        <v>12</v>
      </c>
      <c r="B22" s="3" t="s">
        <v>44</v>
      </c>
      <c r="C22" s="3" t="s">
        <v>14</v>
      </c>
      <c r="D22" s="3" t="s">
        <v>15</v>
      </c>
      <c r="E22" s="3" t="s">
        <v>51</v>
      </c>
      <c r="F22" s="4">
        <v>43279</v>
      </c>
      <c r="G22" s="3" t="s">
        <v>17</v>
      </c>
      <c r="H22" s="3" t="s">
        <v>18</v>
      </c>
      <c r="I22" s="5">
        <v>994.74</v>
      </c>
      <c r="J22" s="5">
        <v>87.77</v>
      </c>
      <c r="K22" s="6" t="s">
        <v>202</v>
      </c>
      <c r="L22" s="6" t="s">
        <v>19</v>
      </c>
    </row>
    <row r="23" spans="1:12" x14ac:dyDescent="0.25">
      <c r="A23" s="3" t="s">
        <v>12</v>
      </c>
      <c r="B23" s="3" t="s">
        <v>44</v>
      </c>
      <c r="C23" s="3" t="s">
        <v>14</v>
      </c>
      <c r="D23" s="3" t="s">
        <v>15</v>
      </c>
      <c r="E23" s="3" t="s">
        <v>52</v>
      </c>
      <c r="F23" s="4">
        <v>43279</v>
      </c>
      <c r="G23" s="3" t="s">
        <v>17</v>
      </c>
      <c r="H23" s="3" t="s">
        <v>18</v>
      </c>
      <c r="I23" s="5">
        <v>282.32</v>
      </c>
      <c r="J23" s="5">
        <v>24.91</v>
      </c>
      <c r="K23" s="6" t="s">
        <v>202</v>
      </c>
      <c r="L23" s="6" t="s">
        <v>19</v>
      </c>
    </row>
    <row r="24" spans="1:12" x14ac:dyDescent="0.25">
      <c r="A24" s="3" t="s">
        <v>12</v>
      </c>
      <c r="B24" s="3" t="s">
        <v>44</v>
      </c>
      <c r="C24" s="3" t="s">
        <v>14</v>
      </c>
      <c r="D24" s="3" t="s">
        <v>15</v>
      </c>
      <c r="E24" s="3" t="s">
        <v>53</v>
      </c>
      <c r="F24" s="4">
        <v>43301</v>
      </c>
      <c r="G24" s="3" t="s">
        <v>17</v>
      </c>
      <c r="H24" s="3" t="s">
        <v>18</v>
      </c>
      <c r="I24" s="5">
        <v>717.38</v>
      </c>
      <c r="J24" s="5">
        <v>63.3</v>
      </c>
      <c r="K24" s="6" t="s">
        <v>202</v>
      </c>
      <c r="L24" s="6" t="s">
        <v>19</v>
      </c>
    </row>
    <row r="25" spans="1:12" x14ac:dyDescent="0.25">
      <c r="A25" s="3" t="s">
        <v>12</v>
      </c>
      <c r="B25" s="3" t="s">
        <v>54</v>
      </c>
      <c r="C25" s="3" t="s">
        <v>14</v>
      </c>
      <c r="D25" s="3" t="s">
        <v>15</v>
      </c>
      <c r="E25" s="3" t="s">
        <v>55</v>
      </c>
      <c r="F25" s="4">
        <v>43370</v>
      </c>
      <c r="G25" s="3" t="s">
        <v>17</v>
      </c>
      <c r="H25" s="3" t="s">
        <v>18</v>
      </c>
      <c r="I25" s="5">
        <v>932.3</v>
      </c>
      <c r="J25" s="5">
        <v>82.26</v>
      </c>
      <c r="K25" s="6" t="s">
        <v>202</v>
      </c>
      <c r="L25" s="6" t="s">
        <v>19</v>
      </c>
    </row>
    <row r="26" spans="1:12" x14ac:dyDescent="0.25">
      <c r="A26" s="3" t="s">
        <v>12</v>
      </c>
      <c r="B26" s="3" t="s">
        <v>49</v>
      </c>
      <c r="C26" s="3" t="s">
        <v>14</v>
      </c>
      <c r="D26" s="3" t="s">
        <v>15</v>
      </c>
      <c r="E26" s="3" t="s">
        <v>56</v>
      </c>
      <c r="F26" s="4">
        <v>43374</v>
      </c>
      <c r="G26" s="3" t="s">
        <v>17</v>
      </c>
      <c r="H26" s="3" t="s">
        <v>18</v>
      </c>
      <c r="I26" s="5">
        <v>186.2</v>
      </c>
      <c r="J26" s="5">
        <v>0</v>
      </c>
      <c r="K26" s="6" t="s">
        <v>202</v>
      </c>
      <c r="L26" s="6" t="s">
        <v>19</v>
      </c>
    </row>
    <row r="27" spans="1:12" x14ac:dyDescent="0.25">
      <c r="A27" s="3" t="s">
        <v>12</v>
      </c>
      <c r="B27" s="3" t="s">
        <v>57</v>
      </c>
      <c r="C27" s="3" t="s">
        <v>14</v>
      </c>
      <c r="D27" s="3" t="s">
        <v>15</v>
      </c>
      <c r="E27" s="3" t="s">
        <v>58</v>
      </c>
      <c r="F27" s="4">
        <v>43392</v>
      </c>
      <c r="G27" s="3" t="s">
        <v>17</v>
      </c>
      <c r="H27" s="3" t="s">
        <v>18</v>
      </c>
      <c r="I27" s="5">
        <v>277.11</v>
      </c>
      <c r="J27" s="5">
        <v>24.45</v>
      </c>
      <c r="K27" s="6" t="s">
        <v>202</v>
      </c>
      <c r="L27" s="6" t="s">
        <v>19</v>
      </c>
    </row>
    <row r="28" spans="1:12" x14ac:dyDescent="0.25">
      <c r="A28" s="3" t="s">
        <v>12</v>
      </c>
      <c r="B28" s="3" t="s">
        <v>59</v>
      </c>
      <c r="C28" s="3" t="s">
        <v>14</v>
      </c>
      <c r="D28" s="3" t="s">
        <v>15</v>
      </c>
      <c r="E28" s="3" t="s">
        <v>60</v>
      </c>
      <c r="F28" s="4">
        <v>43410</v>
      </c>
      <c r="G28" s="3" t="s">
        <v>17</v>
      </c>
      <c r="H28" s="3" t="s">
        <v>18</v>
      </c>
      <c r="I28" s="5">
        <v>11.9</v>
      </c>
      <c r="J28" s="5">
        <v>1.05</v>
      </c>
      <c r="K28" s="6" t="s">
        <v>202</v>
      </c>
      <c r="L28" s="6" t="s">
        <v>19</v>
      </c>
    </row>
    <row r="29" spans="1:12" x14ac:dyDescent="0.25">
      <c r="A29" s="3" t="s">
        <v>12</v>
      </c>
      <c r="B29" s="3" t="s">
        <v>61</v>
      </c>
      <c r="C29" s="3" t="s">
        <v>14</v>
      </c>
      <c r="D29" s="3" t="s">
        <v>15</v>
      </c>
      <c r="E29" s="3" t="s">
        <v>62</v>
      </c>
      <c r="F29" s="4">
        <v>43418</v>
      </c>
      <c r="G29" s="3" t="s">
        <v>17</v>
      </c>
      <c r="H29" s="3" t="s">
        <v>18</v>
      </c>
      <c r="I29" s="5">
        <v>896.55</v>
      </c>
      <c r="J29" s="5">
        <v>79.099999999999994</v>
      </c>
      <c r="K29" s="6" t="s">
        <v>202</v>
      </c>
      <c r="L29" s="6" t="s">
        <v>19</v>
      </c>
    </row>
    <row r="30" spans="1:12" x14ac:dyDescent="0.25">
      <c r="A30" s="3" t="s">
        <v>12</v>
      </c>
      <c r="B30" s="3" t="s">
        <v>63</v>
      </c>
      <c r="C30" s="3" t="s">
        <v>14</v>
      </c>
      <c r="D30" s="3" t="s">
        <v>15</v>
      </c>
      <c r="E30" s="3" t="s">
        <v>64</v>
      </c>
      <c r="F30" s="4">
        <v>43446</v>
      </c>
      <c r="G30" s="3" t="s">
        <v>17</v>
      </c>
      <c r="H30" s="3" t="s">
        <v>18</v>
      </c>
      <c r="I30" s="5">
        <v>424.54</v>
      </c>
      <c r="J30" s="5">
        <v>37.46</v>
      </c>
      <c r="K30" s="6" t="s">
        <v>202</v>
      </c>
      <c r="L30" s="6" t="s">
        <v>19</v>
      </c>
    </row>
    <row r="31" spans="1:12" x14ac:dyDescent="0.25">
      <c r="A31" s="3" t="s">
        <v>12</v>
      </c>
      <c r="B31" s="3" t="s">
        <v>65</v>
      </c>
      <c r="C31" s="3" t="s">
        <v>14</v>
      </c>
      <c r="D31" s="3" t="s">
        <v>15</v>
      </c>
      <c r="E31" s="3" t="s">
        <v>66</v>
      </c>
      <c r="F31" s="4">
        <v>43476</v>
      </c>
      <c r="G31" s="3" t="s">
        <v>17</v>
      </c>
      <c r="H31" s="3" t="s">
        <v>18</v>
      </c>
      <c r="I31" s="5">
        <v>733.63</v>
      </c>
      <c r="J31" s="5">
        <v>64.73</v>
      </c>
      <c r="K31" s="6" t="s">
        <v>202</v>
      </c>
      <c r="L31" s="6" t="s">
        <v>19</v>
      </c>
    </row>
    <row r="32" spans="1:12" x14ac:dyDescent="0.25">
      <c r="A32" s="3" t="s">
        <v>12</v>
      </c>
      <c r="B32" s="3" t="s">
        <v>57</v>
      </c>
      <c r="C32" s="3" t="s">
        <v>14</v>
      </c>
      <c r="D32" s="3" t="s">
        <v>15</v>
      </c>
      <c r="E32" s="3" t="s">
        <v>67</v>
      </c>
      <c r="F32" s="4">
        <v>43502</v>
      </c>
      <c r="G32" s="3" t="s">
        <v>17</v>
      </c>
      <c r="H32" s="3" t="s">
        <v>18</v>
      </c>
      <c r="I32" s="5">
        <v>605.65</v>
      </c>
      <c r="J32" s="5">
        <v>53.44</v>
      </c>
      <c r="K32" s="6" t="s">
        <v>202</v>
      </c>
      <c r="L32" s="6" t="s">
        <v>19</v>
      </c>
    </row>
    <row r="33" spans="1:12" x14ac:dyDescent="0.25">
      <c r="A33" s="3" t="s">
        <v>12</v>
      </c>
      <c r="B33" s="3" t="s">
        <v>44</v>
      </c>
      <c r="C33" s="3" t="s">
        <v>14</v>
      </c>
      <c r="D33" s="3" t="s">
        <v>15</v>
      </c>
      <c r="E33" s="3" t="s">
        <v>68</v>
      </c>
      <c r="F33" s="4">
        <v>43581</v>
      </c>
      <c r="G33" s="3" t="s">
        <v>17</v>
      </c>
      <c r="H33" s="3" t="s">
        <v>18</v>
      </c>
      <c r="I33" s="5">
        <v>1532.97</v>
      </c>
      <c r="J33" s="5">
        <v>135.26</v>
      </c>
      <c r="K33" s="6" t="s">
        <v>202</v>
      </c>
      <c r="L33" s="6" t="s">
        <v>19</v>
      </c>
    </row>
    <row r="34" spans="1:12" x14ac:dyDescent="0.25">
      <c r="A34" s="3" t="s">
        <v>12</v>
      </c>
      <c r="B34" s="3" t="s">
        <v>44</v>
      </c>
      <c r="C34" s="3" t="s">
        <v>14</v>
      </c>
      <c r="D34" s="3" t="s">
        <v>15</v>
      </c>
      <c r="E34" s="3" t="s">
        <v>68</v>
      </c>
      <c r="F34" s="4">
        <v>43581</v>
      </c>
      <c r="G34" s="3" t="s">
        <v>20</v>
      </c>
      <c r="H34" s="3" t="s">
        <v>18</v>
      </c>
      <c r="I34" s="5">
        <v>262.62</v>
      </c>
      <c r="J34" s="5">
        <v>23.17</v>
      </c>
      <c r="K34" s="6" t="s">
        <v>202</v>
      </c>
      <c r="L34" s="6" t="s">
        <v>19</v>
      </c>
    </row>
    <row r="35" spans="1:12" x14ac:dyDescent="0.25">
      <c r="A35" s="3" t="s">
        <v>12</v>
      </c>
      <c r="B35" s="3" t="s">
        <v>69</v>
      </c>
      <c r="C35" s="3" t="s">
        <v>14</v>
      </c>
      <c r="D35" s="3" t="s">
        <v>15</v>
      </c>
      <c r="E35" s="3" t="s">
        <v>70</v>
      </c>
      <c r="F35" s="4">
        <v>43508</v>
      </c>
      <c r="G35" s="3" t="s">
        <v>17</v>
      </c>
      <c r="H35" s="3" t="s">
        <v>18</v>
      </c>
      <c r="I35" s="5">
        <v>389.35</v>
      </c>
      <c r="J35" s="5">
        <v>34.36</v>
      </c>
      <c r="K35" s="6" t="s">
        <v>202</v>
      </c>
      <c r="L35" s="6" t="s">
        <v>19</v>
      </c>
    </row>
    <row r="36" spans="1:12" x14ac:dyDescent="0.25">
      <c r="A36" s="3" t="s">
        <v>12</v>
      </c>
      <c r="B36" s="3" t="s">
        <v>65</v>
      </c>
      <c r="C36" s="3" t="s">
        <v>14</v>
      </c>
      <c r="D36" s="3" t="s">
        <v>15</v>
      </c>
      <c r="E36" s="3" t="s">
        <v>71</v>
      </c>
      <c r="F36" s="4">
        <v>43613</v>
      </c>
      <c r="G36" s="3" t="s">
        <v>17</v>
      </c>
      <c r="H36" s="3" t="s">
        <v>18</v>
      </c>
      <c r="I36" s="5">
        <v>179.76</v>
      </c>
      <c r="J36" s="5">
        <v>15.86</v>
      </c>
      <c r="K36" s="6" t="s">
        <v>202</v>
      </c>
      <c r="L36" s="6" t="s">
        <v>19</v>
      </c>
    </row>
    <row r="37" spans="1:12" x14ac:dyDescent="0.25">
      <c r="A37" s="3" t="s">
        <v>12</v>
      </c>
      <c r="B37" s="3" t="s">
        <v>72</v>
      </c>
      <c r="C37" s="3" t="s">
        <v>14</v>
      </c>
      <c r="D37" s="3" t="s">
        <v>15</v>
      </c>
      <c r="E37" s="3" t="s">
        <v>73</v>
      </c>
      <c r="F37" s="4">
        <v>43616</v>
      </c>
      <c r="G37" s="3" t="s">
        <v>17</v>
      </c>
      <c r="H37" s="3" t="s">
        <v>18</v>
      </c>
      <c r="I37" s="5">
        <v>1883.15</v>
      </c>
      <c r="J37" s="5">
        <v>0</v>
      </c>
      <c r="K37" s="6" t="s">
        <v>202</v>
      </c>
      <c r="L37" s="6" t="s">
        <v>19</v>
      </c>
    </row>
    <row r="38" spans="1:12" x14ac:dyDescent="0.25">
      <c r="A38" s="3" t="s">
        <v>12</v>
      </c>
      <c r="B38" s="3" t="s">
        <v>49</v>
      </c>
      <c r="C38" s="3" t="s">
        <v>14</v>
      </c>
      <c r="D38" s="3" t="s">
        <v>15</v>
      </c>
      <c r="E38" s="3" t="s">
        <v>74</v>
      </c>
      <c r="F38" s="4">
        <v>43629</v>
      </c>
      <c r="G38" s="3" t="s">
        <v>17</v>
      </c>
      <c r="H38" s="3" t="s">
        <v>18</v>
      </c>
      <c r="I38" s="5">
        <v>284.73</v>
      </c>
      <c r="J38" s="5">
        <v>0</v>
      </c>
      <c r="K38" s="6" t="s">
        <v>202</v>
      </c>
      <c r="L38" s="6" t="s">
        <v>19</v>
      </c>
    </row>
    <row r="39" spans="1:12" x14ac:dyDescent="0.25">
      <c r="A39" s="3" t="s">
        <v>12</v>
      </c>
      <c r="B39" s="3" t="s">
        <v>75</v>
      </c>
      <c r="C39" s="3" t="s">
        <v>14</v>
      </c>
      <c r="D39" s="3" t="s">
        <v>15</v>
      </c>
      <c r="E39" s="3" t="s">
        <v>76</v>
      </c>
      <c r="F39" s="4">
        <v>43630</v>
      </c>
      <c r="G39" s="3" t="s">
        <v>17</v>
      </c>
      <c r="H39" s="3" t="s">
        <v>18</v>
      </c>
      <c r="I39" s="5">
        <v>107.4</v>
      </c>
      <c r="J39" s="5">
        <v>9.4700000000000006</v>
      </c>
      <c r="K39" s="6" t="s">
        <v>202</v>
      </c>
      <c r="L39" s="6" t="s">
        <v>19</v>
      </c>
    </row>
    <row r="40" spans="1:12" x14ac:dyDescent="0.25">
      <c r="A40" s="3" t="s">
        <v>12</v>
      </c>
      <c r="B40" s="3" t="s">
        <v>77</v>
      </c>
      <c r="C40" s="3" t="s">
        <v>38</v>
      </c>
      <c r="D40" s="3" t="s">
        <v>15</v>
      </c>
      <c r="E40" s="3" t="s">
        <v>78</v>
      </c>
      <c r="F40" s="4">
        <v>43669</v>
      </c>
      <c r="G40" s="3" t="s">
        <v>17</v>
      </c>
      <c r="H40" s="3" t="s">
        <v>18</v>
      </c>
      <c r="I40" s="5">
        <v>52.7</v>
      </c>
      <c r="J40" s="5">
        <v>0</v>
      </c>
      <c r="K40" s="6" t="s">
        <v>202</v>
      </c>
      <c r="L40" s="6" t="s">
        <v>19</v>
      </c>
    </row>
    <row r="41" spans="1:12" x14ac:dyDescent="0.25">
      <c r="A41" s="3" t="s">
        <v>12</v>
      </c>
      <c r="B41" s="3" t="s">
        <v>79</v>
      </c>
      <c r="C41" s="3" t="s">
        <v>14</v>
      </c>
      <c r="D41" s="3" t="s">
        <v>80</v>
      </c>
      <c r="E41" s="3" t="s">
        <v>81</v>
      </c>
      <c r="F41" s="4">
        <v>43516</v>
      </c>
      <c r="G41" s="3" t="s">
        <v>17</v>
      </c>
      <c r="H41" s="3" t="s">
        <v>18</v>
      </c>
      <c r="I41" s="5">
        <v>567.04</v>
      </c>
      <c r="J41" s="5">
        <v>0</v>
      </c>
      <c r="K41" s="6" t="s">
        <v>202</v>
      </c>
      <c r="L41" s="6" t="s">
        <v>82</v>
      </c>
    </row>
    <row r="42" spans="1:12" x14ac:dyDescent="0.25">
      <c r="A42" s="3" t="s">
        <v>12</v>
      </c>
      <c r="B42" s="3" t="s">
        <v>83</v>
      </c>
      <c r="C42" s="3" t="s">
        <v>14</v>
      </c>
      <c r="D42" s="3" t="s">
        <v>80</v>
      </c>
      <c r="E42" s="3" t="s">
        <v>84</v>
      </c>
      <c r="F42" s="4">
        <v>43728</v>
      </c>
      <c r="G42" s="3" t="s">
        <v>17</v>
      </c>
      <c r="H42" s="3" t="s">
        <v>18</v>
      </c>
      <c r="I42" s="5">
        <v>13.18</v>
      </c>
      <c r="J42" s="5">
        <v>0</v>
      </c>
      <c r="K42" s="6" t="s">
        <v>202</v>
      </c>
      <c r="L42" s="6" t="s">
        <v>82</v>
      </c>
    </row>
    <row r="43" spans="1:12" x14ac:dyDescent="0.25">
      <c r="A43" s="3" t="s">
        <v>12</v>
      </c>
      <c r="B43" s="3" t="s">
        <v>65</v>
      </c>
      <c r="C43" s="3" t="s">
        <v>14</v>
      </c>
      <c r="D43" s="3" t="s">
        <v>80</v>
      </c>
      <c r="E43" s="3" t="s">
        <v>85</v>
      </c>
      <c r="F43" s="4">
        <v>43763</v>
      </c>
      <c r="G43" s="3" t="s">
        <v>17</v>
      </c>
      <c r="H43" s="3" t="s">
        <v>18</v>
      </c>
      <c r="I43" s="5">
        <v>100.4</v>
      </c>
      <c r="J43" s="5">
        <v>8.86</v>
      </c>
      <c r="K43" s="6" t="s">
        <v>202</v>
      </c>
      <c r="L43" s="6" t="s">
        <v>82</v>
      </c>
    </row>
    <row r="44" spans="1:12" x14ac:dyDescent="0.25">
      <c r="A44" s="3" t="s">
        <v>12</v>
      </c>
      <c r="B44" s="3" t="s">
        <v>57</v>
      </c>
      <c r="C44" s="3" t="s">
        <v>14</v>
      </c>
      <c r="D44" s="3" t="s">
        <v>80</v>
      </c>
      <c r="E44" s="3" t="s">
        <v>86</v>
      </c>
      <c r="F44" s="4">
        <v>43784</v>
      </c>
      <c r="G44" s="3" t="s">
        <v>17</v>
      </c>
      <c r="H44" s="3" t="s">
        <v>18</v>
      </c>
      <c r="I44" s="5">
        <v>1040.6400000000001</v>
      </c>
      <c r="J44" s="5">
        <v>91.83</v>
      </c>
      <c r="K44" s="6" t="s">
        <v>202</v>
      </c>
      <c r="L44" s="6" t="s">
        <v>82</v>
      </c>
    </row>
    <row r="45" spans="1:12" x14ac:dyDescent="0.25">
      <c r="A45" s="3" t="s">
        <v>12</v>
      </c>
      <c r="B45" s="3" t="s">
        <v>87</v>
      </c>
      <c r="C45" s="3" t="s">
        <v>14</v>
      </c>
      <c r="D45" s="3" t="s">
        <v>80</v>
      </c>
      <c r="E45" s="3" t="s">
        <v>88</v>
      </c>
      <c r="F45" s="4">
        <v>43838</v>
      </c>
      <c r="G45" s="3" t="s">
        <v>17</v>
      </c>
      <c r="H45" s="3" t="s">
        <v>18</v>
      </c>
      <c r="I45" s="5">
        <v>4181.12</v>
      </c>
      <c r="J45" s="5">
        <v>0</v>
      </c>
      <c r="K45" s="6" t="s">
        <v>202</v>
      </c>
      <c r="L45" s="6" t="s">
        <v>82</v>
      </c>
    </row>
    <row r="46" spans="1:12" x14ac:dyDescent="0.25">
      <c r="A46" s="3" t="s">
        <v>12</v>
      </c>
      <c r="B46" s="3" t="s">
        <v>89</v>
      </c>
      <c r="C46" s="3" t="s">
        <v>14</v>
      </c>
      <c r="D46" s="3" t="s">
        <v>80</v>
      </c>
      <c r="E46" s="3" t="s">
        <v>90</v>
      </c>
      <c r="F46" s="4">
        <v>43810</v>
      </c>
      <c r="G46" s="3" t="s">
        <v>17</v>
      </c>
      <c r="H46" s="3" t="s">
        <v>18</v>
      </c>
      <c r="I46" s="5">
        <v>221.11</v>
      </c>
      <c r="J46" s="5">
        <v>0</v>
      </c>
      <c r="K46" s="6" t="s">
        <v>202</v>
      </c>
      <c r="L46" s="6" t="s">
        <v>82</v>
      </c>
    </row>
    <row r="47" spans="1:12" x14ac:dyDescent="0.25">
      <c r="A47" s="3" t="s">
        <v>12</v>
      </c>
      <c r="B47" s="3" t="s">
        <v>91</v>
      </c>
      <c r="C47" s="3" t="s">
        <v>14</v>
      </c>
      <c r="D47" s="3" t="s">
        <v>80</v>
      </c>
      <c r="E47" s="3" t="s">
        <v>92</v>
      </c>
      <c r="F47" s="4">
        <v>43840</v>
      </c>
      <c r="G47" s="3" t="s">
        <v>17</v>
      </c>
      <c r="H47" s="3" t="s">
        <v>18</v>
      </c>
      <c r="I47" s="5">
        <v>619.16</v>
      </c>
      <c r="J47" s="5">
        <v>0</v>
      </c>
      <c r="K47" s="6" t="s">
        <v>202</v>
      </c>
      <c r="L47" s="6" t="s">
        <v>82</v>
      </c>
    </row>
    <row r="48" spans="1:12" x14ac:dyDescent="0.25">
      <c r="A48" s="3" t="s">
        <v>93</v>
      </c>
      <c r="B48" s="3" t="s">
        <v>94</v>
      </c>
      <c r="C48" s="3" t="s">
        <v>14</v>
      </c>
      <c r="D48" s="3" t="s">
        <v>80</v>
      </c>
      <c r="E48" s="3" t="s">
        <v>95</v>
      </c>
      <c r="F48" s="4">
        <v>43746</v>
      </c>
      <c r="G48" s="3" t="s">
        <v>17</v>
      </c>
      <c r="H48" s="3" t="s">
        <v>18</v>
      </c>
      <c r="I48" s="5">
        <v>82.39</v>
      </c>
      <c r="J48" s="5">
        <v>0</v>
      </c>
      <c r="K48" s="6" t="s">
        <v>202</v>
      </c>
      <c r="L48" s="6" t="s">
        <v>82</v>
      </c>
    </row>
    <row r="49" spans="1:12" x14ac:dyDescent="0.25">
      <c r="A49" s="3" t="s">
        <v>96</v>
      </c>
      <c r="B49" s="3" t="s">
        <v>97</v>
      </c>
      <c r="C49" s="3" t="s">
        <v>14</v>
      </c>
      <c r="D49" s="3" t="s">
        <v>15</v>
      </c>
      <c r="E49" s="3" t="s">
        <v>98</v>
      </c>
      <c r="F49" s="4">
        <v>43210</v>
      </c>
      <c r="G49" s="3" t="s">
        <v>17</v>
      </c>
      <c r="H49" s="3" t="s">
        <v>18</v>
      </c>
      <c r="I49" s="5">
        <v>482.68</v>
      </c>
      <c r="J49" s="5">
        <v>85.17</v>
      </c>
      <c r="K49" s="6" t="s">
        <v>202</v>
      </c>
      <c r="L49" s="6" t="s">
        <v>19</v>
      </c>
    </row>
    <row r="50" spans="1:12" x14ac:dyDescent="0.25">
      <c r="A50" s="3" t="s">
        <v>96</v>
      </c>
      <c r="B50" s="3" t="s">
        <v>97</v>
      </c>
      <c r="C50" s="3" t="s">
        <v>14</v>
      </c>
      <c r="D50" s="3" t="s">
        <v>15</v>
      </c>
      <c r="E50" s="3" t="s">
        <v>99</v>
      </c>
      <c r="F50" s="4">
        <v>43210</v>
      </c>
      <c r="G50" s="3" t="s">
        <v>17</v>
      </c>
      <c r="H50" s="3" t="s">
        <v>18</v>
      </c>
      <c r="I50" s="5">
        <v>190.53</v>
      </c>
      <c r="J50" s="5">
        <v>33.619999999999997</v>
      </c>
      <c r="K50" s="6" t="s">
        <v>202</v>
      </c>
      <c r="L50" s="6" t="s">
        <v>19</v>
      </c>
    </row>
    <row r="51" spans="1:12" x14ac:dyDescent="0.25">
      <c r="A51" s="3" t="s">
        <v>96</v>
      </c>
      <c r="B51" s="3" t="s">
        <v>97</v>
      </c>
      <c r="C51" s="3" t="s">
        <v>14</v>
      </c>
      <c r="D51" s="3" t="s">
        <v>15</v>
      </c>
      <c r="E51" s="3" t="s">
        <v>99</v>
      </c>
      <c r="F51" s="4">
        <v>43210</v>
      </c>
      <c r="G51" s="3" t="s">
        <v>20</v>
      </c>
      <c r="H51" s="3" t="s">
        <v>18</v>
      </c>
      <c r="I51" s="5">
        <v>1557.3</v>
      </c>
      <c r="J51" s="5">
        <v>274.82</v>
      </c>
      <c r="K51" s="6" t="s">
        <v>202</v>
      </c>
      <c r="L51" s="6" t="s">
        <v>19</v>
      </c>
    </row>
    <row r="52" spans="1:12" x14ac:dyDescent="0.25">
      <c r="A52" s="3" t="s">
        <v>96</v>
      </c>
      <c r="B52" s="3" t="s">
        <v>97</v>
      </c>
      <c r="C52" s="3" t="s">
        <v>14</v>
      </c>
      <c r="D52" s="3" t="s">
        <v>15</v>
      </c>
      <c r="E52" s="3" t="s">
        <v>100</v>
      </c>
      <c r="F52" s="4">
        <v>43210</v>
      </c>
      <c r="G52" s="3" t="s">
        <v>17</v>
      </c>
      <c r="H52" s="3" t="s">
        <v>18</v>
      </c>
      <c r="I52" s="5">
        <v>187.45</v>
      </c>
      <c r="J52" s="5">
        <v>33.08</v>
      </c>
      <c r="K52" s="6" t="s">
        <v>202</v>
      </c>
      <c r="L52" s="6" t="s">
        <v>19</v>
      </c>
    </row>
    <row r="53" spans="1:12" x14ac:dyDescent="0.25">
      <c r="A53" s="3" t="s">
        <v>96</v>
      </c>
      <c r="B53" s="3" t="s">
        <v>97</v>
      </c>
      <c r="C53" s="3" t="s">
        <v>14</v>
      </c>
      <c r="D53" s="3" t="s">
        <v>15</v>
      </c>
      <c r="E53" s="3" t="s">
        <v>100</v>
      </c>
      <c r="F53" s="4">
        <v>43210</v>
      </c>
      <c r="G53" s="3" t="s">
        <v>20</v>
      </c>
      <c r="H53" s="3" t="s">
        <v>18</v>
      </c>
      <c r="I53" s="5">
        <v>1499.62</v>
      </c>
      <c r="J53" s="5">
        <v>264.64</v>
      </c>
      <c r="K53" s="6" t="s">
        <v>202</v>
      </c>
      <c r="L53" s="6" t="s">
        <v>19</v>
      </c>
    </row>
    <row r="54" spans="1:12" x14ac:dyDescent="0.25">
      <c r="A54" s="3" t="s">
        <v>96</v>
      </c>
      <c r="B54" s="3" t="s">
        <v>97</v>
      </c>
      <c r="C54" s="3" t="s">
        <v>14</v>
      </c>
      <c r="D54" s="3" t="s">
        <v>15</v>
      </c>
      <c r="E54" s="3" t="s">
        <v>101</v>
      </c>
      <c r="F54" s="4">
        <v>43210</v>
      </c>
      <c r="G54" s="3" t="s">
        <v>17</v>
      </c>
      <c r="H54" s="3" t="s">
        <v>18</v>
      </c>
      <c r="I54" s="5">
        <v>293.12</v>
      </c>
      <c r="J54" s="5">
        <v>51.73</v>
      </c>
      <c r="K54" s="6" t="s">
        <v>202</v>
      </c>
      <c r="L54" s="6" t="s">
        <v>19</v>
      </c>
    </row>
    <row r="55" spans="1:12" x14ac:dyDescent="0.25">
      <c r="A55" s="3" t="s">
        <v>96</v>
      </c>
      <c r="B55" s="3" t="s">
        <v>97</v>
      </c>
      <c r="C55" s="3" t="s">
        <v>14</v>
      </c>
      <c r="D55" s="3" t="s">
        <v>15</v>
      </c>
      <c r="E55" s="3" t="s">
        <v>101</v>
      </c>
      <c r="F55" s="4">
        <v>43210</v>
      </c>
      <c r="G55" s="3" t="s">
        <v>20</v>
      </c>
      <c r="H55" s="3" t="s">
        <v>18</v>
      </c>
      <c r="I55" s="5">
        <v>2395.85</v>
      </c>
      <c r="J55" s="5">
        <v>422.8</v>
      </c>
      <c r="K55" s="6" t="s">
        <v>202</v>
      </c>
      <c r="L55" s="6" t="s">
        <v>19</v>
      </c>
    </row>
    <row r="56" spans="1:12" x14ac:dyDescent="0.25">
      <c r="A56" s="3" t="s">
        <v>96</v>
      </c>
      <c r="B56" s="3" t="s">
        <v>97</v>
      </c>
      <c r="C56" s="3" t="s">
        <v>14</v>
      </c>
      <c r="D56" s="3" t="s">
        <v>15</v>
      </c>
      <c r="E56" s="3" t="s">
        <v>102</v>
      </c>
      <c r="F56" s="4">
        <v>43210</v>
      </c>
      <c r="G56" s="3" t="s">
        <v>17</v>
      </c>
      <c r="H56" s="3" t="s">
        <v>18</v>
      </c>
      <c r="I56" s="5">
        <v>1177.3800000000001</v>
      </c>
      <c r="J56" s="5">
        <v>207.77</v>
      </c>
      <c r="K56" s="6" t="s">
        <v>202</v>
      </c>
      <c r="L56" s="6" t="s">
        <v>19</v>
      </c>
    </row>
    <row r="57" spans="1:12" x14ac:dyDescent="0.25">
      <c r="A57" s="3" t="s">
        <v>96</v>
      </c>
      <c r="B57" s="3" t="s">
        <v>97</v>
      </c>
      <c r="C57" s="3" t="s">
        <v>14</v>
      </c>
      <c r="D57" s="3" t="s">
        <v>15</v>
      </c>
      <c r="E57" s="3" t="s">
        <v>103</v>
      </c>
      <c r="F57" s="4">
        <v>43210</v>
      </c>
      <c r="G57" s="3" t="s">
        <v>17</v>
      </c>
      <c r="H57" s="3" t="s">
        <v>18</v>
      </c>
      <c r="I57" s="5">
        <v>565.25</v>
      </c>
      <c r="J57" s="5">
        <v>99.76</v>
      </c>
      <c r="K57" s="6" t="s">
        <v>202</v>
      </c>
      <c r="L57" s="6" t="s">
        <v>19</v>
      </c>
    </row>
    <row r="58" spans="1:12" x14ac:dyDescent="0.25">
      <c r="A58" s="3" t="s">
        <v>96</v>
      </c>
      <c r="B58" s="3" t="s">
        <v>97</v>
      </c>
      <c r="C58" s="3" t="s">
        <v>14</v>
      </c>
      <c r="D58" s="3" t="s">
        <v>15</v>
      </c>
      <c r="E58" s="3" t="s">
        <v>103</v>
      </c>
      <c r="F58" s="4">
        <v>43210</v>
      </c>
      <c r="G58" s="3" t="s">
        <v>20</v>
      </c>
      <c r="H58" s="3" t="s">
        <v>18</v>
      </c>
      <c r="I58" s="5">
        <v>706.56</v>
      </c>
      <c r="J58" s="5">
        <v>124.69</v>
      </c>
      <c r="K58" s="6" t="s">
        <v>202</v>
      </c>
      <c r="L58" s="6" t="s">
        <v>19</v>
      </c>
    </row>
    <row r="59" spans="1:12" x14ac:dyDescent="0.25">
      <c r="A59" s="3" t="s">
        <v>96</v>
      </c>
      <c r="B59" s="3" t="s">
        <v>97</v>
      </c>
      <c r="C59" s="3" t="s">
        <v>14</v>
      </c>
      <c r="D59" s="3" t="s">
        <v>15</v>
      </c>
      <c r="E59" s="3" t="s">
        <v>104</v>
      </c>
      <c r="F59" s="4">
        <v>43210</v>
      </c>
      <c r="G59" s="3" t="s">
        <v>17</v>
      </c>
      <c r="H59" s="3" t="s">
        <v>18</v>
      </c>
      <c r="I59" s="5">
        <v>55.43</v>
      </c>
      <c r="J59" s="5">
        <v>9.7799999999999994</v>
      </c>
      <c r="K59" s="6" t="s">
        <v>202</v>
      </c>
      <c r="L59" s="6" t="s">
        <v>19</v>
      </c>
    </row>
    <row r="60" spans="1:12" x14ac:dyDescent="0.25">
      <c r="A60" s="3" t="s">
        <v>96</v>
      </c>
      <c r="B60" s="3" t="s">
        <v>97</v>
      </c>
      <c r="C60" s="3" t="s">
        <v>14</v>
      </c>
      <c r="D60" s="3" t="s">
        <v>15</v>
      </c>
      <c r="E60" s="3" t="s">
        <v>104</v>
      </c>
      <c r="F60" s="4">
        <v>43210</v>
      </c>
      <c r="G60" s="3" t="s">
        <v>20</v>
      </c>
      <c r="H60" s="3" t="s">
        <v>18</v>
      </c>
      <c r="I60" s="5">
        <v>118.99</v>
      </c>
      <c r="J60" s="5">
        <v>20.98</v>
      </c>
      <c r="K60" s="6" t="s">
        <v>202</v>
      </c>
      <c r="L60" s="6" t="s">
        <v>19</v>
      </c>
    </row>
    <row r="61" spans="1:12" x14ac:dyDescent="0.25">
      <c r="A61" s="3" t="s">
        <v>96</v>
      </c>
      <c r="B61" s="3" t="s">
        <v>97</v>
      </c>
      <c r="C61" s="3" t="s">
        <v>14</v>
      </c>
      <c r="D61" s="3" t="s">
        <v>15</v>
      </c>
      <c r="E61" s="3" t="s">
        <v>105</v>
      </c>
      <c r="F61" s="4">
        <v>43714</v>
      </c>
      <c r="G61" s="3" t="s">
        <v>17</v>
      </c>
      <c r="H61" s="3" t="s">
        <v>18</v>
      </c>
      <c r="I61" s="5">
        <v>204.9</v>
      </c>
      <c r="J61" s="5">
        <v>36.15</v>
      </c>
      <c r="K61" s="6" t="s">
        <v>202</v>
      </c>
      <c r="L61" s="6" t="s">
        <v>19</v>
      </c>
    </row>
    <row r="62" spans="1:12" x14ac:dyDescent="0.25">
      <c r="A62" s="3" t="s">
        <v>96</v>
      </c>
      <c r="B62" s="3" t="s">
        <v>97</v>
      </c>
      <c r="C62" s="3" t="s">
        <v>14</v>
      </c>
      <c r="D62" s="3" t="s">
        <v>15</v>
      </c>
      <c r="E62" s="3" t="s">
        <v>105</v>
      </c>
      <c r="F62" s="4">
        <v>43714</v>
      </c>
      <c r="G62" s="3" t="s">
        <v>20</v>
      </c>
      <c r="H62" s="3" t="s">
        <v>18</v>
      </c>
      <c r="I62" s="5">
        <v>234.79</v>
      </c>
      <c r="J62" s="5">
        <v>41.43</v>
      </c>
      <c r="K62" s="6" t="s">
        <v>202</v>
      </c>
      <c r="L62" s="6" t="s">
        <v>19</v>
      </c>
    </row>
    <row r="63" spans="1:12" x14ac:dyDescent="0.25">
      <c r="A63" s="3" t="s">
        <v>96</v>
      </c>
      <c r="B63" s="3" t="s">
        <v>106</v>
      </c>
      <c r="C63" s="3" t="s">
        <v>14</v>
      </c>
      <c r="D63" s="3" t="s">
        <v>80</v>
      </c>
      <c r="E63" s="3" t="s">
        <v>107</v>
      </c>
      <c r="F63" s="4">
        <v>43332</v>
      </c>
      <c r="G63" s="3" t="s">
        <v>17</v>
      </c>
      <c r="H63" s="3" t="s">
        <v>18</v>
      </c>
      <c r="I63" s="5">
        <v>115.29</v>
      </c>
      <c r="J63" s="5">
        <v>20.350000000000001</v>
      </c>
      <c r="K63" s="6" t="s">
        <v>202</v>
      </c>
      <c r="L63" s="6" t="s">
        <v>82</v>
      </c>
    </row>
    <row r="64" spans="1:12" x14ac:dyDescent="0.25">
      <c r="A64" s="3" t="s">
        <v>96</v>
      </c>
      <c r="B64" s="3" t="s">
        <v>108</v>
      </c>
      <c r="C64" s="3" t="s">
        <v>14</v>
      </c>
      <c r="D64" s="3" t="s">
        <v>80</v>
      </c>
      <c r="E64" s="3" t="s">
        <v>109</v>
      </c>
      <c r="F64" s="4">
        <v>43405</v>
      </c>
      <c r="G64" s="3" t="s">
        <v>17</v>
      </c>
      <c r="H64" s="3" t="s">
        <v>18</v>
      </c>
      <c r="I64" s="5">
        <v>835.4</v>
      </c>
      <c r="J64" s="5">
        <v>147.41999999999999</v>
      </c>
      <c r="K64" s="6" t="s">
        <v>202</v>
      </c>
      <c r="L64" s="6" t="s">
        <v>82</v>
      </c>
    </row>
    <row r="65" spans="1:12" x14ac:dyDescent="0.25">
      <c r="A65" s="3" t="s">
        <v>96</v>
      </c>
      <c r="B65" s="3" t="s">
        <v>108</v>
      </c>
      <c r="C65" s="3" t="s">
        <v>14</v>
      </c>
      <c r="D65" s="3" t="s">
        <v>80</v>
      </c>
      <c r="E65" s="3" t="s">
        <v>110</v>
      </c>
      <c r="F65" s="4">
        <v>43405</v>
      </c>
      <c r="G65" s="3" t="s">
        <v>17</v>
      </c>
      <c r="H65" s="3" t="s">
        <v>18</v>
      </c>
      <c r="I65" s="5">
        <v>654.4</v>
      </c>
      <c r="J65" s="5">
        <v>115.48</v>
      </c>
      <c r="K65" s="6" t="s">
        <v>202</v>
      </c>
      <c r="L65" s="6" t="s">
        <v>82</v>
      </c>
    </row>
    <row r="66" spans="1:12" x14ac:dyDescent="0.25">
      <c r="A66" s="3" t="s">
        <v>96</v>
      </c>
      <c r="B66" s="3" t="s">
        <v>108</v>
      </c>
      <c r="C66" s="3" t="s">
        <v>14</v>
      </c>
      <c r="D66" s="3" t="s">
        <v>80</v>
      </c>
      <c r="E66" s="3" t="s">
        <v>111</v>
      </c>
      <c r="F66" s="4">
        <v>43405</v>
      </c>
      <c r="G66" s="3" t="s">
        <v>17</v>
      </c>
      <c r="H66" s="3" t="s">
        <v>18</v>
      </c>
      <c r="I66" s="5">
        <v>4201.3900000000003</v>
      </c>
      <c r="J66" s="5">
        <v>741.42</v>
      </c>
      <c r="K66" s="6" t="s">
        <v>202</v>
      </c>
      <c r="L66" s="6" t="s">
        <v>82</v>
      </c>
    </row>
    <row r="67" spans="1:12" x14ac:dyDescent="0.25">
      <c r="A67" s="3" t="s">
        <v>96</v>
      </c>
      <c r="B67" s="3" t="s">
        <v>112</v>
      </c>
      <c r="C67" s="3" t="s">
        <v>14</v>
      </c>
      <c r="D67" s="3" t="s">
        <v>80</v>
      </c>
      <c r="E67" s="3" t="s">
        <v>113</v>
      </c>
      <c r="F67" s="4">
        <v>43719</v>
      </c>
      <c r="G67" s="3" t="s">
        <v>17</v>
      </c>
      <c r="H67" s="3" t="s">
        <v>18</v>
      </c>
      <c r="I67" s="5">
        <v>336.73</v>
      </c>
      <c r="J67" s="5">
        <v>59.42</v>
      </c>
      <c r="K67" s="6" t="s">
        <v>202</v>
      </c>
      <c r="L67" s="6" t="s">
        <v>82</v>
      </c>
    </row>
    <row r="68" spans="1:12" x14ac:dyDescent="0.25">
      <c r="A68" s="3" t="s">
        <v>114</v>
      </c>
      <c r="B68" s="3" t="s">
        <v>115</v>
      </c>
      <c r="C68" s="3" t="s">
        <v>14</v>
      </c>
      <c r="D68" s="3" t="s">
        <v>15</v>
      </c>
      <c r="E68" s="3" t="s">
        <v>116</v>
      </c>
      <c r="F68" s="4">
        <v>43357</v>
      </c>
      <c r="G68" s="3" t="s">
        <v>17</v>
      </c>
      <c r="H68" s="3" t="s">
        <v>18</v>
      </c>
      <c r="I68" s="5">
        <v>22950</v>
      </c>
      <c r="J68" s="5">
        <v>4050</v>
      </c>
      <c r="K68" s="6" t="s">
        <v>202</v>
      </c>
      <c r="L68" s="6" t="s">
        <v>82</v>
      </c>
    </row>
    <row r="69" spans="1:12" x14ac:dyDescent="0.25">
      <c r="A69" s="3" t="s">
        <v>114</v>
      </c>
      <c r="B69" s="3" t="s">
        <v>117</v>
      </c>
      <c r="C69" s="3" t="s">
        <v>14</v>
      </c>
      <c r="D69" s="3" t="s">
        <v>15</v>
      </c>
      <c r="E69" s="3" t="s">
        <v>118</v>
      </c>
      <c r="F69" s="4">
        <v>43434</v>
      </c>
      <c r="G69" s="3" t="s">
        <v>17</v>
      </c>
      <c r="H69" s="3" t="s">
        <v>18</v>
      </c>
      <c r="I69" s="5">
        <v>433.3</v>
      </c>
      <c r="J69" s="5">
        <v>76.47</v>
      </c>
      <c r="K69" s="6" t="s">
        <v>202</v>
      </c>
      <c r="L69" s="6" t="s">
        <v>82</v>
      </c>
    </row>
    <row r="70" spans="1:12" x14ac:dyDescent="0.25">
      <c r="A70" s="3" t="s">
        <v>114</v>
      </c>
      <c r="B70" s="3" t="s">
        <v>117</v>
      </c>
      <c r="C70" s="3" t="s">
        <v>14</v>
      </c>
      <c r="D70" s="3" t="s">
        <v>15</v>
      </c>
      <c r="E70" s="3" t="s">
        <v>119</v>
      </c>
      <c r="F70" s="4">
        <v>43551</v>
      </c>
      <c r="G70" s="3" t="s">
        <v>17</v>
      </c>
      <c r="H70" s="3" t="s">
        <v>18</v>
      </c>
      <c r="I70" s="5">
        <v>8.48</v>
      </c>
      <c r="J70" s="5">
        <v>1.5</v>
      </c>
      <c r="K70" s="6" t="s">
        <v>202</v>
      </c>
      <c r="L70" s="6" t="s">
        <v>82</v>
      </c>
    </row>
    <row r="71" spans="1:12" x14ac:dyDescent="0.25">
      <c r="A71" s="3" t="s">
        <v>114</v>
      </c>
      <c r="B71" s="3" t="s">
        <v>120</v>
      </c>
      <c r="C71" s="3" t="s">
        <v>14</v>
      </c>
      <c r="D71" s="3" t="s">
        <v>15</v>
      </c>
      <c r="E71" s="3" t="s">
        <v>121</v>
      </c>
      <c r="F71" s="4">
        <v>43447</v>
      </c>
      <c r="G71" s="3" t="s">
        <v>17</v>
      </c>
      <c r="H71" s="3" t="s">
        <v>18</v>
      </c>
      <c r="I71" s="5">
        <v>262.3</v>
      </c>
      <c r="J71" s="5">
        <v>46.29</v>
      </c>
      <c r="K71" s="6" t="s">
        <v>202</v>
      </c>
      <c r="L71" s="6" t="s">
        <v>82</v>
      </c>
    </row>
    <row r="72" spans="1:12" x14ac:dyDescent="0.25">
      <c r="A72" s="3" t="s">
        <v>114</v>
      </c>
      <c r="B72" s="3" t="s">
        <v>122</v>
      </c>
      <c r="C72" s="3" t="s">
        <v>14</v>
      </c>
      <c r="D72" s="3" t="s">
        <v>80</v>
      </c>
      <c r="E72" s="3" t="s">
        <v>123</v>
      </c>
      <c r="F72" s="4">
        <v>43770</v>
      </c>
      <c r="G72" s="3" t="s">
        <v>17</v>
      </c>
      <c r="H72" s="3" t="s">
        <v>18</v>
      </c>
      <c r="I72" s="5">
        <v>233.69</v>
      </c>
      <c r="J72" s="5">
        <v>41.24</v>
      </c>
      <c r="K72" s="6" t="s">
        <v>202</v>
      </c>
      <c r="L72" s="6" t="s">
        <v>82</v>
      </c>
    </row>
    <row r="73" spans="1:12" x14ac:dyDescent="0.25">
      <c r="A73" s="3" t="s">
        <v>114</v>
      </c>
      <c r="B73" s="3" t="s">
        <v>115</v>
      </c>
      <c r="C73" s="3" t="s">
        <v>14</v>
      </c>
      <c r="D73" s="3" t="s">
        <v>80</v>
      </c>
      <c r="E73" s="3" t="s">
        <v>124</v>
      </c>
      <c r="F73" s="4">
        <v>43707</v>
      </c>
      <c r="G73" s="3" t="s">
        <v>17</v>
      </c>
      <c r="H73" s="3" t="s">
        <v>18</v>
      </c>
      <c r="I73" s="5">
        <v>106.11</v>
      </c>
      <c r="J73" s="5">
        <v>18.72</v>
      </c>
      <c r="K73" s="6" t="s">
        <v>202</v>
      </c>
      <c r="L73" s="6" t="s">
        <v>82</v>
      </c>
    </row>
    <row r="74" spans="1:12" x14ac:dyDescent="0.25">
      <c r="A74" s="3" t="s">
        <v>114</v>
      </c>
      <c r="B74" s="3" t="s">
        <v>117</v>
      </c>
      <c r="C74" s="3" t="s">
        <v>14</v>
      </c>
      <c r="D74" s="3" t="s">
        <v>80</v>
      </c>
      <c r="E74" s="3" t="s">
        <v>125</v>
      </c>
      <c r="F74" s="4">
        <v>43749</v>
      </c>
      <c r="G74" s="3" t="s">
        <v>17</v>
      </c>
      <c r="H74" s="3" t="s">
        <v>18</v>
      </c>
      <c r="I74" s="5">
        <v>63.75</v>
      </c>
      <c r="J74" s="5">
        <v>11.25</v>
      </c>
      <c r="K74" s="6" t="s">
        <v>202</v>
      </c>
      <c r="L74" s="6" t="s">
        <v>82</v>
      </c>
    </row>
    <row r="75" spans="1:12" x14ac:dyDescent="0.25">
      <c r="A75" s="3" t="s">
        <v>114</v>
      </c>
      <c r="B75" s="3" t="s">
        <v>126</v>
      </c>
      <c r="C75" s="3" t="s">
        <v>14</v>
      </c>
      <c r="D75" s="3" t="s">
        <v>80</v>
      </c>
      <c r="E75" s="3" t="s">
        <v>127</v>
      </c>
      <c r="F75" s="4">
        <v>43705</v>
      </c>
      <c r="G75" s="3" t="s">
        <v>17</v>
      </c>
      <c r="H75" s="3" t="s">
        <v>18</v>
      </c>
      <c r="I75" s="5">
        <v>28.04</v>
      </c>
      <c r="J75" s="5">
        <v>4.95</v>
      </c>
      <c r="K75" s="6" t="s">
        <v>202</v>
      </c>
      <c r="L75" s="6" t="s">
        <v>82</v>
      </c>
    </row>
    <row r="76" spans="1:12" x14ac:dyDescent="0.25">
      <c r="A76" s="3" t="s">
        <v>114</v>
      </c>
      <c r="B76" s="3" t="s">
        <v>128</v>
      </c>
      <c r="C76" s="3" t="s">
        <v>14</v>
      </c>
      <c r="D76" s="3" t="s">
        <v>80</v>
      </c>
      <c r="E76" s="3" t="s">
        <v>129</v>
      </c>
      <c r="F76" s="4">
        <v>43756</v>
      </c>
      <c r="G76" s="3" t="s">
        <v>17</v>
      </c>
      <c r="H76" s="3" t="s">
        <v>18</v>
      </c>
      <c r="I76" s="5">
        <v>432.36</v>
      </c>
      <c r="J76" s="5">
        <v>76.3</v>
      </c>
      <c r="K76" s="6" t="s">
        <v>202</v>
      </c>
      <c r="L76" s="6" t="s">
        <v>82</v>
      </c>
    </row>
    <row r="77" spans="1:12" x14ac:dyDescent="0.25">
      <c r="A77" s="3" t="s">
        <v>114</v>
      </c>
      <c r="B77" s="3" t="s">
        <v>130</v>
      </c>
      <c r="C77" s="3" t="s">
        <v>14</v>
      </c>
      <c r="D77" s="3" t="s">
        <v>80</v>
      </c>
      <c r="E77" s="3" t="s">
        <v>131</v>
      </c>
      <c r="F77" s="4">
        <v>43494</v>
      </c>
      <c r="G77" s="3" t="s">
        <v>17</v>
      </c>
      <c r="H77" s="3" t="s">
        <v>18</v>
      </c>
      <c r="I77" s="5">
        <v>8.48</v>
      </c>
      <c r="J77" s="5">
        <v>1.5</v>
      </c>
      <c r="K77" s="6" t="s">
        <v>202</v>
      </c>
      <c r="L77" s="6" t="s">
        <v>82</v>
      </c>
    </row>
    <row r="78" spans="1:12" x14ac:dyDescent="0.25">
      <c r="A78" s="3" t="s">
        <v>114</v>
      </c>
      <c r="B78" s="3" t="s">
        <v>130</v>
      </c>
      <c r="C78" s="3" t="s">
        <v>14</v>
      </c>
      <c r="D78" s="3" t="s">
        <v>80</v>
      </c>
      <c r="E78" s="3" t="s">
        <v>132</v>
      </c>
      <c r="F78" s="4">
        <v>43789</v>
      </c>
      <c r="G78" s="3" t="s">
        <v>17</v>
      </c>
      <c r="H78" s="3" t="s">
        <v>18</v>
      </c>
      <c r="I78" s="5">
        <v>100.74</v>
      </c>
      <c r="J78" s="5">
        <v>17.78</v>
      </c>
      <c r="K78" s="6" t="s">
        <v>202</v>
      </c>
      <c r="L78" s="6" t="s">
        <v>82</v>
      </c>
    </row>
    <row r="79" spans="1:12" x14ac:dyDescent="0.25">
      <c r="A79" s="3" t="s">
        <v>114</v>
      </c>
      <c r="B79" s="3" t="s">
        <v>120</v>
      </c>
      <c r="C79" s="3" t="s">
        <v>14</v>
      </c>
      <c r="D79" s="3" t="s">
        <v>80</v>
      </c>
      <c r="E79" s="3" t="s">
        <v>133</v>
      </c>
      <c r="F79" s="4">
        <v>43636</v>
      </c>
      <c r="G79" s="3" t="s">
        <v>17</v>
      </c>
      <c r="H79" s="3" t="s">
        <v>18</v>
      </c>
      <c r="I79" s="5">
        <v>12.78</v>
      </c>
      <c r="J79" s="5">
        <v>2.2599999999999998</v>
      </c>
      <c r="K79" s="6" t="s">
        <v>202</v>
      </c>
      <c r="L79" s="6" t="s">
        <v>82</v>
      </c>
    </row>
    <row r="80" spans="1:12" x14ac:dyDescent="0.25">
      <c r="A80" s="3" t="s">
        <v>114</v>
      </c>
      <c r="B80" s="3" t="s">
        <v>134</v>
      </c>
      <c r="C80" s="3" t="s">
        <v>14</v>
      </c>
      <c r="D80" s="3" t="s">
        <v>80</v>
      </c>
      <c r="E80" s="3" t="s">
        <v>135</v>
      </c>
      <c r="F80" s="4">
        <v>43698</v>
      </c>
      <c r="G80" s="3" t="s">
        <v>17</v>
      </c>
      <c r="H80" s="3" t="s">
        <v>18</v>
      </c>
      <c r="I80" s="5">
        <v>5094.43</v>
      </c>
      <c r="J80" s="5">
        <v>899.02</v>
      </c>
      <c r="K80" s="6" t="s">
        <v>202</v>
      </c>
      <c r="L80" s="6" t="s">
        <v>82</v>
      </c>
    </row>
    <row r="81" spans="1:12" x14ac:dyDescent="0.25">
      <c r="A81" s="3" t="s">
        <v>114</v>
      </c>
      <c r="B81" s="3" t="s">
        <v>134</v>
      </c>
      <c r="C81" s="3" t="s">
        <v>14</v>
      </c>
      <c r="D81" s="3" t="s">
        <v>80</v>
      </c>
      <c r="E81" s="3" t="s">
        <v>136</v>
      </c>
      <c r="F81" s="4">
        <v>43700</v>
      </c>
      <c r="G81" s="3" t="s">
        <v>17</v>
      </c>
      <c r="H81" s="3" t="s">
        <v>18</v>
      </c>
      <c r="I81" s="5">
        <v>1037.47</v>
      </c>
      <c r="J81" s="5">
        <v>183.08</v>
      </c>
      <c r="K81" s="6" t="s">
        <v>202</v>
      </c>
      <c r="L81" s="6" t="s">
        <v>82</v>
      </c>
    </row>
    <row r="82" spans="1:12" x14ac:dyDescent="0.25">
      <c r="A82" s="3" t="s">
        <v>114</v>
      </c>
      <c r="B82" s="3" t="s">
        <v>134</v>
      </c>
      <c r="C82" s="3" t="s">
        <v>14</v>
      </c>
      <c r="D82" s="3" t="s">
        <v>80</v>
      </c>
      <c r="E82" s="3" t="s">
        <v>137</v>
      </c>
      <c r="F82" s="4">
        <v>43798</v>
      </c>
      <c r="G82" s="3" t="s">
        <v>17</v>
      </c>
      <c r="H82" s="3" t="s">
        <v>18</v>
      </c>
      <c r="I82" s="5">
        <v>977.94</v>
      </c>
      <c r="J82" s="5">
        <v>172.58</v>
      </c>
      <c r="K82" s="6" t="s">
        <v>202</v>
      </c>
      <c r="L82" s="6" t="s">
        <v>82</v>
      </c>
    </row>
    <row r="83" spans="1:12" x14ac:dyDescent="0.25">
      <c r="A83" s="3" t="s">
        <v>114</v>
      </c>
      <c r="B83" s="3" t="s">
        <v>134</v>
      </c>
      <c r="C83" s="3" t="s">
        <v>14</v>
      </c>
      <c r="D83" s="3" t="s">
        <v>80</v>
      </c>
      <c r="E83" s="3" t="s">
        <v>138</v>
      </c>
      <c r="F83" s="4">
        <v>43817</v>
      </c>
      <c r="G83" s="3" t="s">
        <v>17</v>
      </c>
      <c r="H83" s="3" t="s">
        <v>18</v>
      </c>
      <c r="I83" s="5">
        <v>69.67</v>
      </c>
      <c r="J83" s="5">
        <v>12.29</v>
      </c>
      <c r="K83" s="6" t="s">
        <v>202</v>
      </c>
      <c r="L83" s="6" t="s">
        <v>82</v>
      </c>
    </row>
    <row r="84" spans="1:12" x14ac:dyDescent="0.25">
      <c r="A84" s="3" t="s">
        <v>114</v>
      </c>
      <c r="B84" s="3" t="s">
        <v>139</v>
      </c>
      <c r="C84" s="3" t="s">
        <v>14</v>
      </c>
      <c r="D84" s="3" t="s">
        <v>80</v>
      </c>
      <c r="E84" s="3" t="s">
        <v>140</v>
      </c>
      <c r="F84" s="4">
        <v>43453</v>
      </c>
      <c r="G84" s="3" t="s">
        <v>17</v>
      </c>
      <c r="H84" s="3" t="s">
        <v>18</v>
      </c>
      <c r="I84" s="5">
        <v>16.98</v>
      </c>
      <c r="J84" s="5">
        <v>3</v>
      </c>
      <c r="K84" s="6" t="s">
        <v>202</v>
      </c>
      <c r="L84" s="6" t="s">
        <v>82</v>
      </c>
    </row>
    <row r="85" spans="1:12" x14ac:dyDescent="0.25">
      <c r="A85" s="3" t="s">
        <v>12</v>
      </c>
      <c r="B85" s="3" t="s">
        <v>141</v>
      </c>
      <c r="C85" s="3" t="s">
        <v>38</v>
      </c>
      <c r="D85" s="3" t="s">
        <v>15</v>
      </c>
      <c r="E85" s="3" t="s">
        <v>142</v>
      </c>
      <c r="F85" s="4">
        <v>43789</v>
      </c>
      <c r="G85" s="3" t="s">
        <v>17</v>
      </c>
      <c r="H85" s="3" t="s">
        <v>18</v>
      </c>
      <c r="I85" s="5">
        <v>52.74</v>
      </c>
      <c r="J85" s="5">
        <v>4.66</v>
      </c>
      <c r="K85" s="6" t="s">
        <v>143</v>
      </c>
      <c r="L85" s="6" t="s">
        <v>82</v>
      </c>
    </row>
    <row r="86" spans="1:12" x14ac:dyDescent="0.25">
      <c r="A86" s="3" t="s">
        <v>12</v>
      </c>
      <c r="B86" s="3" t="s">
        <v>141</v>
      </c>
      <c r="C86" s="3" t="s">
        <v>38</v>
      </c>
      <c r="D86" s="3" t="s">
        <v>15</v>
      </c>
      <c r="E86" s="3" t="s">
        <v>144</v>
      </c>
      <c r="F86" s="4">
        <v>43859</v>
      </c>
      <c r="G86" s="3" t="s">
        <v>17</v>
      </c>
      <c r="H86" s="3" t="s">
        <v>18</v>
      </c>
      <c r="I86" s="5">
        <v>4192.6899999999996</v>
      </c>
      <c r="J86" s="5">
        <v>369.95</v>
      </c>
      <c r="K86" s="6" t="s">
        <v>143</v>
      </c>
      <c r="L86" s="6" t="s">
        <v>82</v>
      </c>
    </row>
    <row r="87" spans="1:12" x14ac:dyDescent="0.25">
      <c r="A87" s="3" t="s">
        <v>12</v>
      </c>
      <c r="B87" s="3" t="s">
        <v>54</v>
      </c>
      <c r="C87" s="3" t="s">
        <v>14</v>
      </c>
      <c r="D87" s="3" t="s">
        <v>15</v>
      </c>
      <c r="E87" s="3" t="s">
        <v>55</v>
      </c>
      <c r="F87" s="4">
        <v>43370</v>
      </c>
      <c r="G87" s="3" t="s">
        <v>17</v>
      </c>
      <c r="H87" s="3" t="s">
        <v>18</v>
      </c>
      <c r="I87" s="5">
        <v>932.3</v>
      </c>
      <c r="J87" s="5">
        <v>82.26</v>
      </c>
      <c r="K87" s="6" t="s">
        <v>143</v>
      </c>
      <c r="L87" s="6" t="s">
        <v>19</v>
      </c>
    </row>
    <row r="88" spans="1:12" x14ac:dyDescent="0.25">
      <c r="A88" s="3" t="s">
        <v>12</v>
      </c>
      <c r="B88" s="3" t="s">
        <v>44</v>
      </c>
      <c r="C88" s="3" t="s">
        <v>14</v>
      </c>
      <c r="D88" s="3" t="s">
        <v>15</v>
      </c>
      <c r="E88" s="3" t="s">
        <v>45</v>
      </c>
      <c r="F88" s="4">
        <v>43174</v>
      </c>
      <c r="G88" s="3" t="s">
        <v>17</v>
      </c>
      <c r="H88" s="3" t="s">
        <v>18</v>
      </c>
      <c r="I88" s="5">
        <v>219.78</v>
      </c>
      <c r="J88" s="5">
        <v>19.39</v>
      </c>
      <c r="K88" s="6" t="s">
        <v>143</v>
      </c>
      <c r="L88" s="6" t="s">
        <v>19</v>
      </c>
    </row>
    <row r="89" spans="1:12" x14ac:dyDescent="0.25">
      <c r="A89" s="3" t="s">
        <v>12</v>
      </c>
      <c r="B89" s="3" t="s">
        <v>44</v>
      </c>
      <c r="C89" s="3" t="s">
        <v>14</v>
      </c>
      <c r="D89" s="3" t="s">
        <v>15</v>
      </c>
      <c r="E89" s="3" t="s">
        <v>51</v>
      </c>
      <c r="F89" s="4">
        <v>43279</v>
      </c>
      <c r="G89" s="3" t="s">
        <v>17</v>
      </c>
      <c r="H89" s="3" t="s">
        <v>18</v>
      </c>
      <c r="I89" s="5">
        <v>994.74</v>
      </c>
      <c r="J89" s="5">
        <v>87.77</v>
      </c>
      <c r="K89" s="6" t="s">
        <v>143</v>
      </c>
      <c r="L89" s="6" t="s">
        <v>19</v>
      </c>
    </row>
    <row r="90" spans="1:12" x14ac:dyDescent="0.25">
      <c r="A90" s="3" t="s">
        <v>12</v>
      </c>
      <c r="B90" s="3" t="s">
        <v>44</v>
      </c>
      <c r="C90" s="3" t="s">
        <v>14</v>
      </c>
      <c r="D90" s="3" t="s">
        <v>15</v>
      </c>
      <c r="E90" s="3" t="s">
        <v>52</v>
      </c>
      <c r="F90" s="4">
        <v>43279</v>
      </c>
      <c r="G90" s="3" t="s">
        <v>17</v>
      </c>
      <c r="H90" s="3" t="s">
        <v>18</v>
      </c>
      <c r="I90" s="5">
        <v>282.32</v>
      </c>
      <c r="J90" s="5">
        <v>24.91</v>
      </c>
      <c r="K90" s="6" t="s">
        <v>143</v>
      </c>
      <c r="L90" s="6" t="s">
        <v>19</v>
      </c>
    </row>
    <row r="91" spans="1:12" x14ac:dyDescent="0.25">
      <c r="A91" s="3" t="s">
        <v>12</v>
      </c>
      <c r="B91" s="3" t="s">
        <v>44</v>
      </c>
      <c r="C91" s="3" t="s">
        <v>14</v>
      </c>
      <c r="D91" s="3" t="s">
        <v>15</v>
      </c>
      <c r="E91" s="3" t="s">
        <v>53</v>
      </c>
      <c r="F91" s="4">
        <v>43301</v>
      </c>
      <c r="G91" s="3" t="s">
        <v>17</v>
      </c>
      <c r="H91" s="3" t="s">
        <v>18</v>
      </c>
      <c r="I91" s="5">
        <v>717.38</v>
      </c>
      <c r="J91" s="5">
        <v>63.3</v>
      </c>
      <c r="K91" s="6" t="s">
        <v>143</v>
      </c>
      <c r="L91" s="6" t="s">
        <v>19</v>
      </c>
    </row>
    <row r="92" spans="1:12" x14ac:dyDescent="0.25">
      <c r="A92" s="3" t="s">
        <v>12</v>
      </c>
      <c r="B92" s="3" t="s">
        <v>44</v>
      </c>
      <c r="C92" s="3" t="s">
        <v>14</v>
      </c>
      <c r="D92" s="3" t="s">
        <v>15</v>
      </c>
      <c r="E92" s="3" t="s">
        <v>68</v>
      </c>
      <c r="F92" s="4">
        <v>43581</v>
      </c>
      <c r="G92" s="3" t="s">
        <v>17</v>
      </c>
      <c r="H92" s="3" t="s">
        <v>18</v>
      </c>
      <c r="I92" s="5">
        <v>1532.97</v>
      </c>
      <c r="J92" s="5">
        <v>135.26</v>
      </c>
      <c r="K92" s="6" t="s">
        <v>143</v>
      </c>
      <c r="L92" s="6" t="s">
        <v>19</v>
      </c>
    </row>
    <row r="93" spans="1:12" x14ac:dyDescent="0.25">
      <c r="A93" s="3" t="s">
        <v>12</v>
      </c>
      <c r="B93" s="3" t="s">
        <v>44</v>
      </c>
      <c r="C93" s="3" t="s">
        <v>14</v>
      </c>
      <c r="D93" s="3" t="s">
        <v>15</v>
      </c>
      <c r="E93" s="3" t="s">
        <v>68</v>
      </c>
      <c r="F93" s="4">
        <v>43581</v>
      </c>
      <c r="G93" s="3" t="s">
        <v>20</v>
      </c>
      <c r="H93" s="3" t="s">
        <v>18</v>
      </c>
      <c r="I93" s="5">
        <v>262.62</v>
      </c>
      <c r="J93" s="5">
        <v>23.17</v>
      </c>
      <c r="K93" s="6" t="s">
        <v>143</v>
      </c>
      <c r="L93" s="6" t="s">
        <v>19</v>
      </c>
    </row>
    <row r="94" spans="1:12" x14ac:dyDescent="0.25">
      <c r="A94" s="3" t="s">
        <v>12</v>
      </c>
      <c r="B94" s="3" t="s">
        <v>63</v>
      </c>
      <c r="C94" s="3" t="s">
        <v>38</v>
      </c>
      <c r="D94" s="3" t="s">
        <v>15</v>
      </c>
      <c r="E94" s="3" t="s">
        <v>64</v>
      </c>
      <c r="F94" s="4">
        <v>43446</v>
      </c>
      <c r="G94" s="3" t="s">
        <v>17</v>
      </c>
      <c r="H94" s="3" t="s">
        <v>18</v>
      </c>
      <c r="I94" s="5">
        <v>424.54</v>
      </c>
      <c r="J94" s="5">
        <v>37.46</v>
      </c>
      <c r="K94" s="6" t="s">
        <v>143</v>
      </c>
      <c r="L94" s="6" t="s">
        <v>19</v>
      </c>
    </row>
    <row r="95" spans="1:12" x14ac:dyDescent="0.25">
      <c r="A95" s="3" t="s">
        <v>12</v>
      </c>
      <c r="B95" s="3" t="s">
        <v>61</v>
      </c>
      <c r="C95" s="3" t="s">
        <v>14</v>
      </c>
      <c r="D95" s="3" t="s">
        <v>15</v>
      </c>
      <c r="E95" s="3" t="s">
        <v>62</v>
      </c>
      <c r="F95" s="4">
        <v>43418</v>
      </c>
      <c r="G95" s="3" t="s">
        <v>17</v>
      </c>
      <c r="H95" s="3" t="s">
        <v>18</v>
      </c>
      <c r="I95" s="5">
        <v>896.55</v>
      </c>
      <c r="J95" s="5">
        <v>79.099999999999994</v>
      </c>
      <c r="K95" s="6" t="s">
        <v>143</v>
      </c>
      <c r="L95" s="6" t="s">
        <v>19</v>
      </c>
    </row>
    <row r="96" spans="1:12" x14ac:dyDescent="0.25">
      <c r="A96" s="3" t="s">
        <v>12</v>
      </c>
      <c r="B96" s="3" t="s">
        <v>42</v>
      </c>
      <c r="C96" s="3" t="s">
        <v>14</v>
      </c>
      <c r="D96" s="3" t="s">
        <v>15</v>
      </c>
      <c r="E96" s="3" t="s">
        <v>43</v>
      </c>
      <c r="F96" s="4">
        <v>43144</v>
      </c>
      <c r="G96" s="3" t="s">
        <v>17</v>
      </c>
      <c r="H96" s="3" t="s">
        <v>18</v>
      </c>
      <c r="I96" s="5">
        <v>924.23</v>
      </c>
      <c r="J96" s="5">
        <v>81.55</v>
      </c>
      <c r="K96" s="6" t="s">
        <v>143</v>
      </c>
      <c r="L96" s="6" t="s">
        <v>19</v>
      </c>
    </row>
    <row r="97" spans="1:12" x14ac:dyDescent="0.25">
      <c r="A97" s="3" t="s">
        <v>12</v>
      </c>
      <c r="B97" s="3" t="s">
        <v>65</v>
      </c>
      <c r="C97" s="3" t="s">
        <v>14</v>
      </c>
      <c r="D97" s="3" t="s">
        <v>15</v>
      </c>
      <c r="E97" s="3" t="s">
        <v>66</v>
      </c>
      <c r="F97" s="4">
        <v>43476</v>
      </c>
      <c r="G97" s="3" t="s">
        <v>17</v>
      </c>
      <c r="H97" s="3" t="s">
        <v>18</v>
      </c>
      <c r="I97" s="5">
        <v>733.63</v>
      </c>
      <c r="J97" s="5">
        <v>64.73</v>
      </c>
      <c r="K97" s="6" t="s">
        <v>143</v>
      </c>
      <c r="L97" s="6" t="s">
        <v>19</v>
      </c>
    </row>
    <row r="98" spans="1:12" x14ac:dyDescent="0.25">
      <c r="A98" s="3" t="s">
        <v>12</v>
      </c>
      <c r="B98" s="3" t="s">
        <v>65</v>
      </c>
      <c r="C98" s="3" t="s">
        <v>14</v>
      </c>
      <c r="D98" s="3" t="s">
        <v>15</v>
      </c>
      <c r="E98" s="3" t="s">
        <v>71</v>
      </c>
      <c r="F98" s="4">
        <v>43613</v>
      </c>
      <c r="G98" s="3" t="s">
        <v>17</v>
      </c>
      <c r="H98" s="3" t="s">
        <v>18</v>
      </c>
      <c r="I98" s="5">
        <v>179.76</v>
      </c>
      <c r="J98" s="5">
        <v>15.86</v>
      </c>
      <c r="K98" s="6" t="s">
        <v>143</v>
      </c>
      <c r="L98" s="6" t="s">
        <v>19</v>
      </c>
    </row>
    <row r="99" spans="1:12" x14ac:dyDescent="0.25">
      <c r="A99" s="3" t="s">
        <v>12</v>
      </c>
      <c r="B99" s="3" t="s">
        <v>65</v>
      </c>
      <c r="C99" s="3" t="s">
        <v>14</v>
      </c>
      <c r="D99" s="3" t="s">
        <v>80</v>
      </c>
      <c r="E99" s="3" t="s">
        <v>85</v>
      </c>
      <c r="F99" s="4">
        <v>43763</v>
      </c>
      <c r="G99" s="3" t="s">
        <v>17</v>
      </c>
      <c r="H99" s="3" t="s">
        <v>18</v>
      </c>
      <c r="I99" s="5">
        <v>100.4</v>
      </c>
      <c r="J99" s="5">
        <v>8.86</v>
      </c>
      <c r="K99" s="6" t="s">
        <v>143</v>
      </c>
      <c r="L99" s="6" t="s">
        <v>82</v>
      </c>
    </row>
    <row r="100" spans="1:12" x14ac:dyDescent="0.25">
      <c r="A100" s="3" t="s">
        <v>12</v>
      </c>
      <c r="B100" s="3" t="s">
        <v>65</v>
      </c>
      <c r="C100" s="3" t="s">
        <v>14</v>
      </c>
      <c r="D100" s="3" t="s">
        <v>80</v>
      </c>
      <c r="E100" s="3" t="s">
        <v>145</v>
      </c>
      <c r="F100" s="4">
        <v>43879</v>
      </c>
      <c r="G100" s="3" t="s">
        <v>17</v>
      </c>
      <c r="H100" s="3" t="s">
        <v>18</v>
      </c>
      <c r="I100" s="5">
        <v>126.83</v>
      </c>
      <c r="J100" s="5">
        <v>11.19</v>
      </c>
      <c r="K100" s="6" t="s">
        <v>143</v>
      </c>
      <c r="L100" s="6" t="s">
        <v>82</v>
      </c>
    </row>
    <row r="101" spans="1:12" x14ac:dyDescent="0.25">
      <c r="A101" s="3" t="s">
        <v>12</v>
      </c>
      <c r="B101" s="3" t="s">
        <v>59</v>
      </c>
      <c r="C101" s="3" t="s">
        <v>14</v>
      </c>
      <c r="D101" s="3" t="s">
        <v>15</v>
      </c>
      <c r="E101" s="3" t="s">
        <v>60</v>
      </c>
      <c r="F101" s="4">
        <v>43410</v>
      </c>
      <c r="G101" s="3" t="s">
        <v>17</v>
      </c>
      <c r="H101" s="3" t="s">
        <v>18</v>
      </c>
      <c r="I101" s="5">
        <v>11.9</v>
      </c>
      <c r="J101" s="5">
        <v>1.05</v>
      </c>
      <c r="K101" s="6" t="s">
        <v>143</v>
      </c>
      <c r="L101" s="6" t="s">
        <v>19</v>
      </c>
    </row>
    <row r="102" spans="1:12" x14ac:dyDescent="0.25">
      <c r="A102" s="3" t="s">
        <v>12</v>
      </c>
      <c r="B102" s="3" t="s">
        <v>21</v>
      </c>
      <c r="C102" s="3" t="s">
        <v>38</v>
      </c>
      <c r="D102" s="3" t="s">
        <v>15</v>
      </c>
      <c r="E102" s="3" t="s">
        <v>22</v>
      </c>
      <c r="F102" s="4">
        <v>42916</v>
      </c>
      <c r="G102" s="3" t="s">
        <v>17</v>
      </c>
      <c r="H102" s="3" t="s">
        <v>18</v>
      </c>
      <c r="I102" s="5">
        <v>89.34</v>
      </c>
      <c r="J102" s="5">
        <v>7.88</v>
      </c>
      <c r="K102" s="6" t="s">
        <v>143</v>
      </c>
      <c r="L102" s="6" t="s">
        <v>19</v>
      </c>
    </row>
    <row r="103" spans="1:12" x14ac:dyDescent="0.25">
      <c r="A103" s="3" t="s">
        <v>12</v>
      </c>
      <c r="B103" s="3" t="s">
        <v>21</v>
      </c>
      <c r="C103" s="3" t="s">
        <v>38</v>
      </c>
      <c r="D103" s="3" t="s">
        <v>15</v>
      </c>
      <c r="E103" s="3" t="s">
        <v>146</v>
      </c>
      <c r="F103" s="4">
        <v>43922</v>
      </c>
      <c r="G103" s="3" t="s">
        <v>17</v>
      </c>
      <c r="H103" s="3" t="s">
        <v>18</v>
      </c>
      <c r="I103" s="5">
        <v>1184.78</v>
      </c>
      <c r="J103" s="5">
        <v>104.54</v>
      </c>
      <c r="K103" s="6" t="s">
        <v>143</v>
      </c>
      <c r="L103" s="6" t="s">
        <v>82</v>
      </c>
    </row>
    <row r="104" spans="1:12" x14ac:dyDescent="0.25">
      <c r="A104" s="3" t="s">
        <v>12</v>
      </c>
      <c r="B104" s="3" t="s">
        <v>31</v>
      </c>
      <c r="C104" s="3" t="s">
        <v>38</v>
      </c>
      <c r="D104" s="3" t="s">
        <v>15</v>
      </c>
      <c r="E104" s="3" t="s">
        <v>32</v>
      </c>
      <c r="F104" s="4">
        <v>43027</v>
      </c>
      <c r="G104" s="3" t="s">
        <v>17</v>
      </c>
      <c r="H104" s="3" t="s">
        <v>18</v>
      </c>
      <c r="I104" s="5">
        <v>1535.43</v>
      </c>
      <c r="J104" s="5">
        <v>135.47999999999999</v>
      </c>
      <c r="K104" s="6" t="s">
        <v>143</v>
      </c>
      <c r="L104" s="6" t="s">
        <v>19</v>
      </c>
    </row>
    <row r="105" spans="1:12" x14ac:dyDescent="0.25">
      <c r="A105" s="3" t="s">
        <v>12</v>
      </c>
      <c r="B105" s="3" t="s">
        <v>31</v>
      </c>
      <c r="C105" s="3" t="s">
        <v>38</v>
      </c>
      <c r="D105" s="3" t="s">
        <v>15</v>
      </c>
      <c r="E105" s="3" t="s">
        <v>147</v>
      </c>
      <c r="F105" s="4">
        <v>43945</v>
      </c>
      <c r="G105" s="3" t="s">
        <v>17</v>
      </c>
      <c r="H105" s="3" t="s">
        <v>18</v>
      </c>
      <c r="I105" s="5">
        <v>131</v>
      </c>
      <c r="J105" s="5">
        <v>11.56</v>
      </c>
      <c r="K105" s="6" t="s">
        <v>143</v>
      </c>
      <c r="L105" s="6" t="s">
        <v>82</v>
      </c>
    </row>
    <row r="106" spans="1:12" x14ac:dyDescent="0.25">
      <c r="A106" s="3" t="s">
        <v>12</v>
      </c>
      <c r="B106" s="3" t="s">
        <v>25</v>
      </c>
      <c r="C106" s="3" t="s">
        <v>14</v>
      </c>
      <c r="D106" s="3" t="s">
        <v>15</v>
      </c>
      <c r="E106" s="3" t="s">
        <v>26</v>
      </c>
      <c r="F106" s="4">
        <v>42975</v>
      </c>
      <c r="G106" s="3" t="s">
        <v>17</v>
      </c>
      <c r="H106" s="3" t="s">
        <v>18</v>
      </c>
      <c r="I106" s="5">
        <v>148.80000000000001</v>
      </c>
      <c r="J106" s="5">
        <v>13.13</v>
      </c>
      <c r="K106" s="6" t="s">
        <v>143</v>
      </c>
      <c r="L106" s="6" t="s">
        <v>19</v>
      </c>
    </row>
    <row r="107" spans="1:12" x14ac:dyDescent="0.25">
      <c r="A107" s="3" t="s">
        <v>12</v>
      </c>
      <c r="B107" s="3" t="s">
        <v>25</v>
      </c>
      <c r="C107" s="3" t="s">
        <v>14</v>
      </c>
      <c r="D107" s="3" t="s">
        <v>15</v>
      </c>
      <c r="E107" s="3" t="s">
        <v>48</v>
      </c>
      <c r="F107" s="4">
        <v>43181</v>
      </c>
      <c r="G107" s="3" t="s">
        <v>17</v>
      </c>
      <c r="H107" s="3" t="s">
        <v>18</v>
      </c>
      <c r="I107" s="5">
        <v>956.25</v>
      </c>
      <c r="J107" s="5">
        <v>84.37</v>
      </c>
      <c r="K107" s="6" t="s">
        <v>143</v>
      </c>
      <c r="L107" s="6" t="s">
        <v>19</v>
      </c>
    </row>
    <row r="108" spans="1:12" x14ac:dyDescent="0.25">
      <c r="A108" s="3" t="s">
        <v>12</v>
      </c>
      <c r="B108" s="3" t="s">
        <v>57</v>
      </c>
      <c r="C108" s="3" t="s">
        <v>14</v>
      </c>
      <c r="D108" s="3" t="s">
        <v>15</v>
      </c>
      <c r="E108" s="3" t="s">
        <v>58</v>
      </c>
      <c r="F108" s="4">
        <v>43392</v>
      </c>
      <c r="G108" s="3" t="s">
        <v>17</v>
      </c>
      <c r="H108" s="3" t="s">
        <v>18</v>
      </c>
      <c r="I108" s="5">
        <v>277.11</v>
      </c>
      <c r="J108" s="5">
        <v>24.45</v>
      </c>
      <c r="K108" s="6" t="s">
        <v>143</v>
      </c>
      <c r="L108" s="6" t="s">
        <v>19</v>
      </c>
    </row>
    <row r="109" spans="1:12" x14ac:dyDescent="0.25">
      <c r="A109" s="3" t="s">
        <v>12</v>
      </c>
      <c r="B109" s="3" t="s">
        <v>57</v>
      </c>
      <c r="C109" s="3" t="s">
        <v>14</v>
      </c>
      <c r="D109" s="3" t="s">
        <v>15</v>
      </c>
      <c r="E109" s="3" t="s">
        <v>67</v>
      </c>
      <c r="F109" s="4">
        <v>43502</v>
      </c>
      <c r="G109" s="3" t="s">
        <v>17</v>
      </c>
      <c r="H109" s="3" t="s">
        <v>18</v>
      </c>
      <c r="I109" s="5">
        <v>605.65</v>
      </c>
      <c r="J109" s="5">
        <v>53.44</v>
      </c>
      <c r="K109" s="6" t="s">
        <v>143</v>
      </c>
      <c r="L109" s="6" t="s">
        <v>19</v>
      </c>
    </row>
    <row r="110" spans="1:12" x14ac:dyDescent="0.25">
      <c r="A110" s="3" t="s">
        <v>12</v>
      </c>
      <c r="B110" s="3" t="s">
        <v>57</v>
      </c>
      <c r="C110" s="3" t="s">
        <v>14</v>
      </c>
      <c r="D110" s="3" t="s">
        <v>80</v>
      </c>
      <c r="E110" s="3" t="s">
        <v>86</v>
      </c>
      <c r="F110" s="4">
        <v>43784</v>
      </c>
      <c r="G110" s="3" t="s">
        <v>17</v>
      </c>
      <c r="H110" s="3" t="s">
        <v>18</v>
      </c>
      <c r="I110" s="5">
        <v>1040.6400000000001</v>
      </c>
      <c r="J110" s="5">
        <v>91.83</v>
      </c>
      <c r="K110" s="6" t="s">
        <v>143</v>
      </c>
      <c r="L110" s="6" t="s">
        <v>82</v>
      </c>
    </row>
    <row r="111" spans="1:12" x14ac:dyDescent="0.25">
      <c r="A111" s="3" t="s">
        <v>12</v>
      </c>
      <c r="B111" s="3" t="s">
        <v>57</v>
      </c>
      <c r="C111" s="3" t="s">
        <v>14</v>
      </c>
      <c r="D111" s="3" t="s">
        <v>80</v>
      </c>
      <c r="E111" s="3" t="s">
        <v>148</v>
      </c>
      <c r="F111" s="4">
        <v>43915</v>
      </c>
      <c r="G111" s="3" t="s">
        <v>17</v>
      </c>
      <c r="H111" s="3" t="s">
        <v>18</v>
      </c>
      <c r="I111" s="5">
        <v>52666.52</v>
      </c>
      <c r="J111" s="5">
        <v>4647.04</v>
      </c>
      <c r="K111" s="6" t="s">
        <v>143</v>
      </c>
      <c r="L111" s="6" t="s">
        <v>82</v>
      </c>
    </row>
    <row r="112" spans="1:12" x14ac:dyDescent="0.25">
      <c r="A112" s="3" t="s">
        <v>12</v>
      </c>
      <c r="B112" s="3" t="s">
        <v>29</v>
      </c>
      <c r="C112" s="3" t="s">
        <v>14</v>
      </c>
      <c r="D112" s="3" t="s">
        <v>15</v>
      </c>
      <c r="E112" s="3" t="s">
        <v>30</v>
      </c>
      <c r="F112" s="4">
        <v>42996</v>
      </c>
      <c r="G112" s="3" t="s">
        <v>17</v>
      </c>
      <c r="H112" s="3" t="s">
        <v>18</v>
      </c>
      <c r="I112" s="5">
        <v>83.56</v>
      </c>
      <c r="J112" s="5">
        <v>7.37</v>
      </c>
      <c r="K112" s="6" t="s">
        <v>143</v>
      </c>
      <c r="L112" s="6" t="s">
        <v>19</v>
      </c>
    </row>
    <row r="113" spans="1:12" x14ac:dyDescent="0.25">
      <c r="A113" s="3" t="s">
        <v>12</v>
      </c>
      <c r="B113" s="3" t="s">
        <v>29</v>
      </c>
      <c r="C113" s="3" t="s">
        <v>14</v>
      </c>
      <c r="D113" s="3" t="s">
        <v>15</v>
      </c>
      <c r="E113" s="3" t="s">
        <v>35</v>
      </c>
      <c r="F113" s="4">
        <v>43061</v>
      </c>
      <c r="G113" s="3" t="s">
        <v>17</v>
      </c>
      <c r="H113" s="3" t="s">
        <v>18</v>
      </c>
      <c r="I113" s="5">
        <v>460.05</v>
      </c>
      <c r="J113" s="5">
        <v>40.590000000000003</v>
      </c>
      <c r="K113" s="6" t="s">
        <v>143</v>
      </c>
      <c r="L113" s="6" t="s">
        <v>19</v>
      </c>
    </row>
    <row r="114" spans="1:12" x14ac:dyDescent="0.25">
      <c r="A114" s="3" t="s">
        <v>12</v>
      </c>
      <c r="B114" s="3" t="s">
        <v>29</v>
      </c>
      <c r="C114" s="3" t="s">
        <v>14</v>
      </c>
      <c r="D114" s="3" t="s">
        <v>15</v>
      </c>
      <c r="E114" s="3" t="s">
        <v>36</v>
      </c>
      <c r="F114" s="4">
        <v>43075</v>
      </c>
      <c r="G114" s="3" t="s">
        <v>17</v>
      </c>
      <c r="H114" s="3" t="s">
        <v>18</v>
      </c>
      <c r="I114" s="5">
        <v>267.8</v>
      </c>
      <c r="J114" s="5">
        <v>23.63</v>
      </c>
      <c r="K114" s="6" t="s">
        <v>143</v>
      </c>
      <c r="L114" s="6" t="s">
        <v>19</v>
      </c>
    </row>
    <row r="115" spans="1:12" x14ac:dyDescent="0.25">
      <c r="A115" s="3" t="s">
        <v>12</v>
      </c>
      <c r="B115" s="3" t="s">
        <v>29</v>
      </c>
      <c r="C115" s="3" t="s">
        <v>14</v>
      </c>
      <c r="D115" s="3" t="s">
        <v>80</v>
      </c>
      <c r="E115" s="3" t="s">
        <v>149</v>
      </c>
      <c r="F115" s="4">
        <v>43930</v>
      </c>
      <c r="G115" s="3" t="s">
        <v>17</v>
      </c>
      <c r="H115" s="3" t="s">
        <v>18</v>
      </c>
      <c r="I115" s="5">
        <v>12.36</v>
      </c>
      <c r="J115" s="5">
        <v>1.0900000000000001</v>
      </c>
      <c r="K115" s="6" t="s">
        <v>143</v>
      </c>
      <c r="L115" s="6" t="s">
        <v>82</v>
      </c>
    </row>
    <row r="116" spans="1:12" x14ac:dyDescent="0.25">
      <c r="A116" s="3" t="s">
        <v>12</v>
      </c>
      <c r="B116" s="3" t="s">
        <v>69</v>
      </c>
      <c r="C116" s="3" t="s">
        <v>38</v>
      </c>
      <c r="D116" s="3" t="s">
        <v>15</v>
      </c>
      <c r="E116" s="3" t="s">
        <v>70</v>
      </c>
      <c r="F116" s="4">
        <v>43508</v>
      </c>
      <c r="G116" s="3" t="s">
        <v>17</v>
      </c>
      <c r="H116" s="3" t="s">
        <v>18</v>
      </c>
      <c r="I116" s="5">
        <v>389.35</v>
      </c>
      <c r="J116" s="5">
        <v>34.36</v>
      </c>
      <c r="K116" s="6" t="s">
        <v>143</v>
      </c>
      <c r="L116" s="6" t="s">
        <v>19</v>
      </c>
    </row>
    <row r="117" spans="1:12" x14ac:dyDescent="0.25">
      <c r="A117" s="3" t="s">
        <v>12</v>
      </c>
      <c r="B117" s="3" t="s">
        <v>69</v>
      </c>
      <c r="C117" s="3" t="s">
        <v>38</v>
      </c>
      <c r="D117" s="3" t="s">
        <v>15</v>
      </c>
      <c r="E117" s="3" t="s">
        <v>150</v>
      </c>
      <c r="F117" s="4">
        <v>43907</v>
      </c>
      <c r="G117" s="3" t="s">
        <v>17</v>
      </c>
      <c r="H117" s="3" t="s">
        <v>18</v>
      </c>
      <c r="I117" s="5">
        <v>38.43</v>
      </c>
      <c r="J117" s="5">
        <v>3.39</v>
      </c>
      <c r="K117" s="6" t="s">
        <v>143</v>
      </c>
      <c r="L117" s="6" t="s">
        <v>82</v>
      </c>
    </row>
    <row r="118" spans="1:12" x14ac:dyDescent="0.25">
      <c r="A118" s="3" t="s">
        <v>12</v>
      </c>
      <c r="B118" s="3" t="s">
        <v>46</v>
      </c>
      <c r="C118" s="3" t="s">
        <v>14</v>
      </c>
      <c r="D118" s="3" t="s">
        <v>15</v>
      </c>
      <c r="E118" s="3" t="s">
        <v>47</v>
      </c>
      <c r="F118" s="4">
        <v>43186</v>
      </c>
      <c r="G118" s="3" t="s">
        <v>17</v>
      </c>
      <c r="H118" s="3" t="s">
        <v>18</v>
      </c>
      <c r="I118" s="5">
        <v>1323.65</v>
      </c>
      <c r="J118" s="5">
        <v>116.79</v>
      </c>
      <c r="K118" s="6" t="s">
        <v>143</v>
      </c>
      <c r="L118" s="6" t="s">
        <v>19</v>
      </c>
    </row>
    <row r="119" spans="1:12" x14ac:dyDescent="0.25">
      <c r="A119" s="3" t="s">
        <v>12</v>
      </c>
      <c r="B119" s="3" t="s">
        <v>151</v>
      </c>
      <c r="C119" s="3" t="s">
        <v>14</v>
      </c>
      <c r="D119" s="3" t="s">
        <v>80</v>
      </c>
      <c r="E119" s="3" t="s">
        <v>152</v>
      </c>
      <c r="F119" s="4">
        <v>43886</v>
      </c>
      <c r="G119" s="3" t="s">
        <v>17</v>
      </c>
      <c r="H119" s="3" t="s">
        <v>18</v>
      </c>
      <c r="I119" s="5">
        <v>147.07</v>
      </c>
      <c r="J119" s="5">
        <v>12.97</v>
      </c>
      <c r="K119" s="6" t="s">
        <v>143</v>
      </c>
      <c r="L119" s="6" t="s">
        <v>82</v>
      </c>
    </row>
    <row r="120" spans="1:12" x14ac:dyDescent="0.25">
      <c r="A120" s="3" t="s">
        <v>12</v>
      </c>
      <c r="B120" s="3" t="s">
        <v>13</v>
      </c>
      <c r="C120" s="3" t="s">
        <v>38</v>
      </c>
      <c r="D120" s="3" t="s">
        <v>15</v>
      </c>
      <c r="E120" s="3" t="s">
        <v>16</v>
      </c>
      <c r="F120" s="4">
        <v>42845</v>
      </c>
      <c r="G120" s="3" t="s">
        <v>17</v>
      </c>
      <c r="H120" s="3" t="s">
        <v>18</v>
      </c>
      <c r="I120" s="5">
        <v>65.569999999999993</v>
      </c>
      <c r="J120" s="5">
        <v>5.79</v>
      </c>
      <c r="K120" s="6" t="s">
        <v>143</v>
      </c>
      <c r="L120" s="6" t="s">
        <v>19</v>
      </c>
    </row>
    <row r="121" spans="1:12" x14ac:dyDescent="0.25">
      <c r="A121" s="3" t="s">
        <v>12</v>
      </c>
      <c r="B121" s="3" t="s">
        <v>13</v>
      </c>
      <c r="C121" s="3" t="s">
        <v>38</v>
      </c>
      <c r="D121" s="3" t="s">
        <v>15</v>
      </c>
      <c r="E121" s="3" t="s">
        <v>16</v>
      </c>
      <c r="F121" s="4">
        <v>42845</v>
      </c>
      <c r="G121" s="3" t="s">
        <v>20</v>
      </c>
      <c r="H121" s="3" t="s">
        <v>18</v>
      </c>
      <c r="I121" s="5">
        <v>15.47</v>
      </c>
      <c r="J121" s="5">
        <v>1.37</v>
      </c>
      <c r="K121" s="6" t="s">
        <v>143</v>
      </c>
      <c r="L121" s="6" t="s">
        <v>19</v>
      </c>
    </row>
    <row r="122" spans="1:12" x14ac:dyDescent="0.25">
      <c r="A122" s="3" t="s">
        <v>12</v>
      </c>
      <c r="B122" s="3" t="s">
        <v>49</v>
      </c>
      <c r="C122" s="3" t="s">
        <v>14</v>
      </c>
      <c r="D122" s="3" t="s">
        <v>15</v>
      </c>
      <c r="E122" s="3" t="s">
        <v>50</v>
      </c>
      <c r="F122" s="4">
        <v>43196</v>
      </c>
      <c r="G122" s="3" t="s">
        <v>17</v>
      </c>
      <c r="H122" s="3" t="s">
        <v>18</v>
      </c>
      <c r="I122" s="5">
        <v>403.6</v>
      </c>
      <c r="J122" s="5">
        <v>0</v>
      </c>
      <c r="K122" s="6" t="s">
        <v>143</v>
      </c>
      <c r="L122" s="6" t="s">
        <v>19</v>
      </c>
    </row>
    <row r="123" spans="1:12" x14ac:dyDescent="0.25">
      <c r="A123" s="3" t="s">
        <v>12</v>
      </c>
      <c r="B123" s="3" t="s">
        <v>49</v>
      </c>
      <c r="C123" s="3" t="s">
        <v>14</v>
      </c>
      <c r="D123" s="3" t="s">
        <v>15</v>
      </c>
      <c r="E123" s="3" t="s">
        <v>56</v>
      </c>
      <c r="F123" s="4">
        <v>43374</v>
      </c>
      <c r="G123" s="3" t="s">
        <v>17</v>
      </c>
      <c r="H123" s="3" t="s">
        <v>18</v>
      </c>
      <c r="I123" s="5">
        <v>186.2</v>
      </c>
      <c r="J123" s="5">
        <v>0</v>
      </c>
      <c r="K123" s="6" t="s">
        <v>143</v>
      </c>
      <c r="L123" s="6" t="s">
        <v>19</v>
      </c>
    </row>
    <row r="124" spans="1:12" x14ac:dyDescent="0.25">
      <c r="A124" s="3" t="s">
        <v>12</v>
      </c>
      <c r="B124" s="3" t="s">
        <v>49</v>
      </c>
      <c r="C124" s="3" t="s">
        <v>14</v>
      </c>
      <c r="D124" s="3" t="s">
        <v>15</v>
      </c>
      <c r="E124" s="3" t="s">
        <v>74</v>
      </c>
      <c r="F124" s="4">
        <v>43629</v>
      </c>
      <c r="G124" s="3" t="s">
        <v>17</v>
      </c>
      <c r="H124" s="3" t="s">
        <v>18</v>
      </c>
      <c r="I124" s="5">
        <v>284.73</v>
      </c>
      <c r="J124" s="5">
        <v>0</v>
      </c>
      <c r="K124" s="6" t="s">
        <v>143</v>
      </c>
      <c r="L124" s="6" t="s">
        <v>19</v>
      </c>
    </row>
    <row r="125" spans="1:12" x14ac:dyDescent="0.25">
      <c r="A125" s="3" t="s">
        <v>12</v>
      </c>
      <c r="B125" s="3" t="s">
        <v>75</v>
      </c>
      <c r="C125" s="3" t="s">
        <v>14</v>
      </c>
      <c r="D125" s="3" t="s">
        <v>15</v>
      </c>
      <c r="E125" s="3" t="s">
        <v>76</v>
      </c>
      <c r="F125" s="4">
        <v>43630</v>
      </c>
      <c r="G125" s="3" t="s">
        <v>17</v>
      </c>
      <c r="H125" s="3" t="s">
        <v>18</v>
      </c>
      <c r="I125" s="5">
        <v>107.4</v>
      </c>
      <c r="J125" s="5">
        <v>9.4700000000000006</v>
      </c>
      <c r="K125" s="6" t="s">
        <v>143</v>
      </c>
      <c r="L125" s="6" t="s">
        <v>19</v>
      </c>
    </row>
    <row r="126" spans="1:12" x14ac:dyDescent="0.25">
      <c r="A126" s="3" t="s">
        <v>12</v>
      </c>
      <c r="B126" s="3" t="s">
        <v>27</v>
      </c>
      <c r="C126" s="3" t="s">
        <v>14</v>
      </c>
      <c r="D126" s="3" t="s">
        <v>15</v>
      </c>
      <c r="E126" s="3" t="s">
        <v>28</v>
      </c>
      <c r="F126" s="4">
        <v>42975</v>
      </c>
      <c r="G126" s="3" t="s">
        <v>17</v>
      </c>
      <c r="H126" s="3" t="s">
        <v>18</v>
      </c>
      <c r="I126" s="5">
        <v>1134.56</v>
      </c>
      <c r="J126" s="5">
        <v>100.11</v>
      </c>
      <c r="K126" s="6" t="s">
        <v>143</v>
      </c>
      <c r="L126" s="6" t="s">
        <v>19</v>
      </c>
    </row>
    <row r="127" spans="1:12" x14ac:dyDescent="0.25">
      <c r="A127" s="3" t="s">
        <v>12</v>
      </c>
      <c r="B127" s="3" t="s">
        <v>37</v>
      </c>
      <c r="C127" s="3" t="s">
        <v>38</v>
      </c>
      <c r="D127" s="3" t="s">
        <v>15</v>
      </c>
      <c r="E127" s="3" t="s">
        <v>39</v>
      </c>
      <c r="F127" s="4">
        <v>43090</v>
      </c>
      <c r="G127" s="3" t="s">
        <v>17</v>
      </c>
      <c r="H127" s="3" t="s">
        <v>18</v>
      </c>
      <c r="I127" s="5">
        <v>923.18</v>
      </c>
      <c r="J127" s="5">
        <v>81.459999999999994</v>
      </c>
      <c r="K127" s="6" t="s">
        <v>143</v>
      </c>
      <c r="L127" s="6" t="s">
        <v>19</v>
      </c>
    </row>
    <row r="128" spans="1:12" x14ac:dyDescent="0.25">
      <c r="A128" s="3" t="s">
        <v>12</v>
      </c>
      <c r="B128" s="3" t="s">
        <v>40</v>
      </c>
      <c r="C128" s="3" t="s">
        <v>14</v>
      </c>
      <c r="D128" s="3" t="s">
        <v>15</v>
      </c>
      <c r="E128" s="3" t="s">
        <v>41</v>
      </c>
      <c r="F128" s="4">
        <v>43125</v>
      </c>
      <c r="G128" s="3" t="s">
        <v>17</v>
      </c>
      <c r="H128" s="3" t="s">
        <v>18</v>
      </c>
      <c r="I128" s="5">
        <v>42.5</v>
      </c>
      <c r="J128" s="5">
        <v>3.75</v>
      </c>
      <c r="K128" s="6" t="s">
        <v>143</v>
      </c>
      <c r="L128" s="6" t="s">
        <v>19</v>
      </c>
    </row>
    <row r="129" spans="1:12" x14ac:dyDescent="0.25">
      <c r="A129" s="3" t="s">
        <v>12</v>
      </c>
      <c r="B129" s="3" t="s">
        <v>40</v>
      </c>
      <c r="C129" s="3" t="s">
        <v>14</v>
      </c>
      <c r="D129" s="3" t="s">
        <v>80</v>
      </c>
      <c r="E129" s="3" t="s">
        <v>153</v>
      </c>
      <c r="F129" s="4">
        <v>43865</v>
      </c>
      <c r="G129" s="3" t="s">
        <v>17</v>
      </c>
      <c r="H129" s="3" t="s">
        <v>18</v>
      </c>
      <c r="I129" s="5">
        <v>531.25</v>
      </c>
      <c r="J129" s="5">
        <v>46.87</v>
      </c>
      <c r="K129" s="6" t="s">
        <v>143</v>
      </c>
      <c r="L129" s="6" t="s">
        <v>82</v>
      </c>
    </row>
    <row r="130" spans="1:12" x14ac:dyDescent="0.25">
      <c r="A130" s="3" t="s">
        <v>12</v>
      </c>
      <c r="B130" s="3" t="s">
        <v>40</v>
      </c>
      <c r="C130" s="3" t="s">
        <v>14</v>
      </c>
      <c r="D130" s="3" t="s">
        <v>80</v>
      </c>
      <c r="E130" s="3" t="s">
        <v>154</v>
      </c>
      <c r="F130" s="4">
        <v>43865</v>
      </c>
      <c r="G130" s="3" t="s">
        <v>17</v>
      </c>
      <c r="H130" s="3" t="s">
        <v>18</v>
      </c>
      <c r="I130" s="5">
        <v>405.45</v>
      </c>
      <c r="J130" s="5">
        <v>35.770000000000003</v>
      </c>
      <c r="K130" s="6" t="s">
        <v>143</v>
      </c>
      <c r="L130" s="6" t="s">
        <v>82</v>
      </c>
    </row>
    <row r="131" spans="1:12" x14ac:dyDescent="0.25">
      <c r="A131" s="3" t="s">
        <v>12</v>
      </c>
      <c r="B131" s="3" t="s">
        <v>79</v>
      </c>
      <c r="C131" s="3" t="s">
        <v>14</v>
      </c>
      <c r="D131" s="3" t="s">
        <v>80</v>
      </c>
      <c r="E131" s="3" t="s">
        <v>155</v>
      </c>
      <c r="F131" s="4">
        <v>43088</v>
      </c>
      <c r="G131" s="3" t="s">
        <v>17</v>
      </c>
      <c r="H131" s="3" t="s">
        <v>18</v>
      </c>
      <c r="I131" s="5">
        <v>4.67</v>
      </c>
      <c r="J131" s="5">
        <v>0</v>
      </c>
      <c r="K131" s="6" t="s">
        <v>143</v>
      </c>
      <c r="L131" s="6" t="s">
        <v>82</v>
      </c>
    </row>
    <row r="132" spans="1:12" x14ac:dyDescent="0.25">
      <c r="A132" s="3" t="s">
        <v>12</v>
      </c>
      <c r="B132" s="3" t="s">
        <v>79</v>
      </c>
      <c r="C132" s="3" t="s">
        <v>14</v>
      </c>
      <c r="D132" s="3" t="s">
        <v>80</v>
      </c>
      <c r="E132" s="3" t="s">
        <v>81</v>
      </c>
      <c r="F132" s="4">
        <v>43516</v>
      </c>
      <c r="G132" s="3" t="s">
        <v>17</v>
      </c>
      <c r="H132" s="3" t="s">
        <v>18</v>
      </c>
      <c r="I132" s="5">
        <v>567.04</v>
      </c>
      <c r="J132" s="5">
        <v>0</v>
      </c>
      <c r="K132" s="6" t="s">
        <v>143</v>
      </c>
      <c r="L132" s="6" t="s">
        <v>82</v>
      </c>
    </row>
    <row r="133" spans="1:12" x14ac:dyDescent="0.25">
      <c r="A133" s="3" t="s">
        <v>12</v>
      </c>
      <c r="B133" s="3" t="s">
        <v>79</v>
      </c>
      <c r="C133" s="3" t="s">
        <v>14</v>
      </c>
      <c r="D133" s="3" t="s">
        <v>80</v>
      </c>
      <c r="E133" s="3" t="s">
        <v>156</v>
      </c>
      <c r="F133" s="4">
        <v>43915</v>
      </c>
      <c r="G133" s="3" t="s">
        <v>17</v>
      </c>
      <c r="H133" s="3" t="s">
        <v>18</v>
      </c>
      <c r="I133" s="5">
        <v>479.42</v>
      </c>
      <c r="J133" s="5">
        <v>0</v>
      </c>
      <c r="K133" s="6" t="s">
        <v>143</v>
      </c>
      <c r="L133" s="6" t="s">
        <v>82</v>
      </c>
    </row>
    <row r="134" spans="1:12" x14ac:dyDescent="0.25">
      <c r="A134" s="3" t="s">
        <v>12</v>
      </c>
      <c r="B134" s="3" t="s">
        <v>23</v>
      </c>
      <c r="C134" s="3" t="s">
        <v>14</v>
      </c>
      <c r="D134" s="3" t="s">
        <v>15</v>
      </c>
      <c r="E134" s="3" t="s">
        <v>24</v>
      </c>
      <c r="F134" s="4">
        <v>42962</v>
      </c>
      <c r="G134" s="3" t="s">
        <v>17</v>
      </c>
      <c r="H134" s="3" t="s">
        <v>18</v>
      </c>
      <c r="I134" s="5">
        <v>336.43</v>
      </c>
      <c r="J134" s="5">
        <v>29.68</v>
      </c>
      <c r="K134" s="6" t="s">
        <v>143</v>
      </c>
      <c r="L134" s="6" t="s">
        <v>19</v>
      </c>
    </row>
    <row r="135" spans="1:12" x14ac:dyDescent="0.25">
      <c r="A135" s="3" t="s">
        <v>12</v>
      </c>
      <c r="B135" s="3" t="s">
        <v>77</v>
      </c>
      <c r="C135" s="3" t="s">
        <v>38</v>
      </c>
      <c r="D135" s="3" t="s">
        <v>15</v>
      </c>
      <c r="E135" s="3" t="s">
        <v>78</v>
      </c>
      <c r="F135" s="4">
        <v>43669</v>
      </c>
      <c r="G135" s="3" t="s">
        <v>17</v>
      </c>
      <c r="H135" s="3" t="s">
        <v>18</v>
      </c>
      <c r="I135" s="5">
        <v>52.7</v>
      </c>
      <c r="J135" s="5">
        <v>0</v>
      </c>
      <c r="K135" s="6" t="s">
        <v>143</v>
      </c>
      <c r="L135" s="6" t="s">
        <v>19</v>
      </c>
    </row>
    <row r="136" spans="1:12" x14ac:dyDescent="0.25">
      <c r="A136" s="3" t="s">
        <v>12</v>
      </c>
      <c r="B136" s="3" t="s">
        <v>33</v>
      </c>
      <c r="C136" s="3" t="s">
        <v>38</v>
      </c>
      <c r="D136" s="3" t="s">
        <v>15</v>
      </c>
      <c r="E136" s="3" t="s">
        <v>34</v>
      </c>
      <c r="F136" s="4">
        <v>43028</v>
      </c>
      <c r="G136" s="3" t="s">
        <v>17</v>
      </c>
      <c r="H136" s="3" t="s">
        <v>18</v>
      </c>
      <c r="I136" s="5">
        <v>2.0099999999999998</v>
      </c>
      <c r="J136" s="5">
        <v>0.19</v>
      </c>
      <c r="K136" s="6" t="s">
        <v>143</v>
      </c>
      <c r="L136" s="6" t="s">
        <v>19</v>
      </c>
    </row>
    <row r="137" spans="1:12" x14ac:dyDescent="0.25">
      <c r="A137" s="3" t="s">
        <v>12</v>
      </c>
      <c r="B137" s="3" t="s">
        <v>87</v>
      </c>
      <c r="C137" s="3" t="s">
        <v>14</v>
      </c>
      <c r="D137" s="3" t="s">
        <v>80</v>
      </c>
      <c r="E137" s="3" t="s">
        <v>88</v>
      </c>
      <c r="F137" s="4">
        <v>43838</v>
      </c>
      <c r="G137" s="3" t="s">
        <v>17</v>
      </c>
      <c r="H137" s="3" t="s">
        <v>18</v>
      </c>
      <c r="I137" s="5">
        <v>4181.12</v>
      </c>
      <c r="J137" s="5">
        <v>0</v>
      </c>
      <c r="K137" s="6" t="s">
        <v>143</v>
      </c>
      <c r="L137" s="6" t="s">
        <v>82</v>
      </c>
    </row>
    <row r="138" spans="1:12" x14ac:dyDescent="0.25">
      <c r="A138" s="3" t="s">
        <v>12</v>
      </c>
      <c r="B138" s="3" t="s">
        <v>87</v>
      </c>
      <c r="C138" s="3" t="s">
        <v>14</v>
      </c>
      <c r="D138" s="3" t="s">
        <v>80</v>
      </c>
      <c r="E138" s="3" t="s">
        <v>157</v>
      </c>
      <c r="F138" s="4">
        <v>43966</v>
      </c>
      <c r="G138" s="3" t="s">
        <v>17</v>
      </c>
      <c r="H138" s="3" t="s">
        <v>18</v>
      </c>
      <c r="I138" s="5">
        <v>923.33</v>
      </c>
      <c r="J138" s="5">
        <v>0</v>
      </c>
      <c r="K138" s="6" t="s">
        <v>143</v>
      </c>
      <c r="L138" s="6" t="s">
        <v>82</v>
      </c>
    </row>
    <row r="139" spans="1:12" x14ac:dyDescent="0.25">
      <c r="A139" s="3" t="s">
        <v>12</v>
      </c>
      <c r="B139" s="3" t="s">
        <v>158</v>
      </c>
      <c r="C139" s="3" t="s">
        <v>14</v>
      </c>
      <c r="D139" s="3" t="s">
        <v>80</v>
      </c>
      <c r="E139" s="3" t="s">
        <v>159</v>
      </c>
      <c r="F139" s="4">
        <v>43909</v>
      </c>
      <c r="G139" s="3" t="s">
        <v>17</v>
      </c>
      <c r="H139" s="3" t="s">
        <v>18</v>
      </c>
      <c r="I139" s="5">
        <v>2269.89</v>
      </c>
      <c r="J139" s="5">
        <v>1362.73</v>
      </c>
      <c r="K139" s="6" t="s">
        <v>143</v>
      </c>
      <c r="L139" s="6" t="s">
        <v>82</v>
      </c>
    </row>
    <row r="140" spans="1:12" x14ac:dyDescent="0.25">
      <c r="A140" s="3" t="s">
        <v>12</v>
      </c>
      <c r="B140" s="3" t="s">
        <v>160</v>
      </c>
      <c r="C140" s="3" t="s">
        <v>14</v>
      </c>
      <c r="D140" s="3" t="s">
        <v>80</v>
      </c>
      <c r="E140" s="3" t="s">
        <v>161</v>
      </c>
      <c r="F140" s="4">
        <v>43927</v>
      </c>
      <c r="G140" s="3" t="s">
        <v>17</v>
      </c>
      <c r="H140" s="3" t="s">
        <v>18</v>
      </c>
      <c r="I140" s="5">
        <v>805.02</v>
      </c>
      <c r="J140" s="5">
        <v>0</v>
      </c>
      <c r="K140" s="6" t="s">
        <v>143</v>
      </c>
      <c r="L140" s="6" t="s">
        <v>82</v>
      </c>
    </row>
    <row r="141" spans="1:12" x14ac:dyDescent="0.25">
      <c r="A141" s="3" t="s">
        <v>12</v>
      </c>
      <c r="B141" s="3" t="s">
        <v>162</v>
      </c>
      <c r="C141" s="3" t="s">
        <v>14</v>
      </c>
      <c r="D141" s="3" t="s">
        <v>80</v>
      </c>
      <c r="E141" s="3" t="s">
        <v>163</v>
      </c>
      <c r="F141" s="4">
        <v>43907</v>
      </c>
      <c r="G141" s="3" t="s">
        <v>17</v>
      </c>
      <c r="H141" s="3" t="s">
        <v>18</v>
      </c>
      <c r="I141" s="5">
        <v>604.91999999999996</v>
      </c>
      <c r="J141" s="5">
        <v>0</v>
      </c>
      <c r="K141" s="6" t="s">
        <v>143</v>
      </c>
      <c r="L141" s="6" t="s">
        <v>82</v>
      </c>
    </row>
    <row r="142" spans="1:12" x14ac:dyDescent="0.25">
      <c r="A142" s="3" t="s">
        <v>12</v>
      </c>
      <c r="B142" s="3" t="s">
        <v>164</v>
      </c>
      <c r="C142" s="3" t="s">
        <v>14</v>
      </c>
      <c r="D142" s="3" t="s">
        <v>80</v>
      </c>
      <c r="E142" s="3" t="s">
        <v>165</v>
      </c>
      <c r="F142" s="4">
        <v>43846</v>
      </c>
      <c r="G142" s="3" t="s">
        <v>17</v>
      </c>
      <c r="H142" s="3" t="s">
        <v>18</v>
      </c>
      <c r="I142" s="5">
        <v>36.25</v>
      </c>
      <c r="J142" s="5">
        <v>21.76</v>
      </c>
      <c r="K142" s="6" t="s">
        <v>143</v>
      </c>
      <c r="L142" s="6" t="s">
        <v>82</v>
      </c>
    </row>
    <row r="143" spans="1:12" x14ac:dyDescent="0.25">
      <c r="A143" s="3" t="s">
        <v>12</v>
      </c>
      <c r="B143" s="3" t="s">
        <v>72</v>
      </c>
      <c r="C143" s="3" t="s">
        <v>14</v>
      </c>
      <c r="D143" s="3" t="s">
        <v>15</v>
      </c>
      <c r="E143" s="3" t="s">
        <v>73</v>
      </c>
      <c r="F143" s="4">
        <v>43616</v>
      </c>
      <c r="G143" s="3" t="s">
        <v>17</v>
      </c>
      <c r="H143" s="3" t="s">
        <v>18</v>
      </c>
      <c r="I143" s="5">
        <v>1883.15</v>
      </c>
      <c r="J143" s="5">
        <v>0</v>
      </c>
      <c r="K143" s="6" t="s">
        <v>143</v>
      </c>
      <c r="L143" s="6" t="s">
        <v>19</v>
      </c>
    </row>
    <row r="144" spans="1:12" x14ac:dyDescent="0.25">
      <c r="A144" s="3" t="s">
        <v>12</v>
      </c>
      <c r="B144" s="3" t="s">
        <v>89</v>
      </c>
      <c r="C144" s="3" t="s">
        <v>14</v>
      </c>
      <c r="D144" s="3" t="s">
        <v>80</v>
      </c>
      <c r="E144" s="3" t="s">
        <v>90</v>
      </c>
      <c r="F144" s="4">
        <v>43924</v>
      </c>
      <c r="G144" s="3" t="s">
        <v>17</v>
      </c>
      <c r="H144" s="3" t="s">
        <v>18</v>
      </c>
      <c r="I144" s="5">
        <v>221.11</v>
      </c>
      <c r="J144" s="5">
        <v>0</v>
      </c>
      <c r="K144" s="6" t="s">
        <v>143</v>
      </c>
      <c r="L144" s="6" t="s">
        <v>82</v>
      </c>
    </row>
    <row r="145" spans="1:12" x14ac:dyDescent="0.25">
      <c r="A145" s="3" t="s">
        <v>12</v>
      </c>
      <c r="B145" s="3" t="s">
        <v>89</v>
      </c>
      <c r="C145" s="3" t="s">
        <v>14</v>
      </c>
      <c r="D145" s="3" t="s">
        <v>80</v>
      </c>
      <c r="E145" s="3" t="s">
        <v>90</v>
      </c>
      <c r="F145" s="4">
        <v>43924</v>
      </c>
      <c r="G145" s="3" t="s">
        <v>20</v>
      </c>
      <c r="H145" s="3" t="s">
        <v>18</v>
      </c>
      <c r="I145" s="5">
        <v>761.61</v>
      </c>
      <c r="J145" s="5">
        <v>0</v>
      </c>
      <c r="K145" s="6" t="s">
        <v>143</v>
      </c>
      <c r="L145" s="6" t="s">
        <v>82</v>
      </c>
    </row>
    <row r="146" spans="1:12" x14ac:dyDescent="0.25">
      <c r="A146" s="3" t="s">
        <v>12</v>
      </c>
      <c r="B146" s="3" t="s">
        <v>89</v>
      </c>
      <c r="C146" s="3" t="s">
        <v>14</v>
      </c>
      <c r="D146" s="3" t="s">
        <v>80</v>
      </c>
      <c r="E146" s="3" t="s">
        <v>166</v>
      </c>
      <c r="F146" s="4">
        <v>43924</v>
      </c>
      <c r="G146" s="3" t="s">
        <v>17</v>
      </c>
      <c r="H146" s="3" t="s">
        <v>18</v>
      </c>
      <c r="I146" s="5">
        <v>110.56</v>
      </c>
      <c r="J146" s="5">
        <v>0</v>
      </c>
      <c r="K146" s="6" t="s">
        <v>143</v>
      </c>
      <c r="L146" s="6" t="s">
        <v>82</v>
      </c>
    </row>
    <row r="147" spans="1:12" x14ac:dyDescent="0.25">
      <c r="A147" s="3" t="s">
        <v>12</v>
      </c>
      <c r="B147" s="3" t="s">
        <v>83</v>
      </c>
      <c r="C147" s="3" t="s">
        <v>14</v>
      </c>
      <c r="D147" s="3" t="s">
        <v>80</v>
      </c>
      <c r="E147" s="3" t="s">
        <v>84</v>
      </c>
      <c r="F147" s="4">
        <v>43728</v>
      </c>
      <c r="G147" s="3" t="s">
        <v>17</v>
      </c>
      <c r="H147" s="3" t="s">
        <v>18</v>
      </c>
      <c r="I147" s="5">
        <v>13.18</v>
      </c>
      <c r="J147" s="5">
        <v>0</v>
      </c>
      <c r="K147" s="6" t="s">
        <v>143</v>
      </c>
      <c r="L147" s="6" t="s">
        <v>82</v>
      </c>
    </row>
    <row r="148" spans="1:12" x14ac:dyDescent="0.25">
      <c r="A148" s="3" t="s">
        <v>12</v>
      </c>
      <c r="B148" s="3" t="s">
        <v>83</v>
      </c>
      <c r="C148" s="3" t="s">
        <v>14</v>
      </c>
      <c r="D148" s="3" t="s">
        <v>80</v>
      </c>
      <c r="E148" s="3" t="s">
        <v>167</v>
      </c>
      <c r="F148" s="4">
        <v>43844</v>
      </c>
      <c r="G148" s="3" t="s">
        <v>17</v>
      </c>
      <c r="H148" s="3" t="s">
        <v>18</v>
      </c>
      <c r="I148" s="5">
        <v>547.29</v>
      </c>
      <c r="J148" s="5">
        <v>0</v>
      </c>
      <c r="K148" s="6" t="s">
        <v>143</v>
      </c>
      <c r="L148" s="6" t="s">
        <v>82</v>
      </c>
    </row>
    <row r="149" spans="1:12" x14ac:dyDescent="0.25">
      <c r="A149" s="3" t="s">
        <v>12</v>
      </c>
      <c r="B149" s="3" t="s">
        <v>83</v>
      </c>
      <c r="C149" s="3" t="s">
        <v>14</v>
      </c>
      <c r="D149" s="3" t="s">
        <v>80</v>
      </c>
      <c r="E149" s="3" t="s">
        <v>168</v>
      </c>
      <c r="F149" s="4">
        <v>43915</v>
      </c>
      <c r="G149" s="3" t="s">
        <v>17</v>
      </c>
      <c r="H149" s="3" t="s">
        <v>18</v>
      </c>
      <c r="I149" s="5">
        <v>2196.4899999999998</v>
      </c>
      <c r="J149" s="5">
        <v>0</v>
      </c>
      <c r="K149" s="6" t="s">
        <v>143</v>
      </c>
      <c r="L149" s="6" t="s">
        <v>82</v>
      </c>
    </row>
    <row r="150" spans="1:12" x14ac:dyDescent="0.25">
      <c r="A150" s="3" t="s">
        <v>12</v>
      </c>
      <c r="B150" s="3" t="s">
        <v>169</v>
      </c>
      <c r="C150" s="3" t="s">
        <v>14</v>
      </c>
      <c r="D150" s="3" t="s">
        <v>80</v>
      </c>
      <c r="E150" s="3" t="s">
        <v>170</v>
      </c>
      <c r="F150" s="4">
        <v>43843</v>
      </c>
      <c r="G150" s="3" t="s">
        <v>17</v>
      </c>
      <c r="H150" s="3" t="s">
        <v>18</v>
      </c>
      <c r="I150" s="5">
        <v>1780.66</v>
      </c>
      <c r="J150" s="5">
        <v>0</v>
      </c>
      <c r="K150" s="6" t="s">
        <v>143</v>
      </c>
      <c r="L150" s="6" t="s">
        <v>82</v>
      </c>
    </row>
    <row r="151" spans="1:12" x14ac:dyDescent="0.25">
      <c r="A151" s="3" t="s">
        <v>12</v>
      </c>
      <c r="B151" s="3" t="s">
        <v>171</v>
      </c>
      <c r="C151" s="3" t="s">
        <v>14</v>
      </c>
      <c r="D151" s="3" t="s">
        <v>80</v>
      </c>
      <c r="E151" s="3" t="s">
        <v>172</v>
      </c>
      <c r="F151" s="4">
        <v>43868</v>
      </c>
      <c r="G151" s="3" t="s">
        <v>17</v>
      </c>
      <c r="H151" s="3" t="s">
        <v>18</v>
      </c>
      <c r="I151" s="5">
        <v>1643.34</v>
      </c>
      <c r="J151" s="5">
        <v>0</v>
      </c>
      <c r="K151" s="6" t="s">
        <v>143</v>
      </c>
      <c r="L151" s="6" t="s">
        <v>82</v>
      </c>
    </row>
    <row r="152" spans="1:12" x14ac:dyDescent="0.25">
      <c r="A152" s="3" t="s">
        <v>12</v>
      </c>
      <c r="B152" s="3" t="s">
        <v>171</v>
      </c>
      <c r="C152" s="3" t="s">
        <v>14</v>
      </c>
      <c r="D152" s="3" t="s">
        <v>80</v>
      </c>
      <c r="E152" s="3" t="s">
        <v>173</v>
      </c>
      <c r="F152" s="4">
        <v>43872</v>
      </c>
      <c r="G152" s="3" t="s">
        <v>17</v>
      </c>
      <c r="H152" s="3" t="s">
        <v>18</v>
      </c>
      <c r="I152" s="5">
        <v>589.29999999999995</v>
      </c>
      <c r="J152" s="5">
        <v>0</v>
      </c>
      <c r="K152" s="6" t="s">
        <v>143</v>
      </c>
      <c r="L152" s="6" t="s">
        <v>82</v>
      </c>
    </row>
    <row r="153" spans="1:12" x14ac:dyDescent="0.25">
      <c r="A153" s="3" t="s">
        <v>12</v>
      </c>
      <c r="B153" s="3" t="s">
        <v>171</v>
      </c>
      <c r="C153" s="3" t="s">
        <v>14</v>
      </c>
      <c r="D153" s="3" t="s">
        <v>80</v>
      </c>
      <c r="E153" s="3" t="s">
        <v>174</v>
      </c>
      <c r="F153" s="4">
        <v>43966</v>
      </c>
      <c r="G153" s="3" t="s">
        <v>17</v>
      </c>
      <c r="H153" s="3" t="s">
        <v>18</v>
      </c>
      <c r="I153" s="5">
        <v>329.75</v>
      </c>
      <c r="J153" s="5">
        <v>0</v>
      </c>
      <c r="K153" s="6" t="s">
        <v>143</v>
      </c>
      <c r="L153" s="6" t="s">
        <v>82</v>
      </c>
    </row>
    <row r="154" spans="1:12" x14ac:dyDescent="0.25">
      <c r="A154" s="3" t="s">
        <v>12</v>
      </c>
      <c r="B154" s="3" t="s">
        <v>175</v>
      </c>
      <c r="C154" s="3" t="s">
        <v>14</v>
      </c>
      <c r="D154" s="3" t="s">
        <v>80</v>
      </c>
      <c r="E154" s="3" t="s">
        <v>176</v>
      </c>
      <c r="F154" s="4">
        <v>43879</v>
      </c>
      <c r="G154" s="3" t="s">
        <v>17</v>
      </c>
      <c r="H154" s="3" t="s">
        <v>18</v>
      </c>
      <c r="I154" s="5">
        <v>12.21</v>
      </c>
      <c r="J154" s="5">
        <v>7.32</v>
      </c>
      <c r="K154" s="6" t="s">
        <v>143</v>
      </c>
      <c r="L154" s="6" t="s">
        <v>82</v>
      </c>
    </row>
    <row r="155" spans="1:12" x14ac:dyDescent="0.25">
      <c r="A155" s="3" t="s">
        <v>12</v>
      </c>
      <c r="B155" s="3" t="s">
        <v>91</v>
      </c>
      <c r="C155" s="3" t="s">
        <v>14</v>
      </c>
      <c r="D155" s="3" t="s">
        <v>80</v>
      </c>
      <c r="E155" s="3" t="s">
        <v>92</v>
      </c>
      <c r="F155" s="4">
        <v>43840</v>
      </c>
      <c r="G155" s="3" t="s">
        <v>17</v>
      </c>
      <c r="H155" s="3" t="s">
        <v>18</v>
      </c>
      <c r="I155" s="5">
        <v>619.16</v>
      </c>
      <c r="J155" s="5">
        <v>0</v>
      </c>
      <c r="K155" s="6" t="s">
        <v>143</v>
      </c>
      <c r="L155" s="6" t="s">
        <v>82</v>
      </c>
    </row>
    <row r="156" spans="1:12" x14ac:dyDescent="0.25">
      <c r="A156" s="3" t="s">
        <v>12</v>
      </c>
      <c r="B156" s="3" t="s">
        <v>177</v>
      </c>
      <c r="C156" s="3" t="s">
        <v>14</v>
      </c>
      <c r="D156" s="3" t="s">
        <v>80</v>
      </c>
      <c r="E156" s="3" t="s">
        <v>178</v>
      </c>
      <c r="F156" s="4">
        <v>43889</v>
      </c>
      <c r="G156" s="3" t="s">
        <v>17</v>
      </c>
      <c r="H156" s="3" t="s">
        <v>18</v>
      </c>
      <c r="I156" s="5">
        <v>12.1</v>
      </c>
      <c r="J156" s="5">
        <v>0</v>
      </c>
      <c r="K156" s="6" t="s">
        <v>143</v>
      </c>
      <c r="L156" s="6" t="s">
        <v>82</v>
      </c>
    </row>
    <row r="157" spans="1:12" x14ac:dyDescent="0.25">
      <c r="A157" s="3" t="s">
        <v>12</v>
      </c>
      <c r="B157" s="3" t="s">
        <v>179</v>
      </c>
      <c r="C157" s="3" t="s">
        <v>14</v>
      </c>
      <c r="D157" s="3" t="s">
        <v>80</v>
      </c>
      <c r="E157" s="3" t="s">
        <v>180</v>
      </c>
      <c r="F157" s="4">
        <v>43899</v>
      </c>
      <c r="G157" s="3" t="s">
        <v>17</v>
      </c>
      <c r="H157" s="3" t="s">
        <v>18</v>
      </c>
      <c r="I157" s="5">
        <v>177.93</v>
      </c>
      <c r="J157" s="5">
        <v>106.81</v>
      </c>
      <c r="K157" s="6" t="s">
        <v>143</v>
      </c>
      <c r="L157" s="6" t="s">
        <v>82</v>
      </c>
    </row>
    <row r="158" spans="1:12" x14ac:dyDescent="0.25">
      <c r="A158" s="3" t="s">
        <v>12</v>
      </c>
      <c r="B158" s="3" t="s">
        <v>181</v>
      </c>
      <c r="C158" s="3" t="s">
        <v>14</v>
      </c>
      <c r="D158" s="3" t="s">
        <v>80</v>
      </c>
      <c r="E158" s="3" t="s">
        <v>182</v>
      </c>
      <c r="F158" s="4">
        <v>43902</v>
      </c>
      <c r="G158" s="3" t="s">
        <v>17</v>
      </c>
      <c r="H158" s="3" t="s">
        <v>18</v>
      </c>
      <c r="I158" s="5">
        <v>215.08</v>
      </c>
      <c r="J158" s="5">
        <v>0</v>
      </c>
      <c r="K158" s="6" t="s">
        <v>143</v>
      </c>
      <c r="L158" s="6" t="s">
        <v>82</v>
      </c>
    </row>
    <row r="159" spans="1:12" x14ac:dyDescent="0.25">
      <c r="A159" s="3" t="s">
        <v>93</v>
      </c>
      <c r="B159" s="3" t="s">
        <v>94</v>
      </c>
      <c r="C159" s="3" t="s">
        <v>14</v>
      </c>
      <c r="D159" s="3" t="s">
        <v>80</v>
      </c>
      <c r="E159" s="3" t="s">
        <v>95</v>
      </c>
      <c r="F159" s="4">
        <v>43746</v>
      </c>
      <c r="G159" s="3" t="s">
        <v>17</v>
      </c>
      <c r="H159" s="3" t="s">
        <v>18</v>
      </c>
      <c r="I159" s="5">
        <v>82.39</v>
      </c>
      <c r="J159" s="5">
        <v>0</v>
      </c>
      <c r="K159" s="6" t="s">
        <v>143</v>
      </c>
      <c r="L159" s="6" t="s">
        <v>82</v>
      </c>
    </row>
    <row r="160" spans="1:12" x14ac:dyDescent="0.25">
      <c r="A160" s="3" t="s">
        <v>93</v>
      </c>
      <c r="B160" s="3" t="s">
        <v>183</v>
      </c>
      <c r="C160" s="3" t="s">
        <v>14</v>
      </c>
      <c r="D160" s="3" t="s">
        <v>80</v>
      </c>
      <c r="E160" s="3" t="s">
        <v>184</v>
      </c>
      <c r="F160" s="4">
        <v>43874</v>
      </c>
      <c r="G160" s="3" t="s">
        <v>17</v>
      </c>
      <c r="H160" s="3" t="s">
        <v>18</v>
      </c>
      <c r="I160" s="5">
        <v>325.39</v>
      </c>
      <c r="J160" s="5">
        <v>0</v>
      </c>
      <c r="K160" s="6" t="s">
        <v>143</v>
      </c>
      <c r="L160" s="6" t="s">
        <v>82</v>
      </c>
    </row>
    <row r="161" spans="1:12" x14ac:dyDescent="0.25">
      <c r="A161" s="3" t="s">
        <v>96</v>
      </c>
      <c r="B161" s="3" t="s">
        <v>97</v>
      </c>
      <c r="C161" s="3" t="s">
        <v>14</v>
      </c>
      <c r="D161" s="3" t="s">
        <v>15</v>
      </c>
      <c r="E161" s="3" t="s">
        <v>98</v>
      </c>
      <c r="F161" s="4">
        <v>43210</v>
      </c>
      <c r="G161" s="3" t="s">
        <v>17</v>
      </c>
      <c r="H161" s="3" t="s">
        <v>18</v>
      </c>
      <c r="I161" s="5">
        <v>482.68</v>
      </c>
      <c r="J161" s="5">
        <v>85.17</v>
      </c>
      <c r="K161" s="6" t="s">
        <v>143</v>
      </c>
      <c r="L161" s="6" t="s">
        <v>19</v>
      </c>
    </row>
    <row r="162" spans="1:12" x14ac:dyDescent="0.25">
      <c r="A162" s="3" t="s">
        <v>96</v>
      </c>
      <c r="B162" s="3" t="s">
        <v>97</v>
      </c>
      <c r="C162" s="3" t="s">
        <v>14</v>
      </c>
      <c r="D162" s="3" t="s">
        <v>15</v>
      </c>
      <c r="E162" s="3" t="s">
        <v>99</v>
      </c>
      <c r="F162" s="4">
        <v>43210</v>
      </c>
      <c r="G162" s="3" t="s">
        <v>17</v>
      </c>
      <c r="H162" s="3" t="s">
        <v>18</v>
      </c>
      <c r="I162" s="5">
        <v>190.53</v>
      </c>
      <c r="J162" s="5">
        <v>33.619999999999997</v>
      </c>
      <c r="K162" s="6" t="s">
        <v>143</v>
      </c>
      <c r="L162" s="6" t="s">
        <v>19</v>
      </c>
    </row>
    <row r="163" spans="1:12" x14ac:dyDescent="0.25">
      <c r="A163" s="3" t="s">
        <v>96</v>
      </c>
      <c r="B163" s="3" t="s">
        <v>97</v>
      </c>
      <c r="C163" s="3" t="s">
        <v>14</v>
      </c>
      <c r="D163" s="3" t="s">
        <v>15</v>
      </c>
      <c r="E163" s="3" t="s">
        <v>99</v>
      </c>
      <c r="F163" s="4">
        <v>43210</v>
      </c>
      <c r="G163" s="3" t="s">
        <v>20</v>
      </c>
      <c r="H163" s="3" t="s">
        <v>18</v>
      </c>
      <c r="I163" s="5">
        <v>1557.3</v>
      </c>
      <c r="J163" s="5">
        <v>274.82</v>
      </c>
      <c r="K163" s="6" t="s">
        <v>143</v>
      </c>
      <c r="L163" s="6" t="s">
        <v>19</v>
      </c>
    </row>
    <row r="164" spans="1:12" x14ac:dyDescent="0.25">
      <c r="A164" s="3" t="s">
        <v>96</v>
      </c>
      <c r="B164" s="3" t="s">
        <v>97</v>
      </c>
      <c r="C164" s="3" t="s">
        <v>14</v>
      </c>
      <c r="D164" s="3" t="s">
        <v>15</v>
      </c>
      <c r="E164" s="3" t="s">
        <v>100</v>
      </c>
      <c r="F164" s="4">
        <v>43210</v>
      </c>
      <c r="G164" s="3" t="s">
        <v>17</v>
      </c>
      <c r="H164" s="3" t="s">
        <v>18</v>
      </c>
      <c r="I164" s="5">
        <v>187.45</v>
      </c>
      <c r="J164" s="5">
        <v>33.08</v>
      </c>
      <c r="K164" s="6" t="s">
        <v>143</v>
      </c>
      <c r="L164" s="6" t="s">
        <v>19</v>
      </c>
    </row>
    <row r="165" spans="1:12" x14ac:dyDescent="0.25">
      <c r="A165" s="3" t="s">
        <v>96</v>
      </c>
      <c r="B165" s="3" t="s">
        <v>97</v>
      </c>
      <c r="C165" s="3" t="s">
        <v>14</v>
      </c>
      <c r="D165" s="3" t="s">
        <v>15</v>
      </c>
      <c r="E165" s="3" t="s">
        <v>100</v>
      </c>
      <c r="F165" s="4">
        <v>43210</v>
      </c>
      <c r="G165" s="3" t="s">
        <v>20</v>
      </c>
      <c r="H165" s="3" t="s">
        <v>18</v>
      </c>
      <c r="I165" s="5">
        <v>1499.62</v>
      </c>
      <c r="J165" s="5">
        <v>264.64</v>
      </c>
      <c r="K165" s="6" t="s">
        <v>143</v>
      </c>
      <c r="L165" s="6" t="s">
        <v>19</v>
      </c>
    </row>
    <row r="166" spans="1:12" x14ac:dyDescent="0.25">
      <c r="A166" s="3" t="s">
        <v>96</v>
      </c>
      <c r="B166" s="3" t="s">
        <v>97</v>
      </c>
      <c r="C166" s="3" t="s">
        <v>14</v>
      </c>
      <c r="D166" s="3" t="s">
        <v>15</v>
      </c>
      <c r="E166" s="3" t="s">
        <v>101</v>
      </c>
      <c r="F166" s="4">
        <v>43210</v>
      </c>
      <c r="G166" s="3" t="s">
        <v>17</v>
      </c>
      <c r="H166" s="3" t="s">
        <v>18</v>
      </c>
      <c r="I166" s="5">
        <v>293.12</v>
      </c>
      <c r="J166" s="5">
        <v>51.73</v>
      </c>
      <c r="K166" s="6" t="s">
        <v>143</v>
      </c>
      <c r="L166" s="6" t="s">
        <v>19</v>
      </c>
    </row>
    <row r="167" spans="1:12" x14ac:dyDescent="0.25">
      <c r="A167" s="3" t="s">
        <v>96</v>
      </c>
      <c r="B167" s="3" t="s">
        <v>97</v>
      </c>
      <c r="C167" s="3" t="s">
        <v>14</v>
      </c>
      <c r="D167" s="3" t="s">
        <v>15</v>
      </c>
      <c r="E167" s="3" t="s">
        <v>101</v>
      </c>
      <c r="F167" s="4">
        <v>43210</v>
      </c>
      <c r="G167" s="3" t="s">
        <v>20</v>
      </c>
      <c r="H167" s="3" t="s">
        <v>18</v>
      </c>
      <c r="I167" s="5">
        <v>2395.85</v>
      </c>
      <c r="J167" s="5">
        <v>422.8</v>
      </c>
      <c r="K167" s="6" t="s">
        <v>143</v>
      </c>
      <c r="L167" s="6" t="s">
        <v>19</v>
      </c>
    </row>
    <row r="168" spans="1:12" x14ac:dyDescent="0.25">
      <c r="A168" s="3" t="s">
        <v>96</v>
      </c>
      <c r="B168" s="3" t="s">
        <v>97</v>
      </c>
      <c r="C168" s="3" t="s">
        <v>14</v>
      </c>
      <c r="D168" s="3" t="s">
        <v>15</v>
      </c>
      <c r="E168" s="3" t="s">
        <v>102</v>
      </c>
      <c r="F168" s="4">
        <v>43210</v>
      </c>
      <c r="G168" s="3" t="s">
        <v>17</v>
      </c>
      <c r="H168" s="3" t="s">
        <v>18</v>
      </c>
      <c r="I168" s="5">
        <v>1177.3800000000001</v>
      </c>
      <c r="J168" s="5">
        <v>207.77</v>
      </c>
      <c r="K168" s="6" t="s">
        <v>143</v>
      </c>
      <c r="L168" s="6" t="s">
        <v>19</v>
      </c>
    </row>
    <row r="169" spans="1:12" x14ac:dyDescent="0.25">
      <c r="A169" s="3" t="s">
        <v>96</v>
      </c>
      <c r="B169" s="3" t="s">
        <v>97</v>
      </c>
      <c r="C169" s="3" t="s">
        <v>14</v>
      </c>
      <c r="D169" s="3" t="s">
        <v>15</v>
      </c>
      <c r="E169" s="3" t="s">
        <v>103</v>
      </c>
      <c r="F169" s="4">
        <v>43210</v>
      </c>
      <c r="G169" s="3" t="s">
        <v>17</v>
      </c>
      <c r="H169" s="3" t="s">
        <v>18</v>
      </c>
      <c r="I169" s="5">
        <v>565.25</v>
      </c>
      <c r="J169" s="5">
        <v>99.76</v>
      </c>
      <c r="K169" s="6" t="s">
        <v>143</v>
      </c>
      <c r="L169" s="6" t="s">
        <v>19</v>
      </c>
    </row>
    <row r="170" spans="1:12" x14ac:dyDescent="0.25">
      <c r="A170" s="3" t="s">
        <v>96</v>
      </c>
      <c r="B170" s="3" t="s">
        <v>97</v>
      </c>
      <c r="C170" s="3" t="s">
        <v>14</v>
      </c>
      <c r="D170" s="3" t="s">
        <v>15</v>
      </c>
      <c r="E170" s="3" t="s">
        <v>103</v>
      </c>
      <c r="F170" s="4">
        <v>43210</v>
      </c>
      <c r="G170" s="3" t="s">
        <v>20</v>
      </c>
      <c r="H170" s="3" t="s">
        <v>18</v>
      </c>
      <c r="I170" s="5">
        <v>706.56</v>
      </c>
      <c r="J170" s="5">
        <v>124.69</v>
      </c>
      <c r="K170" s="6" t="s">
        <v>143</v>
      </c>
      <c r="L170" s="6" t="s">
        <v>19</v>
      </c>
    </row>
    <row r="171" spans="1:12" x14ac:dyDescent="0.25">
      <c r="A171" s="3" t="s">
        <v>96</v>
      </c>
      <c r="B171" s="3" t="s">
        <v>97</v>
      </c>
      <c r="C171" s="3" t="s">
        <v>14</v>
      </c>
      <c r="D171" s="3" t="s">
        <v>15</v>
      </c>
      <c r="E171" s="3" t="s">
        <v>104</v>
      </c>
      <c r="F171" s="4">
        <v>43210</v>
      </c>
      <c r="G171" s="3" t="s">
        <v>17</v>
      </c>
      <c r="H171" s="3" t="s">
        <v>18</v>
      </c>
      <c r="I171" s="5">
        <v>55.43</v>
      </c>
      <c r="J171" s="5">
        <v>9.7799999999999994</v>
      </c>
      <c r="K171" s="6" t="s">
        <v>143</v>
      </c>
      <c r="L171" s="6" t="s">
        <v>19</v>
      </c>
    </row>
    <row r="172" spans="1:12" x14ac:dyDescent="0.25">
      <c r="A172" s="3" t="s">
        <v>96</v>
      </c>
      <c r="B172" s="3" t="s">
        <v>97</v>
      </c>
      <c r="C172" s="3" t="s">
        <v>14</v>
      </c>
      <c r="D172" s="3" t="s">
        <v>15</v>
      </c>
      <c r="E172" s="3" t="s">
        <v>104</v>
      </c>
      <c r="F172" s="4">
        <v>43210</v>
      </c>
      <c r="G172" s="3" t="s">
        <v>20</v>
      </c>
      <c r="H172" s="3" t="s">
        <v>18</v>
      </c>
      <c r="I172" s="5">
        <v>118.99</v>
      </c>
      <c r="J172" s="5">
        <v>20.98</v>
      </c>
      <c r="K172" s="6" t="s">
        <v>143</v>
      </c>
      <c r="L172" s="6" t="s">
        <v>19</v>
      </c>
    </row>
    <row r="173" spans="1:12" x14ac:dyDescent="0.25">
      <c r="A173" s="3" t="s">
        <v>96</v>
      </c>
      <c r="B173" s="3" t="s">
        <v>97</v>
      </c>
      <c r="C173" s="3" t="s">
        <v>14</v>
      </c>
      <c r="D173" s="3" t="s">
        <v>15</v>
      </c>
      <c r="E173" s="3" t="s">
        <v>105</v>
      </c>
      <c r="F173" s="4">
        <v>43714</v>
      </c>
      <c r="G173" s="3" t="s">
        <v>17</v>
      </c>
      <c r="H173" s="3" t="s">
        <v>18</v>
      </c>
      <c r="I173" s="5">
        <v>204.9</v>
      </c>
      <c r="J173" s="5">
        <v>36.15</v>
      </c>
      <c r="K173" s="6" t="s">
        <v>143</v>
      </c>
      <c r="L173" s="6" t="s">
        <v>19</v>
      </c>
    </row>
    <row r="174" spans="1:12" x14ac:dyDescent="0.25">
      <c r="A174" s="3" t="s">
        <v>96</v>
      </c>
      <c r="B174" s="3" t="s">
        <v>97</v>
      </c>
      <c r="C174" s="3" t="s">
        <v>14</v>
      </c>
      <c r="D174" s="3" t="s">
        <v>15</v>
      </c>
      <c r="E174" s="3" t="s">
        <v>105</v>
      </c>
      <c r="F174" s="4">
        <v>43714</v>
      </c>
      <c r="G174" s="3" t="s">
        <v>20</v>
      </c>
      <c r="H174" s="3" t="s">
        <v>18</v>
      </c>
      <c r="I174" s="5">
        <v>234.79</v>
      </c>
      <c r="J174" s="5">
        <v>41.43</v>
      </c>
      <c r="K174" s="6" t="s">
        <v>143</v>
      </c>
      <c r="L174" s="6" t="s">
        <v>19</v>
      </c>
    </row>
    <row r="175" spans="1:12" x14ac:dyDescent="0.25">
      <c r="A175" s="3" t="s">
        <v>96</v>
      </c>
      <c r="B175" s="3" t="s">
        <v>97</v>
      </c>
      <c r="C175" s="3" t="s">
        <v>14</v>
      </c>
      <c r="D175" s="3" t="s">
        <v>80</v>
      </c>
      <c r="E175" s="3" t="s">
        <v>185</v>
      </c>
      <c r="F175" s="4">
        <v>43928</v>
      </c>
      <c r="G175" s="3" t="s">
        <v>17</v>
      </c>
      <c r="H175" s="3" t="s">
        <v>186</v>
      </c>
      <c r="I175" s="5">
        <v>57.64</v>
      </c>
      <c r="J175" s="5">
        <v>10.17</v>
      </c>
      <c r="K175" s="6" t="s">
        <v>143</v>
      </c>
      <c r="L175" s="6" t="s">
        <v>82</v>
      </c>
    </row>
    <row r="176" spans="1:12" x14ac:dyDescent="0.25">
      <c r="A176" s="3" t="s">
        <v>96</v>
      </c>
      <c r="B176" s="3" t="s">
        <v>97</v>
      </c>
      <c r="C176" s="3" t="s">
        <v>14</v>
      </c>
      <c r="D176" s="3" t="s">
        <v>80</v>
      </c>
      <c r="E176" s="3" t="s">
        <v>185</v>
      </c>
      <c r="F176" s="4">
        <v>43928</v>
      </c>
      <c r="G176" s="3" t="s">
        <v>20</v>
      </c>
      <c r="H176" s="3" t="s">
        <v>186</v>
      </c>
      <c r="I176" s="5">
        <v>81.37</v>
      </c>
      <c r="J176" s="5">
        <v>14.36</v>
      </c>
      <c r="K176" s="6" t="s">
        <v>143</v>
      </c>
      <c r="L176" s="6" t="s">
        <v>82</v>
      </c>
    </row>
    <row r="177" spans="1:12" x14ac:dyDescent="0.25">
      <c r="A177" s="3" t="s">
        <v>96</v>
      </c>
      <c r="B177" s="3" t="s">
        <v>106</v>
      </c>
      <c r="C177" s="3" t="s">
        <v>14</v>
      </c>
      <c r="D177" s="3" t="s">
        <v>15</v>
      </c>
      <c r="E177" s="3" t="s">
        <v>107</v>
      </c>
      <c r="F177" s="4">
        <v>43332</v>
      </c>
      <c r="G177" s="3" t="s">
        <v>17</v>
      </c>
      <c r="H177" s="3" t="s">
        <v>18</v>
      </c>
      <c r="I177" s="5">
        <v>115.29</v>
      </c>
      <c r="J177" s="5">
        <v>20.350000000000001</v>
      </c>
      <c r="K177" s="6" t="s">
        <v>143</v>
      </c>
      <c r="L177" s="6" t="s">
        <v>82</v>
      </c>
    </row>
    <row r="178" spans="1:12" x14ac:dyDescent="0.25">
      <c r="A178" s="3" t="s">
        <v>96</v>
      </c>
      <c r="B178" s="3" t="s">
        <v>108</v>
      </c>
      <c r="C178" s="3" t="s">
        <v>14</v>
      </c>
      <c r="D178" s="3" t="s">
        <v>80</v>
      </c>
      <c r="E178" s="3" t="s">
        <v>109</v>
      </c>
      <c r="F178" s="4">
        <v>43405</v>
      </c>
      <c r="G178" s="3" t="s">
        <v>17</v>
      </c>
      <c r="H178" s="3" t="s">
        <v>18</v>
      </c>
      <c r="I178" s="5">
        <v>835.4</v>
      </c>
      <c r="J178" s="5">
        <v>147.41999999999999</v>
      </c>
      <c r="K178" s="6" t="s">
        <v>143</v>
      </c>
      <c r="L178" s="6" t="s">
        <v>82</v>
      </c>
    </row>
    <row r="179" spans="1:12" x14ac:dyDescent="0.25">
      <c r="A179" s="3" t="s">
        <v>96</v>
      </c>
      <c r="B179" s="3" t="s">
        <v>108</v>
      </c>
      <c r="C179" s="3" t="s">
        <v>14</v>
      </c>
      <c r="D179" s="3" t="s">
        <v>80</v>
      </c>
      <c r="E179" s="3" t="s">
        <v>110</v>
      </c>
      <c r="F179" s="4">
        <v>43405</v>
      </c>
      <c r="G179" s="3" t="s">
        <v>17</v>
      </c>
      <c r="H179" s="3" t="s">
        <v>18</v>
      </c>
      <c r="I179" s="5">
        <v>654.4</v>
      </c>
      <c r="J179" s="5">
        <v>115.48</v>
      </c>
      <c r="K179" s="6" t="s">
        <v>143</v>
      </c>
      <c r="L179" s="6" t="s">
        <v>82</v>
      </c>
    </row>
    <row r="180" spans="1:12" x14ac:dyDescent="0.25">
      <c r="A180" s="3" t="s">
        <v>96</v>
      </c>
      <c r="B180" s="3" t="s">
        <v>108</v>
      </c>
      <c r="C180" s="3" t="s">
        <v>14</v>
      </c>
      <c r="D180" s="3" t="s">
        <v>80</v>
      </c>
      <c r="E180" s="3" t="s">
        <v>111</v>
      </c>
      <c r="F180" s="4">
        <v>43405</v>
      </c>
      <c r="G180" s="3" t="s">
        <v>17</v>
      </c>
      <c r="H180" s="3" t="s">
        <v>18</v>
      </c>
      <c r="I180" s="5">
        <v>4201.3900000000003</v>
      </c>
      <c r="J180" s="5">
        <v>741.42</v>
      </c>
      <c r="K180" s="6" t="s">
        <v>143</v>
      </c>
      <c r="L180" s="6" t="s">
        <v>82</v>
      </c>
    </row>
    <row r="181" spans="1:12" x14ac:dyDescent="0.25">
      <c r="A181" s="3" t="s">
        <v>96</v>
      </c>
      <c r="B181" s="3" t="s">
        <v>112</v>
      </c>
      <c r="C181" s="3" t="s">
        <v>14</v>
      </c>
      <c r="D181" s="3" t="s">
        <v>80</v>
      </c>
      <c r="E181" s="3" t="s">
        <v>113</v>
      </c>
      <c r="F181" s="4">
        <v>43719</v>
      </c>
      <c r="G181" s="3" t="s">
        <v>17</v>
      </c>
      <c r="H181" s="3" t="s">
        <v>18</v>
      </c>
      <c r="I181" s="5">
        <v>336.73</v>
      </c>
      <c r="J181" s="5">
        <v>59.42</v>
      </c>
      <c r="K181" s="6" t="s">
        <v>143</v>
      </c>
      <c r="L181" s="6" t="s">
        <v>82</v>
      </c>
    </row>
    <row r="182" spans="1:12" x14ac:dyDescent="0.25">
      <c r="A182" s="3" t="s">
        <v>96</v>
      </c>
      <c r="B182" s="3" t="s">
        <v>112</v>
      </c>
      <c r="C182" s="3" t="s">
        <v>14</v>
      </c>
      <c r="D182" s="3" t="s">
        <v>80</v>
      </c>
      <c r="E182" s="3" t="s">
        <v>187</v>
      </c>
      <c r="F182" s="4">
        <v>43922</v>
      </c>
      <c r="G182" s="3" t="s">
        <v>17</v>
      </c>
      <c r="H182" s="3" t="s">
        <v>18</v>
      </c>
      <c r="I182" s="5">
        <v>430.99</v>
      </c>
      <c r="J182" s="5">
        <v>76.05</v>
      </c>
      <c r="K182" s="6" t="s">
        <v>143</v>
      </c>
      <c r="L182" s="6" t="s">
        <v>82</v>
      </c>
    </row>
    <row r="183" spans="1:12" x14ac:dyDescent="0.25">
      <c r="A183" s="3" t="s">
        <v>114</v>
      </c>
      <c r="B183" s="3" t="s">
        <v>188</v>
      </c>
      <c r="C183" s="3" t="s">
        <v>14</v>
      </c>
      <c r="D183" s="3" t="s">
        <v>80</v>
      </c>
      <c r="E183" s="3" t="s">
        <v>189</v>
      </c>
      <c r="F183" s="4">
        <v>43914</v>
      </c>
      <c r="G183" s="3" t="s">
        <v>17</v>
      </c>
      <c r="H183" s="3" t="s">
        <v>18</v>
      </c>
      <c r="I183" s="5">
        <v>76.91</v>
      </c>
      <c r="J183" s="5">
        <v>13.57</v>
      </c>
      <c r="K183" s="6" t="s">
        <v>143</v>
      </c>
      <c r="L183" s="6" t="s">
        <v>82</v>
      </c>
    </row>
    <row r="184" spans="1:12" x14ac:dyDescent="0.25">
      <c r="A184" s="3" t="s">
        <v>114</v>
      </c>
      <c r="B184" s="3" t="s">
        <v>188</v>
      </c>
      <c r="C184" s="3" t="s">
        <v>14</v>
      </c>
      <c r="D184" s="3" t="s">
        <v>80</v>
      </c>
      <c r="E184" s="3" t="s">
        <v>190</v>
      </c>
      <c r="F184" s="4">
        <v>43914</v>
      </c>
      <c r="G184" s="3" t="s">
        <v>17</v>
      </c>
      <c r="H184" s="3" t="s">
        <v>18</v>
      </c>
      <c r="I184" s="5">
        <v>1294.1199999999999</v>
      </c>
      <c r="J184" s="5">
        <v>228.38</v>
      </c>
      <c r="K184" s="6" t="s">
        <v>143</v>
      </c>
      <c r="L184" s="6" t="s">
        <v>82</v>
      </c>
    </row>
    <row r="185" spans="1:12" x14ac:dyDescent="0.25">
      <c r="A185" s="3" t="s">
        <v>114</v>
      </c>
      <c r="B185" s="3" t="s">
        <v>122</v>
      </c>
      <c r="C185" s="3" t="s">
        <v>14</v>
      </c>
      <c r="D185" s="3" t="s">
        <v>80</v>
      </c>
      <c r="E185" s="3" t="s">
        <v>123</v>
      </c>
      <c r="F185" s="4">
        <v>43770</v>
      </c>
      <c r="G185" s="3" t="s">
        <v>17</v>
      </c>
      <c r="H185" s="3" t="s">
        <v>18</v>
      </c>
      <c r="I185" s="5">
        <v>233.69</v>
      </c>
      <c r="J185" s="5">
        <v>41.24</v>
      </c>
      <c r="K185" s="6" t="s">
        <v>143</v>
      </c>
      <c r="L185" s="6" t="s">
        <v>82</v>
      </c>
    </row>
    <row r="186" spans="1:12" x14ac:dyDescent="0.25">
      <c r="A186" s="3" t="s">
        <v>114</v>
      </c>
      <c r="B186" s="3" t="s">
        <v>115</v>
      </c>
      <c r="C186" s="3" t="s">
        <v>14</v>
      </c>
      <c r="D186" s="3" t="s">
        <v>15</v>
      </c>
      <c r="E186" s="3" t="s">
        <v>116</v>
      </c>
      <c r="F186" s="4">
        <v>43357</v>
      </c>
      <c r="G186" s="3" t="s">
        <v>17</v>
      </c>
      <c r="H186" s="3" t="s">
        <v>18</v>
      </c>
      <c r="I186" s="5">
        <v>22950</v>
      </c>
      <c r="J186" s="5">
        <v>4050</v>
      </c>
      <c r="K186" s="6" t="s">
        <v>143</v>
      </c>
      <c r="L186" s="6" t="s">
        <v>82</v>
      </c>
    </row>
    <row r="187" spans="1:12" x14ac:dyDescent="0.25">
      <c r="A187" s="3" t="s">
        <v>114</v>
      </c>
      <c r="B187" s="3" t="s">
        <v>115</v>
      </c>
      <c r="C187" s="3" t="s">
        <v>14</v>
      </c>
      <c r="D187" s="3" t="s">
        <v>80</v>
      </c>
      <c r="E187" s="3" t="s">
        <v>124</v>
      </c>
      <c r="F187" s="4">
        <v>43707</v>
      </c>
      <c r="G187" s="3" t="s">
        <v>17</v>
      </c>
      <c r="H187" s="3" t="s">
        <v>18</v>
      </c>
      <c r="I187" s="5">
        <v>106.11</v>
      </c>
      <c r="J187" s="5">
        <v>18.72</v>
      </c>
      <c r="K187" s="6" t="s">
        <v>143</v>
      </c>
      <c r="L187" s="6" t="s">
        <v>82</v>
      </c>
    </row>
    <row r="188" spans="1:12" x14ac:dyDescent="0.25">
      <c r="A188" s="3" t="s">
        <v>114</v>
      </c>
      <c r="B188" s="3" t="s">
        <v>117</v>
      </c>
      <c r="C188" s="3" t="s">
        <v>14</v>
      </c>
      <c r="D188" s="3" t="s">
        <v>15</v>
      </c>
      <c r="E188" s="3" t="s">
        <v>118</v>
      </c>
      <c r="F188" s="4">
        <v>43434</v>
      </c>
      <c r="G188" s="3" t="s">
        <v>17</v>
      </c>
      <c r="H188" s="3" t="s">
        <v>18</v>
      </c>
      <c r="I188" s="5">
        <v>433.3</v>
      </c>
      <c r="J188" s="5">
        <v>76.47</v>
      </c>
      <c r="K188" s="6" t="s">
        <v>143</v>
      </c>
      <c r="L188" s="6" t="s">
        <v>82</v>
      </c>
    </row>
    <row r="189" spans="1:12" x14ac:dyDescent="0.25">
      <c r="A189" s="3" t="s">
        <v>114</v>
      </c>
      <c r="B189" s="3" t="s">
        <v>117</v>
      </c>
      <c r="C189" s="3" t="s">
        <v>14</v>
      </c>
      <c r="D189" s="3" t="s">
        <v>15</v>
      </c>
      <c r="E189" s="3" t="s">
        <v>119</v>
      </c>
      <c r="F189" s="4">
        <v>43551</v>
      </c>
      <c r="G189" s="3" t="s">
        <v>17</v>
      </c>
      <c r="H189" s="3" t="s">
        <v>18</v>
      </c>
      <c r="I189" s="5">
        <v>8.48</v>
      </c>
      <c r="J189" s="5">
        <v>1.5</v>
      </c>
      <c r="K189" s="6" t="s">
        <v>143</v>
      </c>
      <c r="L189" s="6" t="s">
        <v>82</v>
      </c>
    </row>
    <row r="190" spans="1:12" x14ac:dyDescent="0.25">
      <c r="A190" s="3" t="s">
        <v>114</v>
      </c>
      <c r="B190" s="3" t="s">
        <v>117</v>
      </c>
      <c r="C190" s="3" t="s">
        <v>14</v>
      </c>
      <c r="D190" s="3" t="s">
        <v>80</v>
      </c>
      <c r="E190" s="3" t="s">
        <v>125</v>
      </c>
      <c r="F190" s="4">
        <v>43749</v>
      </c>
      <c r="G190" s="3" t="s">
        <v>17</v>
      </c>
      <c r="H190" s="3" t="s">
        <v>18</v>
      </c>
      <c r="I190" s="5">
        <v>63.75</v>
      </c>
      <c r="J190" s="5">
        <v>11.25</v>
      </c>
      <c r="K190" s="6" t="s">
        <v>143</v>
      </c>
      <c r="L190" s="6" t="s">
        <v>82</v>
      </c>
    </row>
    <row r="191" spans="1:12" x14ac:dyDescent="0.25">
      <c r="A191" s="3" t="s">
        <v>114</v>
      </c>
      <c r="B191" s="3" t="s">
        <v>117</v>
      </c>
      <c r="C191" s="3" t="s">
        <v>14</v>
      </c>
      <c r="D191" s="3" t="s">
        <v>80</v>
      </c>
      <c r="E191" s="3" t="s">
        <v>191</v>
      </c>
      <c r="F191" s="4">
        <v>43908</v>
      </c>
      <c r="G191" s="3" t="s">
        <v>17</v>
      </c>
      <c r="H191" s="3" t="s">
        <v>18</v>
      </c>
      <c r="I191" s="5">
        <v>1700</v>
      </c>
      <c r="J191" s="5">
        <v>300</v>
      </c>
      <c r="K191" s="6" t="s">
        <v>143</v>
      </c>
      <c r="L191" s="6" t="s">
        <v>82</v>
      </c>
    </row>
    <row r="192" spans="1:12" x14ac:dyDescent="0.25">
      <c r="A192" s="3" t="s">
        <v>114</v>
      </c>
      <c r="B192" s="3" t="s">
        <v>126</v>
      </c>
      <c r="C192" s="3" t="s">
        <v>14</v>
      </c>
      <c r="D192" s="3" t="s">
        <v>80</v>
      </c>
      <c r="E192" s="3" t="s">
        <v>127</v>
      </c>
      <c r="F192" s="4">
        <v>43705</v>
      </c>
      <c r="G192" s="3" t="s">
        <v>17</v>
      </c>
      <c r="H192" s="3" t="s">
        <v>18</v>
      </c>
      <c r="I192" s="5">
        <v>28.04</v>
      </c>
      <c r="J192" s="5">
        <v>4.95</v>
      </c>
      <c r="K192" s="6" t="s">
        <v>143</v>
      </c>
      <c r="L192" s="6" t="s">
        <v>82</v>
      </c>
    </row>
    <row r="193" spans="1:12" x14ac:dyDescent="0.25">
      <c r="A193" s="3" t="s">
        <v>114</v>
      </c>
      <c r="B193" s="3" t="s">
        <v>128</v>
      </c>
      <c r="C193" s="3" t="s">
        <v>14</v>
      </c>
      <c r="D193" s="3" t="s">
        <v>80</v>
      </c>
      <c r="E193" s="3" t="s">
        <v>129</v>
      </c>
      <c r="F193" s="4">
        <v>43756</v>
      </c>
      <c r="G193" s="3" t="s">
        <v>17</v>
      </c>
      <c r="H193" s="3" t="s">
        <v>18</v>
      </c>
      <c r="I193" s="5">
        <v>432.36</v>
      </c>
      <c r="J193" s="5">
        <v>76.3</v>
      </c>
      <c r="K193" s="6" t="s">
        <v>143</v>
      </c>
      <c r="L193" s="6" t="s">
        <v>82</v>
      </c>
    </row>
    <row r="194" spans="1:12" x14ac:dyDescent="0.25">
      <c r="A194" s="3" t="s">
        <v>114</v>
      </c>
      <c r="B194" s="3" t="s">
        <v>128</v>
      </c>
      <c r="C194" s="3" t="s">
        <v>14</v>
      </c>
      <c r="D194" s="3" t="s">
        <v>80</v>
      </c>
      <c r="E194" s="3" t="s">
        <v>192</v>
      </c>
      <c r="F194" s="4">
        <v>43846</v>
      </c>
      <c r="G194" s="3" t="s">
        <v>17</v>
      </c>
      <c r="H194" s="3" t="s">
        <v>186</v>
      </c>
      <c r="I194" s="5">
        <v>3383.66</v>
      </c>
      <c r="J194" s="5">
        <v>597.11</v>
      </c>
      <c r="K194" s="6" t="s">
        <v>143</v>
      </c>
      <c r="L194" s="6" t="s">
        <v>82</v>
      </c>
    </row>
    <row r="195" spans="1:12" x14ac:dyDescent="0.25">
      <c r="A195" s="3" t="s">
        <v>114</v>
      </c>
      <c r="B195" s="3" t="s">
        <v>193</v>
      </c>
      <c r="C195" s="3" t="s">
        <v>14</v>
      </c>
      <c r="D195" s="3" t="s">
        <v>80</v>
      </c>
      <c r="E195" s="3" t="s">
        <v>194</v>
      </c>
      <c r="F195" s="4">
        <v>43775</v>
      </c>
      <c r="G195" s="3" t="s">
        <v>17</v>
      </c>
      <c r="H195" s="3" t="s">
        <v>186</v>
      </c>
      <c r="I195" s="5">
        <v>249.95</v>
      </c>
      <c r="J195" s="5">
        <v>44.11</v>
      </c>
      <c r="K195" s="6" t="s">
        <v>143</v>
      </c>
      <c r="L195" s="6" t="s">
        <v>82</v>
      </c>
    </row>
    <row r="196" spans="1:12" x14ac:dyDescent="0.25">
      <c r="A196" s="3" t="s">
        <v>114</v>
      </c>
      <c r="B196" s="3" t="s">
        <v>193</v>
      </c>
      <c r="C196" s="3" t="s">
        <v>14</v>
      </c>
      <c r="D196" s="3" t="s">
        <v>80</v>
      </c>
      <c r="E196" s="3" t="s">
        <v>194</v>
      </c>
      <c r="F196" s="4">
        <v>43775</v>
      </c>
      <c r="G196" s="3" t="s">
        <v>20</v>
      </c>
      <c r="H196" s="3" t="s">
        <v>186</v>
      </c>
      <c r="I196" s="5">
        <v>288.60000000000002</v>
      </c>
      <c r="J196" s="5">
        <v>50.93</v>
      </c>
      <c r="K196" s="6" t="s">
        <v>143</v>
      </c>
      <c r="L196" s="6" t="s">
        <v>82</v>
      </c>
    </row>
    <row r="197" spans="1:12" x14ac:dyDescent="0.25">
      <c r="A197" s="3" t="s">
        <v>114</v>
      </c>
      <c r="B197" s="3" t="s">
        <v>130</v>
      </c>
      <c r="C197" s="3" t="s">
        <v>14</v>
      </c>
      <c r="D197" s="3" t="s">
        <v>80</v>
      </c>
      <c r="E197" s="3" t="s">
        <v>131</v>
      </c>
      <c r="F197" s="4">
        <v>43494</v>
      </c>
      <c r="G197" s="3" t="s">
        <v>17</v>
      </c>
      <c r="H197" s="3" t="s">
        <v>18</v>
      </c>
      <c r="I197" s="5">
        <v>8.48</v>
      </c>
      <c r="J197" s="5">
        <v>1.5</v>
      </c>
      <c r="K197" s="6" t="s">
        <v>143</v>
      </c>
      <c r="L197" s="6" t="s">
        <v>82</v>
      </c>
    </row>
    <row r="198" spans="1:12" x14ac:dyDescent="0.25">
      <c r="A198" s="3" t="s">
        <v>114</v>
      </c>
      <c r="B198" s="3" t="s">
        <v>130</v>
      </c>
      <c r="C198" s="3" t="s">
        <v>14</v>
      </c>
      <c r="D198" s="3" t="s">
        <v>80</v>
      </c>
      <c r="E198" s="3" t="s">
        <v>132</v>
      </c>
      <c r="F198" s="4">
        <v>43789</v>
      </c>
      <c r="G198" s="3" t="s">
        <v>17</v>
      </c>
      <c r="H198" s="3" t="s">
        <v>18</v>
      </c>
      <c r="I198" s="5">
        <v>100.74</v>
      </c>
      <c r="J198" s="5">
        <v>17.78</v>
      </c>
      <c r="K198" s="6" t="s">
        <v>143</v>
      </c>
      <c r="L198" s="6" t="s">
        <v>82</v>
      </c>
    </row>
    <row r="199" spans="1:12" x14ac:dyDescent="0.25">
      <c r="A199" s="3" t="s">
        <v>114</v>
      </c>
      <c r="B199" s="3" t="s">
        <v>120</v>
      </c>
      <c r="C199" s="3" t="s">
        <v>14</v>
      </c>
      <c r="D199" s="3" t="s">
        <v>15</v>
      </c>
      <c r="E199" s="3" t="s">
        <v>121</v>
      </c>
      <c r="F199" s="4">
        <v>43447</v>
      </c>
      <c r="G199" s="3" t="s">
        <v>17</v>
      </c>
      <c r="H199" s="3" t="s">
        <v>18</v>
      </c>
      <c r="I199" s="5">
        <v>262.3</v>
      </c>
      <c r="J199" s="5">
        <v>46.29</v>
      </c>
      <c r="K199" s="6" t="s">
        <v>143</v>
      </c>
      <c r="L199" s="6" t="s">
        <v>82</v>
      </c>
    </row>
    <row r="200" spans="1:12" x14ac:dyDescent="0.25">
      <c r="A200" s="3" t="s">
        <v>114</v>
      </c>
      <c r="B200" s="3" t="s">
        <v>120</v>
      </c>
      <c r="C200" s="3" t="s">
        <v>14</v>
      </c>
      <c r="D200" s="3" t="s">
        <v>80</v>
      </c>
      <c r="E200" s="3" t="s">
        <v>133</v>
      </c>
      <c r="F200" s="4">
        <v>43636</v>
      </c>
      <c r="G200" s="3" t="s">
        <v>17</v>
      </c>
      <c r="H200" s="3" t="s">
        <v>18</v>
      </c>
      <c r="I200" s="5">
        <v>12.78</v>
      </c>
      <c r="J200" s="5">
        <v>2.2599999999999998</v>
      </c>
      <c r="K200" s="6" t="s">
        <v>143</v>
      </c>
      <c r="L200" s="6" t="s">
        <v>82</v>
      </c>
    </row>
    <row r="201" spans="1:12" x14ac:dyDescent="0.25">
      <c r="A201" s="3" t="s">
        <v>114</v>
      </c>
      <c r="B201" s="3" t="s">
        <v>134</v>
      </c>
      <c r="C201" s="3" t="s">
        <v>14</v>
      </c>
      <c r="D201" s="3" t="s">
        <v>80</v>
      </c>
      <c r="E201" s="3" t="s">
        <v>135</v>
      </c>
      <c r="F201" s="4">
        <v>43698</v>
      </c>
      <c r="G201" s="3" t="s">
        <v>17</v>
      </c>
      <c r="H201" s="3" t="s">
        <v>18</v>
      </c>
      <c r="I201" s="5">
        <v>5094.43</v>
      </c>
      <c r="J201" s="5">
        <v>899.02</v>
      </c>
      <c r="K201" s="6" t="s">
        <v>143</v>
      </c>
      <c r="L201" s="6" t="s">
        <v>82</v>
      </c>
    </row>
    <row r="202" spans="1:12" x14ac:dyDescent="0.25">
      <c r="A202" s="3" t="s">
        <v>114</v>
      </c>
      <c r="B202" s="3" t="s">
        <v>134</v>
      </c>
      <c r="C202" s="3" t="s">
        <v>14</v>
      </c>
      <c r="D202" s="3" t="s">
        <v>80</v>
      </c>
      <c r="E202" s="3" t="s">
        <v>136</v>
      </c>
      <c r="F202" s="4">
        <v>43700</v>
      </c>
      <c r="G202" s="3" t="s">
        <v>17</v>
      </c>
      <c r="H202" s="3" t="s">
        <v>18</v>
      </c>
      <c r="I202" s="5">
        <v>1037.47</v>
      </c>
      <c r="J202" s="5">
        <v>183.08</v>
      </c>
      <c r="K202" s="6" t="s">
        <v>143</v>
      </c>
      <c r="L202" s="6" t="s">
        <v>82</v>
      </c>
    </row>
    <row r="203" spans="1:12" x14ac:dyDescent="0.25">
      <c r="A203" s="3" t="s">
        <v>114</v>
      </c>
      <c r="B203" s="3" t="s">
        <v>134</v>
      </c>
      <c r="C203" s="3" t="s">
        <v>14</v>
      </c>
      <c r="D203" s="3" t="s">
        <v>80</v>
      </c>
      <c r="E203" s="3" t="s">
        <v>137</v>
      </c>
      <c r="F203" s="4">
        <v>43798</v>
      </c>
      <c r="G203" s="3" t="s">
        <v>17</v>
      </c>
      <c r="H203" s="3" t="s">
        <v>18</v>
      </c>
      <c r="I203" s="5">
        <v>977.94</v>
      </c>
      <c r="J203" s="5">
        <v>172.58</v>
      </c>
      <c r="K203" s="6" t="s">
        <v>143</v>
      </c>
      <c r="L203" s="6" t="s">
        <v>82</v>
      </c>
    </row>
    <row r="204" spans="1:12" x14ac:dyDescent="0.25">
      <c r="A204" s="3" t="s">
        <v>114</v>
      </c>
      <c r="B204" s="3" t="s">
        <v>134</v>
      </c>
      <c r="C204" s="3" t="s">
        <v>14</v>
      </c>
      <c r="D204" s="3" t="s">
        <v>80</v>
      </c>
      <c r="E204" s="3" t="s">
        <v>138</v>
      </c>
      <c r="F204" s="4">
        <v>43817</v>
      </c>
      <c r="G204" s="3" t="s">
        <v>17</v>
      </c>
      <c r="H204" s="3" t="s">
        <v>18</v>
      </c>
      <c r="I204" s="5">
        <v>69.67</v>
      </c>
      <c r="J204" s="5">
        <v>12.29</v>
      </c>
      <c r="K204" s="6" t="s">
        <v>143</v>
      </c>
      <c r="L204" s="6" t="s">
        <v>82</v>
      </c>
    </row>
    <row r="205" spans="1:12" x14ac:dyDescent="0.25">
      <c r="A205" s="3" t="s">
        <v>114</v>
      </c>
      <c r="B205" s="3" t="s">
        <v>134</v>
      </c>
      <c r="C205" s="3" t="s">
        <v>14</v>
      </c>
      <c r="D205" s="3" t="s">
        <v>80</v>
      </c>
      <c r="E205" s="3" t="s">
        <v>195</v>
      </c>
      <c r="F205" s="4">
        <v>43951</v>
      </c>
      <c r="G205" s="3" t="s">
        <v>17</v>
      </c>
      <c r="H205" s="3" t="s">
        <v>18</v>
      </c>
      <c r="I205" s="5">
        <v>16.989999999999998</v>
      </c>
      <c r="J205" s="5">
        <v>3</v>
      </c>
      <c r="K205" s="6" t="s">
        <v>143</v>
      </c>
      <c r="L205" s="6" t="s">
        <v>82</v>
      </c>
    </row>
    <row r="206" spans="1:12" x14ac:dyDescent="0.25">
      <c r="A206" s="3" t="s">
        <v>114</v>
      </c>
      <c r="B206" s="3" t="s">
        <v>139</v>
      </c>
      <c r="C206" s="3" t="s">
        <v>14</v>
      </c>
      <c r="D206" s="3" t="s">
        <v>80</v>
      </c>
      <c r="E206" s="3" t="s">
        <v>140</v>
      </c>
      <c r="F206" s="4">
        <v>43453</v>
      </c>
      <c r="G206" s="3" t="s">
        <v>17</v>
      </c>
      <c r="H206" s="3" t="s">
        <v>18</v>
      </c>
      <c r="I206" s="5">
        <v>16.98</v>
      </c>
      <c r="J206" s="5">
        <v>3</v>
      </c>
      <c r="K206" s="6" t="s">
        <v>143</v>
      </c>
      <c r="L206" s="6" t="s">
        <v>82</v>
      </c>
    </row>
    <row r="207" spans="1:12" x14ac:dyDescent="0.25">
      <c r="A207" s="3" t="s">
        <v>12</v>
      </c>
      <c r="B207" s="3" t="s">
        <v>141</v>
      </c>
      <c r="C207" s="3" t="s">
        <v>38</v>
      </c>
      <c r="D207" s="3" t="s">
        <v>15</v>
      </c>
      <c r="E207" s="3" t="s">
        <v>142</v>
      </c>
      <c r="F207" s="4">
        <v>43789</v>
      </c>
      <c r="G207" s="3" t="s">
        <v>17</v>
      </c>
      <c r="H207" s="3" t="s">
        <v>18</v>
      </c>
      <c r="I207" s="5">
        <v>52.74</v>
      </c>
      <c r="J207" s="5">
        <v>4.66</v>
      </c>
      <c r="K207" s="6" t="s">
        <v>203</v>
      </c>
      <c r="L207" s="6" t="s">
        <v>82</v>
      </c>
    </row>
    <row r="208" spans="1:12" x14ac:dyDescent="0.25">
      <c r="A208" s="3" t="s">
        <v>12</v>
      </c>
      <c r="B208" s="3" t="s">
        <v>141</v>
      </c>
      <c r="C208" s="3" t="s">
        <v>38</v>
      </c>
      <c r="D208" s="3" t="s">
        <v>15</v>
      </c>
      <c r="E208" s="3" t="s">
        <v>144</v>
      </c>
      <c r="F208" s="4">
        <v>43859</v>
      </c>
      <c r="G208" s="3" t="s">
        <v>17</v>
      </c>
      <c r="H208" s="3" t="s">
        <v>18</v>
      </c>
      <c r="I208" s="5">
        <v>4192.6899999999996</v>
      </c>
      <c r="J208" s="5">
        <v>369.95</v>
      </c>
      <c r="K208" s="6" t="s">
        <v>203</v>
      </c>
      <c r="L208" s="6" t="s">
        <v>82</v>
      </c>
    </row>
    <row r="209" spans="1:12" x14ac:dyDescent="0.25">
      <c r="A209" s="3" t="s">
        <v>12</v>
      </c>
      <c r="B209" s="3" t="s">
        <v>54</v>
      </c>
      <c r="C209" s="3" t="s">
        <v>38</v>
      </c>
      <c r="D209" s="3" t="s">
        <v>15</v>
      </c>
      <c r="E209" s="3" t="s">
        <v>55</v>
      </c>
      <c r="F209" s="4">
        <v>43370</v>
      </c>
      <c r="G209" s="3" t="s">
        <v>17</v>
      </c>
      <c r="H209" s="3" t="s">
        <v>18</v>
      </c>
      <c r="I209" s="5">
        <v>932.3</v>
      </c>
      <c r="J209" s="5">
        <v>82.26</v>
      </c>
      <c r="K209" s="6" t="s">
        <v>203</v>
      </c>
      <c r="L209" s="6" t="s">
        <v>19</v>
      </c>
    </row>
    <row r="210" spans="1:12" x14ac:dyDescent="0.25">
      <c r="A210" s="3" t="s">
        <v>12</v>
      </c>
      <c r="B210" s="3" t="s">
        <v>44</v>
      </c>
      <c r="C210" s="3" t="s">
        <v>14</v>
      </c>
      <c r="D210" s="3" t="s">
        <v>15</v>
      </c>
      <c r="E210" s="3" t="s">
        <v>45</v>
      </c>
      <c r="F210" s="4">
        <v>43174</v>
      </c>
      <c r="G210" s="3" t="s">
        <v>17</v>
      </c>
      <c r="H210" s="3" t="s">
        <v>18</v>
      </c>
      <c r="I210" s="5">
        <v>219.78</v>
      </c>
      <c r="J210" s="5">
        <v>19.39</v>
      </c>
      <c r="K210" s="6" t="s">
        <v>203</v>
      </c>
      <c r="L210" s="6" t="s">
        <v>19</v>
      </c>
    </row>
    <row r="211" spans="1:12" x14ac:dyDescent="0.25">
      <c r="A211" s="3" t="s">
        <v>12</v>
      </c>
      <c r="B211" s="3" t="s">
        <v>44</v>
      </c>
      <c r="C211" s="3" t="s">
        <v>14</v>
      </c>
      <c r="D211" s="3" t="s">
        <v>15</v>
      </c>
      <c r="E211" s="3" t="s">
        <v>51</v>
      </c>
      <c r="F211" s="4">
        <v>43279</v>
      </c>
      <c r="G211" s="3" t="s">
        <v>17</v>
      </c>
      <c r="H211" s="3" t="s">
        <v>18</v>
      </c>
      <c r="I211" s="5">
        <v>994.74</v>
      </c>
      <c r="J211" s="5">
        <v>87.77</v>
      </c>
      <c r="K211" s="6" t="s">
        <v>203</v>
      </c>
      <c r="L211" s="6" t="s">
        <v>19</v>
      </c>
    </row>
    <row r="212" spans="1:12" x14ac:dyDescent="0.25">
      <c r="A212" s="3" t="s">
        <v>12</v>
      </c>
      <c r="B212" s="3" t="s">
        <v>44</v>
      </c>
      <c r="C212" s="3" t="s">
        <v>14</v>
      </c>
      <c r="D212" s="3" t="s">
        <v>15</v>
      </c>
      <c r="E212" s="3" t="s">
        <v>52</v>
      </c>
      <c r="F212" s="4">
        <v>43279</v>
      </c>
      <c r="G212" s="3" t="s">
        <v>17</v>
      </c>
      <c r="H212" s="3" t="s">
        <v>18</v>
      </c>
      <c r="I212" s="5">
        <v>282.32</v>
      </c>
      <c r="J212" s="5">
        <v>24.91</v>
      </c>
      <c r="K212" s="6" t="s">
        <v>203</v>
      </c>
      <c r="L212" s="6" t="s">
        <v>19</v>
      </c>
    </row>
    <row r="213" spans="1:12" x14ac:dyDescent="0.25">
      <c r="A213" s="3" t="s">
        <v>12</v>
      </c>
      <c r="B213" s="3" t="s">
        <v>44</v>
      </c>
      <c r="C213" s="3" t="s">
        <v>14</v>
      </c>
      <c r="D213" s="3" t="s">
        <v>15</v>
      </c>
      <c r="E213" s="3" t="s">
        <v>53</v>
      </c>
      <c r="F213" s="4">
        <v>43301</v>
      </c>
      <c r="G213" s="3" t="s">
        <v>17</v>
      </c>
      <c r="H213" s="3" t="s">
        <v>18</v>
      </c>
      <c r="I213" s="5">
        <v>717.38</v>
      </c>
      <c r="J213" s="5">
        <v>63.3</v>
      </c>
      <c r="K213" s="6" t="s">
        <v>203</v>
      </c>
      <c r="L213" s="6" t="s">
        <v>19</v>
      </c>
    </row>
    <row r="214" spans="1:12" x14ac:dyDescent="0.25">
      <c r="A214" s="3" t="s">
        <v>12</v>
      </c>
      <c r="B214" s="3" t="s">
        <v>44</v>
      </c>
      <c r="C214" s="3" t="s">
        <v>14</v>
      </c>
      <c r="D214" s="3" t="s">
        <v>15</v>
      </c>
      <c r="E214" s="3" t="s">
        <v>68</v>
      </c>
      <c r="F214" s="4">
        <v>43581</v>
      </c>
      <c r="G214" s="3" t="s">
        <v>17</v>
      </c>
      <c r="H214" s="3" t="s">
        <v>18</v>
      </c>
      <c r="I214" s="5">
        <v>1532.97</v>
      </c>
      <c r="J214" s="5">
        <v>135.26</v>
      </c>
      <c r="K214" s="6" t="s">
        <v>203</v>
      </c>
      <c r="L214" s="6" t="s">
        <v>19</v>
      </c>
    </row>
    <row r="215" spans="1:12" x14ac:dyDescent="0.25">
      <c r="A215" s="3" t="s">
        <v>12</v>
      </c>
      <c r="B215" s="3" t="s">
        <v>44</v>
      </c>
      <c r="C215" s="3" t="s">
        <v>14</v>
      </c>
      <c r="D215" s="3" t="s">
        <v>15</v>
      </c>
      <c r="E215" s="3" t="s">
        <v>68</v>
      </c>
      <c r="F215" s="4">
        <v>43581</v>
      </c>
      <c r="G215" s="3" t="s">
        <v>20</v>
      </c>
      <c r="H215" s="3" t="s">
        <v>18</v>
      </c>
      <c r="I215" s="5">
        <v>262.62</v>
      </c>
      <c r="J215" s="5">
        <v>23.17</v>
      </c>
      <c r="K215" s="6" t="s">
        <v>203</v>
      </c>
      <c r="L215" s="6" t="s">
        <v>19</v>
      </c>
    </row>
    <row r="216" spans="1:12" x14ac:dyDescent="0.25">
      <c r="A216" s="3" t="s">
        <v>12</v>
      </c>
      <c r="B216" s="3" t="s">
        <v>63</v>
      </c>
      <c r="C216" s="3" t="s">
        <v>38</v>
      </c>
      <c r="D216" s="3" t="s">
        <v>15</v>
      </c>
      <c r="E216" s="3" t="s">
        <v>64</v>
      </c>
      <c r="F216" s="4">
        <v>43446</v>
      </c>
      <c r="G216" s="3" t="s">
        <v>17</v>
      </c>
      <c r="H216" s="3" t="s">
        <v>18</v>
      </c>
      <c r="I216" s="5">
        <v>424.54</v>
      </c>
      <c r="J216" s="5">
        <v>37.46</v>
      </c>
      <c r="K216" s="6" t="s">
        <v>203</v>
      </c>
      <c r="L216" s="6" t="s">
        <v>19</v>
      </c>
    </row>
    <row r="217" spans="1:12" x14ac:dyDescent="0.25">
      <c r="A217" s="3" t="s">
        <v>12</v>
      </c>
      <c r="B217" s="3" t="s">
        <v>61</v>
      </c>
      <c r="C217" s="3" t="s">
        <v>14</v>
      </c>
      <c r="D217" s="3" t="s">
        <v>15</v>
      </c>
      <c r="E217" s="3" t="s">
        <v>62</v>
      </c>
      <c r="F217" s="4">
        <v>43418</v>
      </c>
      <c r="G217" s="3" t="s">
        <v>17</v>
      </c>
      <c r="H217" s="3" t="s">
        <v>18</v>
      </c>
      <c r="I217" s="5">
        <v>896.55</v>
      </c>
      <c r="J217" s="5">
        <v>79.099999999999994</v>
      </c>
      <c r="K217" s="6" t="s">
        <v>203</v>
      </c>
      <c r="L217" s="6" t="s">
        <v>19</v>
      </c>
    </row>
    <row r="218" spans="1:12" x14ac:dyDescent="0.25">
      <c r="A218" s="3" t="s">
        <v>12</v>
      </c>
      <c r="B218" s="3" t="s">
        <v>42</v>
      </c>
      <c r="C218" s="3" t="s">
        <v>38</v>
      </c>
      <c r="D218" s="3" t="s">
        <v>15</v>
      </c>
      <c r="E218" s="3" t="s">
        <v>43</v>
      </c>
      <c r="F218" s="4">
        <v>43144</v>
      </c>
      <c r="G218" s="3" t="s">
        <v>17</v>
      </c>
      <c r="H218" s="3" t="s">
        <v>18</v>
      </c>
      <c r="I218" s="5">
        <v>924.23</v>
      </c>
      <c r="J218" s="5">
        <v>81.55</v>
      </c>
      <c r="K218" s="6" t="s">
        <v>203</v>
      </c>
      <c r="L218" s="6" t="s">
        <v>19</v>
      </c>
    </row>
    <row r="219" spans="1:12" x14ac:dyDescent="0.25">
      <c r="A219" s="3" t="s">
        <v>12</v>
      </c>
      <c r="B219" s="3" t="s">
        <v>65</v>
      </c>
      <c r="C219" s="3" t="s">
        <v>14</v>
      </c>
      <c r="D219" s="3" t="s">
        <v>15</v>
      </c>
      <c r="E219" s="3" t="s">
        <v>66</v>
      </c>
      <c r="F219" s="4">
        <v>43476</v>
      </c>
      <c r="G219" s="3" t="s">
        <v>17</v>
      </c>
      <c r="H219" s="3" t="s">
        <v>18</v>
      </c>
      <c r="I219" s="5">
        <v>733.63</v>
      </c>
      <c r="J219" s="5">
        <v>64.73</v>
      </c>
      <c r="K219" s="6" t="s">
        <v>203</v>
      </c>
      <c r="L219" s="6" t="s">
        <v>19</v>
      </c>
    </row>
    <row r="220" spans="1:12" x14ac:dyDescent="0.25">
      <c r="A220" s="3" t="s">
        <v>12</v>
      </c>
      <c r="B220" s="3" t="s">
        <v>65</v>
      </c>
      <c r="C220" s="3" t="s">
        <v>14</v>
      </c>
      <c r="D220" s="3" t="s">
        <v>15</v>
      </c>
      <c r="E220" s="3" t="s">
        <v>71</v>
      </c>
      <c r="F220" s="4">
        <v>43613</v>
      </c>
      <c r="G220" s="3" t="s">
        <v>17</v>
      </c>
      <c r="H220" s="3" t="s">
        <v>18</v>
      </c>
      <c r="I220" s="5">
        <v>179.76</v>
      </c>
      <c r="J220" s="5">
        <v>15.86</v>
      </c>
      <c r="K220" s="6" t="s">
        <v>203</v>
      </c>
      <c r="L220" s="6" t="s">
        <v>19</v>
      </c>
    </row>
    <row r="221" spans="1:12" x14ac:dyDescent="0.25">
      <c r="A221" s="3" t="s">
        <v>12</v>
      </c>
      <c r="B221" s="3" t="s">
        <v>65</v>
      </c>
      <c r="C221" s="3" t="s">
        <v>14</v>
      </c>
      <c r="D221" s="3" t="s">
        <v>80</v>
      </c>
      <c r="E221" s="3" t="s">
        <v>85</v>
      </c>
      <c r="F221" s="4">
        <v>43763</v>
      </c>
      <c r="G221" s="3" t="s">
        <v>17</v>
      </c>
      <c r="H221" s="3" t="s">
        <v>18</v>
      </c>
      <c r="I221" s="5">
        <v>100.4</v>
      </c>
      <c r="J221" s="5">
        <v>8.86</v>
      </c>
      <c r="K221" s="6" t="s">
        <v>203</v>
      </c>
      <c r="L221" s="6" t="s">
        <v>82</v>
      </c>
    </row>
    <row r="222" spans="1:12" x14ac:dyDescent="0.25">
      <c r="A222" s="3" t="s">
        <v>12</v>
      </c>
      <c r="B222" s="3" t="s">
        <v>65</v>
      </c>
      <c r="C222" s="3" t="s">
        <v>14</v>
      </c>
      <c r="D222" s="3" t="s">
        <v>80</v>
      </c>
      <c r="E222" s="3" t="s">
        <v>145</v>
      </c>
      <c r="F222" s="4">
        <v>43879</v>
      </c>
      <c r="G222" s="3" t="s">
        <v>17</v>
      </c>
      <c r="H222" s="3" t="s">
        <v>18</v>
      </c>
      <c r="I222" s="5">
        <v>126.83</v>
      </c>
      <c r="J222" s="5">
        <v>11.19</v>
      </c>
      <c r="K222" s="6" t="s">
        <v>203</v>
      </c>
      <c r="L222" s="6" t="s">
        <v>82</v>
      </c>
    </row>
    <row r="223" spans="1:12" x14ac:dyDescent="0.25">
      <c r="A223" s="3" t="s">
        <v>12</v>
      </c>
      <c r="B223" s="3" t="s">
        <v>59</v>
      </c>
      <c r="C223" s="3" t="s">
        <v>14</v>
      </c>
      <c r="D223" s="3" t="s">
        <v>15</v>
      </c>
      <c r="E223" s="3" t="s">
        <v>60</v>
      </c>
      <c r="F223" s="4">
        <v>43410</v>
      </c>
      <c r="G223" s="3" t="s">
        <v>17</v>
      </c>
      <c r="H223" s="3" t="s">
        <v>18</v>
      </c>
      <c r="I223" s="5">
        <v>11.9</v>
      </c>
      <c r="J223" s="5">
        <v>1.05</v>
      </c>
      <c r="K223" s="6" t="s">
        <v>203</v>
      </c>
      <c r="L223" s="6" t="s">
        <v>19</v>
      </c>
    </row>
    <row r="224" spans="1:12" x14ac:dyDescent="0.25">
      <c r="A224" s="3" t="s">
        <v>12</v>
      </c>
      <c r="B224" s="3" t="s">
        <v>21</v>
      </c>
      <c r="C224" s="3" t="s">
        <v>38</v>
      </c>
      <c r="D224" s="3" t="s">
        <v>15</v>
      </c>
      <c r="E224" s="3" t="s">
        <v>22</v>
      </c>
      <c r="F224" s="4">
        <v>42916</v>
      </c>
      <c r="G224" s="3" t="s">
        <v>17</v>
      </c>
      <c r="H224" s="3" t="s">
        <v>18</v>
      </c>
      <c r="I224" s="5">
        <v>89.34</v>
      </c>
      <c r="J224" s="5">
        <v>7.88</v>
      </c>
      <c r="K224" s="6" t="s">
        <v>203</v>
      </c>
      <c r="L224" s="6" t="s">
        <v>19</v>
      </c>
    </row>
    <row r="225" spans="1:12" x14ac:dyDescent="0.25">
      <c r="A225" s="3" t="s">
        <v>12</v>
      </c>
      <c r="B225" s="3" t="s">
        <v>21</v>
      </c>
      <c r="C225" s="3" t="s">
        <v>38</v>
      </c>
      <c r="D225" s="3" t="s">
        <v>15</v>
      </c>
      <c r="E225" s="3" t="s">
        <v>146</v>
      </c>
      <c r="F225" s="4">
        <v>43922</v>
      </c>
      <c r="G225" s="3" t="s">
        <v>17</v>
      </c>
      <c r="H225" s="3" t="s">
        <v>18</v>
      </c>
      <c r="I225" s="5">
        <v>1184.78</v>
      </c>
      <c r="J225" s="5">
        <v>104.54</v>
      </c>
      <c r="K225" s="6" t="s">
        <v>203</v>
      </c>
      <c r="L225" s="6" t="s">
        <v>82</v>
      </c>
    </row>
    <row r="226" spans="1:12" x14ac:dyDescent="0.25">
      <c r="A226" s="3" t="s">
        <v>12</v>
      </c>
      <c r="B226" s="3" t="s">
        <v>31</v>
      </c>
      <c r="C226" s="3" t="s">
        <v>38</v>
      </c>
      <c r="D226" s="3" t="s">
        <v>15</v>
      </c>
      <c r="E226" s="3" t="s">
        <v>32</v>
      </c>
      <c r="F226" s="4">
        <v>43027</v>
      </c>
      <c r="G226" s="3" t="s">
        <v>17</v>
      </c>
      <c r="H226" s="3" t="s">
        <v>18</v>
      </c>
      <c r="I226" s="5">
        <v>1535.43</v>
      </c>
      <c r="J226" s="5">
        <v>135.47999999999999</v>
      </c>
      <c r="K226" s="6" t="s">
        <v>203</v>
      </c>
      <c r="L226" s="6" t="s">
        <v>19</v>
      </c>
    </row>
    <row r="227" spans="1:12" x14ac:dyDescent="0.25">
      <c r="A227" s="3" t="s">
        <v>12</v>
      </c>
      <c r="B227" s="3" t="s">
        <v>31</v>
      </c>
      <c r="C227" s="3" t="s">
        <v>38</v>
      </c>
      <c r="D227" s="3" t="s">
        <v>15</v>
      </c>
      <c r="E227" s="3" t="s">
        <v>147</v>
      </c>
      <c r="F227" s="4">
        <v>43945</v>
      </c>
      <c r="G227" s="3" t="s">
        <v>17</v>
      </c>
      <c r="H227" s="3" t="s">
        <v>18</v>
      </c>
      <c r="I227" s="5">
        <v>131</v>
      </c>
      <c r="J227" s="5">
        <v>11.56</v>
      </c>
      <c r="K227" s="6" t="s">
        <v>203</v>
      </c>
      <c r="L227" s="6" t="s">
        <v>82</v>
      </c>
    </row>
    <row r="228" spans="1:12" x14ac:dyDescent="0.25">
      <c r="A228" s="3" t="s">
        <v>12</v>
      </c>
      <c r="B228" s="3" t="s">
        <v>25</v>
      </c>
      <c r="C228" s="3" t="s">
        <v>14</v>
      </c>
      <c r="D228" s="3" t="s">
        <v>15</v>
      </c>
      <c r="E228" s="3" t="s">
        <v>26</v>
      </c>
      <c r="F228" s="4">
        <v>42975</v>
      </c>
      <c r="G228" s="3" t="s">
        <v>17</v>
      </c>
      <c r="H228" s="3" t="s">
        <v>18</v>
      </c>
      <c r="I228" s="5">
        <v>148.80000000000001</v>
      </c>
      <c r="J228" s="5">
        <v>13.13</v>
      </c>
      <c r="K228" s="6" t="s">
        <v>203</v>
      </c>
      <c r="L228" s="6" t="s">
        <v>19</v>
      </c>
    </row>
    <row r="229" spans="1:12" x14ac:dyDescent="0.25">
      <c r="A229" s="3" t="s">
        <v>12</v>
      </c>
      <c r="B229" s="3" t="s">
        <v>25</v>
      </c>
      <c r="C229" s="3" t="s">
        <v>14</v>
      </c>
      <c r="D229" s="3" t="s">
        <v>15</v>
      </c>
      <c r="E229" s="3" t="s">
        <v>48</v>
      </c>
      <c r="F229" s="4">
        <v>43181</v>
      </c>
      <c r="G229" s="3" t="s">
        <v>17</v>
      </c>
      <c r="H229" s="3" t="s">
        <v>18</v>
      </c>
      <c r="I229" s="5">
        <v>956.25</v>
      </c>
      <c r="J229" s="5">
        <v>84.37</v>
      </c>
      <c r="K229" s="6" t="s">
        <v>203</v>
      </c>
      <c r="L229" s="6" t="s">
        <v>19</v>
      </c>
    </row>
    <row r="230" spans="1:12" x14ac:dyDescent="0.25">
      <c r="A230" s="3" t="s">
        <v>12</v>
      </c>
      <c r="B230" s="3" t="s">
        <v>57</v>
      </c>
      <c r="C230" s="3" t="s">
        <v>14</v>
      </c>
      <c r="D230" s="3" t="s">
        <v>15</v>
      </c>
      <c r="E230" s="3" t="s">
        <v>58</v>
      </c>
      <c r="F230" s="4">
        <v>43392</v>
      </c>
      <c r="G230" s="3" t="s">
        <v>17</v>
      </c>
      <c r="H230" s="3" t="s">
        <v>18</v>
      </c>
      <c r="I230" s="5">
        <v>277.11</v>
      </c>
      <c r="J230" s="5">
        <v>24.45</v>
      </c>
      <c r="K230" s="6" t="s">
        <v>203</v>
      </c>
      <c r="L230" s="6" t="s">
        <v>19</v>
      </c>
    </row>
    <row r="231" spans="1:12" x14ac:dyDescent="0.25">
      <c r="A231" s="3" t="s">
        <v>12</v>
      </c>
      <c r="B231" s="3" t="s">
        <v>57</v>
      </c>
      <c r="C231" s="3" t="s">
        <v>14</v>
      </c>
      <c r="D231" s="3" t="s">
        <v>15</v>
      </c>
      <c r="E231" s="3" t="s">
        <v>67</v>
      </c>
      <c r="F231" s="4">
        <v>43502</v>
      </c>
      <c r="G231" s="3" t="s">
        <v>17</v>
      </c>
      <c r="H231" s="3" t="s">
        <v>18</v>
      </c>
      <c r="I231" s="5">
        <v>605.65</v>
      </c>
      <c r="J231" s="5">
        <v>53.44</v>
      </c>
      <c r="K231" s="6" t="s">
        <v>203</v>
      </c>
      <c r="L231" s="6" t="s">
        <v>19</v>
      </c>
    </row>
    <row r="232" spans="1:12" x14ac:dyDescent="0.25">
      <c r="A232" s="3" t="s">
        <v>12</v>
      </c>
      <c r="B232" s="3" t="s">
        <v>57</v>
      </c>
      <c r="C232" s="3" t="s">
        <v>14</v>
      </c>
      <c r="D232" s="3" t="s">
        <v>80</v>
      </c>
      <c r="E232" s="3" t="s">
        <v>86</v>
      </c>
      <c r="F232" s="4">
        <v>43784</v>
      </c>
      <c r="G232" s="3" t="s">
        <v>17</v>
      </c>
      <c r="H232" s="3" t="s">
        <v>18</v>
      </c>
      <c r="I232" s="5">
        <v>1040.6400000000001</v>
      </c>
      <c r="J232" s="5">
        <v>91.83</v>
      </c>
      <c r="K232" s="6" t="s">
        <v>203</v>
      </c>
      <c r="L232" s="6" t="s">
        <v>82</v>
      </c>
    </row>
    <row r="233" spans="1:12" x14ac:dyDescent="0.25">
      <c r="A233" s="3" t="s">
        <v>12</v>
      </c>
      <c r="B233" s="3" t="s">
        <v>57</v>
      </c>
      <c r="C233" s="3" t="s">
        <v>14</v>
      </c>
      <c r="D233" s="3" t="s">
        <v>80</v>
      </c>
      <c r="E233" s="3" t="s">
        <v>148</v>
      </c>
      <c r="F233" s="4">
        <v>43915</v>
      </c>
      <c r="G233" s="3" t="s">
        <v>17</v>
      </c>
      <c r="H233" s="3" t="s">
        <v>18</v>
      </c>
      <c r="I233" s="5">
        <v>52666.52</v>
      </c>
      <c r="J233" s="5">
        <v>4647.04</v>
      </c>
      <c r="K233" s="6" t="s">
        <v>203</v>
      </c>
      <c r="L233" s="6" t="s">
        <v>82</v>
      </c>
    </row>
    <row r="234" spans="1:12" x14ac:dyDescent="0.25">
      <c r="A234" s="3" t="s">
        <v>12</v>
      </c>
      <c r="B234" s="3" t="s">
        <v>29</v>
      </c>
      <c r="C234" s="3" t="s">
        <v>14</v>
      </c>
      <c r="D234" s="3" t="s">
        <v>15</v>
      </c>
      <c r="E234" s="3" t="s">
        <v>30</v>
      </c>
      <c r="F234" s="4">
        <v>42996</v>
      </c>
      <c r="G234" s="3" t="s">
        <v>17</v>
      </c>
      <c r="H234" s="3" t="s">
        <v>18</v>
      </c>
      <c r="I234" s="5">
        <v>83.56</v>
      </c>
      <c r="J234" s="5">
        <v>7.37</v>
      </c>
      <c r="K234" s="6" t="s">
        <v>203</v>
      </c>
      <c r="L234" s="6" t="s">
        <v>19</v>
      </c>
    </row>
    <row r="235" spans="1:12" x14ac:dyDescent="0.25">
      <c r="A235" s="3" t="s">
        <v>12</v>
      </c>
      <c r="B235" s="3" t="s">
        <v>29</v>
      </c>
      <c r="C235" s="3" t="s">
        <v>14</v>
      </c>
      <c r="D235" s="3" t="s">
        <v>15</v>
      </c>
      <c r="E235" s="3" t="s">
        <v>35</v>
      </c>
      <c r="F235" s="4">
        <v>43061</v>
      </c>
      <c r="G235" s="3" t="s">
        <v>17</v>
      </c>
      <c r="H235" s="3" t="s">
        <v>18</v>
      </c>
      <c r="I235" s="5">
        <v>460.05</v>
      </c>
      <c r="J235" s="5">
        <v>40.590000000000003</v>
      </c>
      <c r="K235" s="6" t="s">
        <v>203</v>
      </c>
      <c r="L235" s="6" t="s">
        <v>19</v>
      </c>
    </row>
    <row r="236" spans="1:12" x14ac:dyDescent="0.25">
      <c r="A236" s="3" t="s">
        <v>12</v>
      </c>
      <c r="B236" s="3" t="s">
        <v>29</v>
      </c>
      <c r="C236" s="3" t="s">
        <v>14</v>
      </c>
      <c r="D236" s="3" t="s">
        <v>15</v>
      </c>
      <c r="E236" s="3" t="s">
        <v>36</v>
      </c>
      <c r="F236" s="4">
        <v>43075</v>
      </c>
      <c r="G236" s="3" t="s">
        <v>17</v>
      </c>
      <c r="H236" s="3" t="s">
        <v>18</v>
      </c>
      <c r="I236" s="5">
        <v>267.8</v>
      </c>
      <c r="J236" s="5">
        <v>23.63</v>
      </c>
      <c r="K236" s="6" t="s">
        <v>203</v>
      </c>
      <c r="L236" s="6" t="s">
        <v>19</v>
      </c>
    </row>
    <row r="237" spans="1:12" x14ac:dyDescent="0.25">
      <c r="A237" s="3" t="s">
        <v>12</v>
      </c>
      <c r="B237" s="3" t="s">
        <v>29</v>
      </c>
      <c r="C237" s="3" t="s">
        <v>14</v>
      </c>
      <c r="D237" s="3" t="s">
        <v>80</v>
      </c>
      <c r="E237" s="3" t="s">
        <v>149</v>
      </c>
      <c r="F237" s="4">
        <v>43930</v>
      </c>
      <c r="G237" s="3" t="s">
        <v>17</v>
      </c>
      <c r="H237" s="3" t="s">
        <v>18</v>
      </c>
      <c r="I237" s="5">
        <v>12.36</v>
      </c>
      <c r="J237" s="5">
        <v>1.0900000000000001</v>
      </c>
      <c r="K237" s="6" t="s">
        <v>203</v>
      </c>
      <c r="L237" s="6" t="s">
        <v>82</v>
      </c>
    </row>
    <row r="238" spans="1:12" x14ac:dyDescent="0.25">
      <c r="A238" s="3" t="s">
        <v>12</v>
      </c>
      <c r="B238" s="3" t="s">
        <v>69</v>
      </c>
      <c r="C238" s="3" t="s">
        <v>38</v>
      </c>
      <c r="D238" s="3" t="s">
        <v>15</v>
      </c>
      <c r="E238" s="3" t="s">
        <v>70</v>
      </c>
      <c r="F238" s="4">
        <v>43508</v>
      </c>
      <c r="G238" s="3" t="s">
        <v>17</v>
      </c>
      <c r="H238" s="3" t="s">
        <v>18</v>
      </c>
      <c r="I238" s="5">
        <v>389.35</v>
      </c>
      <c r="J238" s="5">
        <v>34.36</v>
      </c>
      <c r="K238" s="6" t="s">
        <v>203</v>
      </c>
      <c r="L238" s="6" t="s">
        <v>19</v>
      </c>
    </row>
    <row r="239" spans="1:12" x14ac:dyDescent="0.25">
      <c r="A239" s="3" t="s">
        <v>12</v>
      </c>
      <c r="B239" s="3" t="s">
        <v>69</v>
      </c>
      <c r="C239" s="3" t="s">
        <v>38</v>
      </c>
      <c r="D239" s="3" t="s">
        <v>15</v>
      </c>
      <c r="E239" s="3" t="s">
        <v>150</v>
      </c>
      <c r="F239" s="4">
        <v>43907</v>
      </c>
      <c r="G239" s="3" t="s">
        <v>17</v>
      </c>
      <c r="H239" s="3" t="s">
        <v>18</v>
      </c>
      <c r="I239" s="5">
        <v>38.43</v>
      </c>
      <c r="J239" s="5">
        <v>3.39</v>
      </c>
      <c r="K239" s="6" t="s">
        <v>203</v>
      </c>
      <c r="L239" s="6" t="s">
        <v>82</v>
      </c>
    </row>
    <row r="240" spans="1:12" x14ac:dyDescent="0.25">
      <c r="A240" s="3" t="s">
        <v>12</v>
      </c>
      <c r="B240" s="3" t="s">
        <v>46</v>
      </c>
      <c r="C240" s="3" t="s">
        <v>14</v>
      </c>
      <c r="D240" s="3" t="s">
        <v>15</v>
      </c>
      <c r="E240" s="3" t="s">
        <v>47</v>
      </c>
      <c r="F240" s="4">
        <v>43186</v>
      </c>
      <c r="G240" s="3" t="s">
        <v>17</v>
      </c>
      <c r="H240" s="3" t="s">
        <v>18</v>
      </c>
      <c r="I240" s="5">
        <v>1323.65</v>
      </c>
      <c r="J240" s="5">
        <v>116.79</v>
      </c>
      <c r="K240" s="6" t="s">
        <v>203</v>
      </c>
      <c r="L240" s="6" t="s">
        <v>19</v>
      </c>
    </row>
    <row r="241" spans="1:12" x14ac:dyDescent="0.25">
      <c r="A241" s="3" t="s">
        <v>12</v>
      </c>
      <c r="B241" s="3" t="s">
        <v>151</v>
      </c>
      <c r="C241" s="3" t="s">
        <v>14</v>
      </c>
      <c r="D241" s="3" t="s">
        <v>80</v>
      </c>
      <c r="E241" s="3" t="s">
        <v>152</v>
      </c>
      <c r="F241" s="4">
        <v>43886</v>
      </c>
      <c r="G241" s="3" t="s">
        <v>17</v>
      </c>
      <c r="H241" s="3" t="s">
        <v>18</v>
      </c>
      <c r="I241" s="5">
        <v>147.07</v>
      </c>
      <c r="J241" s="5">
        <v>12.97</v>
      </c>
      <c r="K241" s="6" t="s">
        <v>203</v>
      </c>
      <c r="L241" s="6" t="s">
        <v>82</v>
      </c>
    </row>
    <row r="242" spans="1:12" x14ac:dyDescent="0.25">
      <c r="A242" s="3" t="s">
        <v>12</v>
      </c>
      <c r="B242" s="3" t="s">
        <v>13</v>
      </c>
      <c r="C242" s="3" t="s">
        <v>38</v>
      </c>
      <c r="D242" s="3" t="s">
        <v>15</v>
      </c>
      <c r="E242" s="3" t="s">
        <v>16</v>
      </c>
      <c r="F242" s="4">
        <v>42845</v>
      </c>
      <c r="G242" s="3" t="s">
        <v>17</v>
      </c>
      <c r="H242" s="3" t="s">
        <v>18</v>
      </c>
      <c r="I242" s="5">
        <v>65.569999999999993</v>
      </c>
      <c r="J242" s="5">
        <v>5.79</v>
      </c>
      <c r="K242" s="6" t="s">
        <v>203</v>
      </c>
      <c r="L242" s="6" t="s">
        <v>19</v>
      </c>
    </row>
    <row r="243" spans="1:12" x14ac:dyDescent="0.25">
      <c r="A243" s="3" t="s">
        <v>12</v>
      </c>
      <c r="B243" s="3" t="s">
        <v>13</v>
      </c>
      <c r="C243" s="3" t="s">
        <v>38</v>
      </c>
      <c r="D243" s="3" t="s">
        <v>15</v>
      </c>
      <c r="E243" s="3" t="s">
        <v>16</v>
      </c>
      <c r="F243" s="4">
        <v>42845</v>
      </c>
      <c r="G243" s="3" t="s">
        <v>20</v>
      </c>
      <c r="H243" s="3" t="s">
        <v>18</v>
      </c>
      <c r="I243" s="5">
        <v>15.47</v>
      </c>
      <c r="J243" s="5">
        <v>1.37</v>
      </c>
      <c r="K243" s="6" t="s">
        <v>203</v>
      </c>
      <c r="L243" s="6" t="s">
        <v>19</v>
      </c>
    </row>
    <row r="244" spans="1:12" x14ac:dyDescent="0.25">
      <c r="A244" s="3" t="s">
        <v>12</v>
      </c>
      <c r="B244" s="3" t="s">
        <v>49</v>
      </c>
      <c r="C244" s="3" t="s">
        <v>38</v>
      </c>
      <c r="D244" s="3" t="s">
        <v>15</v>
      </c>
      <c r="E244" s="3" t="s">
        <v>50</v>
      </c>
      <c r="F244" s="4">
        <v>43196</v>
      </c>
      <c r="G244" s="3" t="s">
        <v>17</v>
      </c>
      <c r="H244" s="3" t="s">
        <v>18</v>
      </c>
      <c r="I244" s="5">
        <v>403.6</v>
      </c>
      <c r="J244" s="5">
        <v>0</v>
      </c>
      <c r="K244" s="6" t="s">
        <v>203</v>
      </c>
      <c r="L244" s="6" t="s">
        <v>19</v>
      </c>
    </row>
    <row r="245" spans="1:12" x14ac:dyDescent="0.25">
      <c r="A245" s="3" t="s">
        <v>12</v>
      </c>
      <c r="B245" s="3" t="s">
        <v>49</v>
      </c>
      <c r="C245" s="3" t="s">
        <v>38</v>
      </c>
      <c r="D245" s="3" t="s">
        <v>15</v>
      </c>
      <c r="E245" s="3" t="s">
        <v>56</v>
      </c>
      <c r="F245" s="4">
        <v>43374</v>
      </c>
      <c r="G245" s="3" t="s">
        <v>17</v>
      </c>
      <c r="H245" s="3" t="s">
        <v>18</v>
      </c>
      <c r="I245" s="5">
        <v>186.2</v>
      </c>
      <c r="J245" s="5">
        <v>0</v>
      </c>
      <c r="K245" s="6" t="s">
        <v>203</v>
      </c>
      <c r="L245" s="6" t="s">
        <v>19</v>
      </c>
    </row>
    <row r="246" spans="1:12" x14ac:dyDescent="0.25">
      <c r="A246" s="3" t="s">
        <v>12</v>
      </c>
      <c r="B246" s="3" t="s">
        <v>49</v>
      </c>
      <c r="C246" s="3" t="s">
        <v>38</v>
      </c>
      <c r="D246" s="3" t="s">
        <v>15</v>
      </c>
      <c r="E246" s="3" t="s">
        <v>74</v>
      </c>
      <c r="F246" s="4">
        <v>43629</v>
      </c>
      <c r="G246" s="3" t="s">
        <v>17</v>
      </c>
      <c r="H246" s="3" t="s">
        <v>18</v>
      </c>
      <c r="I246" s="5">
        <v>284.73</v>
      </c>
      <c r="J246" s="5">
        <v>0</v>
      </c>
      <c r="K246" s="6" t="s">
        <v>203</v>
      </c>
      <c r="L246" s="6" t="s">
        <v>19</v>
      </c>
    </row>
    <row r="247" spans="1:12" x14ac:dyDescent="0.25">
      <c r="A247" s="3" t="s">
        <v>12</v>
      </c>
      <c r="B247" s="3" t="s">
        <v>75</v>
      </c>
      <c r="C247" s="3" t="s">
        <v>14</v>
      </c>
      <c r="D247" s="3" t="s">
        <v>15</v>
      </c>
      <c r="E247" s="3" t="s">
        <v>76</v>
      </c>
      <c r="F247" s="4">
        <v>43630</v>
      </c>
      <c r="G247" s="3" t="s">
        <v>17</v>
      </c>
      <c r="H247" s="3" t="s">
        <v>18</v>
      </c>
      <c r="I247" s="5">
        <v>107.4</v>
      </c>
      <c r="J247" s="5">
        <v>9.4700000000000006</v>
      </c>
      <c r="K247" s="6" t="s">
        <v>203</v>
      </c>
      <c r="L247" s="6" t="s">
        <v>19</v>
      </c>
    </row>
    <row r="248" spans="1:12" x14ac:dyDescent="0.25">
      <c r="A248" s="3" t="s">
        <v>12</v>
      </c>
      <c r="B248" s="3" t="s">
        <v>27</v>
      </c>
      <c r="C248" s="3" t="s">
        <v>14</v>
      </c>
      <c r="D248" s="3" t="s">
        <v>15</v>
      </c>
      <c r="E248" s="3" t="s">
        <v>28</v>
      </c>
      <c r="F248" s="4">
        <v>42975</v>
      </c>
      <c r="G248" s="3" t="s">
        <v>17</v>
      </c>
      <c r="H248" s="3" t="s">
        <v>18</v>
      </c>
      <c r="I248" s="5">
        <v>1134.56</v>
      </c>
      <c r="J248" s="5">
        <v>100.11</v>
      </c>
      <c r="K248" s="6" t="s">
        <v>203</v>
      </c>
      <c r="L248" s="6" t="s">
        <v>19</v>
      </c>
    </row>
    <row r="249" spans="1:12" x14ac:dyDescent="0.25">
      <c r="A249" s="3" t="s">
        <v>12</v>
      </c>
      <c r="B249" s="3" t="s">
        <v>37</v>
      </c>
      <c r="C249" s="3" t="s">
        <v>38</v>
      </c>
      <c r="D249" s="3" t="s">
        <v>15</v>
      </c>
      <c r="E249" s="3" t="s">
        <v>39</v>
      </c>
      <c r="F249" s="4">
        <v>43090</v>
      </c>
      <c r="G249" s="3" t="s">
        <v>17</v>
      </c>
      <c r="H249" s="3" t="s">
        <v>18</v>
      </c>
      <c r="I249" s="5">
        <v>923.18</v>
      </c>
      <c r="J249" s="5">
        <v>81.459999999999994</v>
      </c>
      <c r="K249" s="6" t="s">
        <v>203</v>
      </c>
      <c r="L249" s="6" t="s">
        <v>19</v>
      </c>
    </row>
    <row r="250" spans="1:12" x14ac:dyDescent="0.25">
      <c r="A250" s="3" t="s">
        <v>12</v>
      </c>
      <c r="B250" s="3" t="s">
        <v>40</v>
      </c>
      <c r="C250" s="3" t="s">
        <v>14</v>
      </c>
      <c r="D250" s="3" t="s">
        <v>15</v>
      </c>
      <c r="E250" s="3" t="s">
        <v>41</v>
      </c>
      <c r="F250" s="4">
        <v>43125</v>
      </c>
      <c r="G250" s="3" t="s">
        <v>17</v>
      </c>
      <c r="H250" s="3" t="s">
        <v>18</v>
      </c>
      <c r="I250" s="5">
        <v>42.5</v>
      </c>
      <c r="J250" s="5">
        <v>3.75</v>
      </c>
      <c r="K250" s="6" t="s">
        <v>203</v>
      </c>
      <c r="L250" s="6" t="s">
        <v>19</v>
      </c>
    </row>
    <row r="251" spans="1:12" x14ac:dyDescent="0.25">
      <c r="A251" s="3" t="s">
        <v>12</v>
      </c>
      <c r="B251" s="3" t="s">
        <v>40</v>
      </c>
      <c r="C251" s="3" t="s">
        <v>14</v>
      </c>
      <c r="D251" s="3" t="s">
        <v>80</v>
      </c>
      <c r="E251" s="3" t="s">
        <v>153</v>
      </c>
      <c r="F251" s="4">
        <v>43865</v>
      </c>
      <c r="G251" s="3" t="s">
        <v>17</v>
      </c>
      <c r="H251" s="3" t="s">
        <v>18</v>
      </c>
      <c r="I251" s="5">
        <v>531.25</v>
      </c>
      <c r="J251" s="5">
        <v>46.87</v>
      </c>
      <c r="K251" s="6" t="s">
        <v>203</v>
      </c>
      <c r="L251" s="6" t="s">
        <v>82</v>
      </c>
    </row>
    <row r="252" spans="1:12" x14ac:dyDescent="0.25">
      <c r="A252" s="3" t="s">
        <v>12</v>
      </c>
      <c r="B252" s="3" t="s">
        <v>40</v>
      </c>
      <c r="C252" s="3" t="s">
        <v>14</v>
      </c>
      <c r="D252" s="3" t="s">
        <v>80</v>
      </c>
      <c r="E252" s="3" t="s">
        <v>154</v>
      </c>
      <c r="F252" s="4">
        <v>43865</v>
      </c>
      <c r="G252" s="3" t="s">
        <v>17</v>
      </c>
      <c r="H252" s="3" t="s">
        <v>18</v>
      </c>
      <c r="I252" s="5">
        <v>405.45</v>
      </c>
      <c r="J252" s="5">
        <v>35.770000000000003</v>
      </c>
      <c r="K252" s="6" t="s">
        <v>203</v>
      </c>
      <c r="L252" s="6" t="s">
        <v>82</v>
      </c>
    </row>
    <row r="253" spans="1:12" x14ac:dyDescent="0.25">
      <c r="A253" s="3" t="s">
        <v>12</v>
      </c>
      <c r="B253" s="3" t="s">
        <v>79</v>
      </c>
      <c r="C253" s="3" t="s">
        <v>14</v>
      </c>
      <c r="D253" s="3" t="s">
        <v>80</v>
      </c>
      <c r="E253" s="3" t="s">
        <v>155</v>
      </c>
      <c r="F253" s="4">
        <v>43088</v>
      </c>
      <c r="G253" s="3" t="s">
        <v>17</v>
      </c>
      <c r="H253" s="3" t="s">
        <v>18</v>
      </c>
      <c r="I253" s="5">
        <v>4.67</v>
      </c>
      <c r="J253" s="5">
        <v>0</v>
      </c>
      <c r="K253" s="6" t="s">
        <v>203</v>
      </c>
      <c r="L253" s="6" t="s">
        <v>82</v>
      </c>
    </row>
    <row r="254" spans="1:12" x14ac:dyDescent="0.25">
      <c r="A254" s="3" t="s">
        <v>12</v>
      </c>
      <c r="B254" s="3" t="s">
        <v>79</v>
      </c>
      <c r="C254" s="3" t="s">
        <v>14</v>
      </c>
      <c r="D254" s="3" t="s">
        <v>80</v>
      </c>
      <c r="E254" s="3" t="s">
        <v>81</v>
      </c>
      <c r="F254" s="4">
        <v>43516</v>
      </c>
      <c r="G254" s="3" t="s">
        <v>17</v>
      </c>
      <c r="H254" s="3" t="s">
        <v>18</v>
      </c>
      <c r="I254" s="5">
        <v>567.04</v>
      </c>
      <c r="J254" s="5">
        <v>0</v>
      </c>
      <c r="K254" s="6" t="s">
        <v>203</v>
      </c>
      <c r="L254" s="6" t="s">
        <v>82</v>
      </c>
    </row>
    <row r="255" spans="1:12" x14ac:dyDescent="0.25">
      <c r="A255" s="3" t="s">
        <v>12</v>
      </c>
      <c r="B255" s="3" t="s">
        <v>79</v>
      </c>
      <c r="C255" s="3" t="s">
        <v>14</v>
      </c>
      <c r="D255" s="3" t="s">
        <v>80</v>
      </c>
      <c r="E255" s="3" t="s">
        <v>156</v>
      </c>
      <c r="F255" s="4">
        <v>43915</v>
      </c>
      <c r="G255" s="3" t="s">
        <v>17</v>
      </c>
      <c r="H255" s="3" t="s">
        <v>18</v>
      </c>
      <c r="I255" s="5">
        <v>479.42</v>
      </c>
      <c r="J255" s="5">
        <v>0</v>
      </c>
      <c r="K255" s="6" t="s">
        <v>203</v>
      </c>
      <c r="L255" s="6" t="s">
        <v>82</v>
      </c>
    </row>
    <row r="256" spans="1:12" x14ac:dyDescent="0.25">
      <c r="A256" s="3" t="s">
        <v>12</v>
      </c>
      <c r="B256" s="3" t="s">
        <v>23</v>
      </c>
      <c r="C256" s="3" t="s">
        <v>14</v>
      </c>
      <c r="D256" s="3" t="s">
        <v>15</v>
      </c>
      <c r="E256" s="3" t="s">
        <v>24</v>
      </c>
      <c r="F256" s="4">
        <v>42962</v>
      </c>
      <c r="G256" s="3" t="s">
        <v>17</v>
      </c>
      <c r="H256" s="3" t="s">
        <v>18</v>
      </c>
      <c r="I256" s="5">
        <v>336.43</v>
      </c>
      <c r="J256" s="5">
        <v>29.68</v>
      </c>
      <c r="K256" s="6" t="s">
        <v>203</v>
      </c>
      <c r="L256" s="6" t="s">
        <v>19</v>
      </c>
    </row>
    <row r="257" spans="1:12" x14ac:dyDescent="0.25">
      <c r="A257" s="3" t="s">
        <v>12</v>
      </c>
      <c r="B257" s="3" t="s">
        <v>77</v>
      </c>
      <c r="C257" s="3" t="s">
        <v>38</v>
      </c>
      <c r="D257" s="3" t="s">
        <v>15</v>
      </c>
      <c r="E257" s="3" t="s">
        <v>78</v>
      </c>
      <c r="F257" s="4">
        <v>43669</v>
      </c>
      <c r="G257" s="3" t="s">
        <v>17</v>
      </c>
      <c r="H257" s="3" t="s">
        <v>18</v>
      </c>
      <c r="I257" s="5">
        <v>52.7</v>
      </c>
      <c r="J257" s="5">
        <v>0</v>
      </c>
      <c r="K257" s="6" t="s">
        <v>203</v>
      </c>
      <c r="L257" s="6" t="s">
        <v>19</v>
      </c>
    </row>
    <row r="258" spans="1:12" x14ac:dyDescent="0.25">
      <c r="A258" s="3" t="s">
        <v>12</v>
      </c>
      <c r="B258" s="3" t="s">
        <v>33</v>
      </c>
      <c r="C258" s="3" t="s">
        <v>38</v>
      </c>
      <c r="D258" s="3" t="s">
        <v>15</v>
      </c>
      <c r="E258" s="3" t="s">
        <v>34</v>
      </c>
      <c r="F258" s="4">
        <v>43028</v>
      </c>
      <c r="G258" s="3" t="s">
        <v>17</v>
      </c>
      <c r="H258" s="3" t="s">
        <v>18</v>
      </c>
      <c r="I258" s="5">
        <v>2.0099999999999998</v>
      </c>
      <c r="J258" s="5">
        <v>0.19</v>
      </c>
      <c r="K258" s="6" t="s">
        <v>203</v>
      </c>
      <c r="L258" s="6" t="s">
        <v>19</v>
      </c>
    </row>
    <row r="259" spans="1:12" x14ac:dyDescent="0.25">
      <c r="A259" s="3" t="s">
        <v>12</v>
      </c>
      <c r="B259" s="3" t="s">
        <v>87</v>
      </c>
      <c r="C259" s="3" t="s">
        <v>14</v>
      </c>
      <c r="D259" s="3" t="s">
        <v>80</v>
      </c>
      <c r="E259" s="3" t="s">
        <v>88</v>
      </c>
      <c r="F259" s="4">
        <v>43838</v>
      </c>
      <c r="G259" s="3" t="s">
        <v>17</v>
      </c>
      <c r="H259" s="3" t="s">
        <v>18</v>
      </c>
      <c r="I259" s="5">
        <v>4181.12</v>
      </c>
      <c r="J259" s="5">
        <v>0</v>
      </c>
      <c r="K259" s="6" t="s">
        <v>203</v>
      </c>
      <c r="L259" s="6" t="s">
        <v>82</v>
      </c>
    </row>
    <row r="260" spans="1:12" x14ac:dyDescent="0.25">
      <c r="A260" s="3" t="s">
        <v>12</v>
      </c>
      <c r="B260" s="3" t="s">
        <v>87</v>
      </c>
      <c r="C260" s="3" t="s">
        <v>14</v>
      </c>
      <c r="D260" s="3" t="s">
        <v>80</v>
      </c>
      <c r="E260" s="3" t="s">
        <v>157</v>
      </c>
      <c r="F260" s="4">
        <v>43966</v>
      </c>
      <c r="G260" s="3" t="s">
        <v>17</v>
      </c>
      <c r="H260" s="3" t="s">
        <v>18</v>
      </c>
      <c r="I260" s="5">
        <v>923.33</v>
      </c>
      <c r="J260" s="5">
        <v>0</v>
      </c>
      <c r="K260" s="6" t="s">
        <v>203</v>
      </c>
      <c r="L260" s="6" t="s">
        <v>82</v>
      </c>
    </row>
    <row r="261" spans="1:12" x14ac:dyDescent="0.25">
      <c r="A261" s="3" t="s">
        <v>12</v>
      </c>
      <c r="B261" s="3" t="s">
        <v>158</v>
      </c>
      <c r="C261" s="3" t="s">
        <v>14</v>
      </c>
      <c r="D261" s="3" t="s">
        <v>80</v>
      </c>
      <c r="E261" s="3" t="s">
        <v>159</v>
      </c>
      <c r="F261" s="4">
        <v>43909</v>
      </c>
      <c r="G261" s="3" t="s">
        <v>17</v>
      </c>
      <c r="H261" s="3" t="s">
        <v>18</v>
      </c>
      <c r="I261" s="5">
        <v>2269.89</v>
      </c>
      <c r="J261" s="5">
        <v>1362.73</v>
      </c>
      <c r="K261" s="6" t="s">
        <v>203</v>
      </c>
      <c r="L261" s="6" t="s">
        <v>82</v>
      </c>
    </row>
    <row r="262" spans="1:12" x14ac:dyDescent="0.25">
      <c r="A262" s="3" t="s">
        <v>12</v>
      </c>
      <c r="B262" s="3" t="s">
        <v>160</v>
      </c>
      <c r="C262" s="3" t="s">
        <v>14</v>
      </c>
      <c r="D262" s="3" t="s">
        <v>80</v>
      </c>
      <c r="E262" s="3" t="s">
        <v>161</v>
      </c>
      <c r="F262" s="4">
        <v>43927</v>
      </c>
      <c r="G262" s="3" t="s">
        <v>17</v>
      </c>
      <c r="H262" s="3" t="s">
        <v>18</v>
      </c>
      <c r="I262" s="5">
        <v>805.02</v>
      </c>
      <c r="J262" s="5">
        <v>0</v>
      </c>
      <c r="K262" s="6" t="s">
        <v>203</v>
      </c>
      <c r="L262" s="6" t="s">
        <v>82</v>
      </c>
    </row>
    <row r="263" spans="1:12" x14ac:dyDescent="0.25">
      <c r="A263" s="3" t="s">
        <v>12</v>
      </c>
      <c r="B263" s="3" t="s">
        <v>162</v>
      </c>
      <c r="C263" s="3" t="s">
        <v>14</v>
      </c>
      <c r="D263" s="3" t="s">
        <v>80</v>
      </c>
      <c r="E263" s="3" t="s">
        <v>163</v>
      </c>
      <c r="F263" s="4">
        <v>43907</v>
      </c>
      <c r="G263" s="3" t="s">
        <v>17</v>
      </c>
      <c r="H263" s="3" t="s">
        <v>18</v>
      </c>
      <c r="I263" s="5">
        <v>604.91999999999996</v>
      </c>
      <c r="J263" s="5">
        <v>0</v>
      </c>
      <c r="K263" s="6" t="s">
        <v>203</v>
      </c>
      <c r="L263" s="6" t="s">
        <v>82</v>
      </c>
    </row>
    <row r="264" spans="1:12" x14ac:dyDescent="0.25">
      <c r="A264" s="3" t="s">
        <v>12</v>
      </c>
      <c r="B264" s="3" t="s">
        <v>164</v>
      </c>
      <c r="C264" s="3" t="s">
        <v>14</v>
      </c>
      <c r="D264" s="3" t="s">
        <v>80</v>
      </c>
      <c r="E264" s="3" t="s">
        <v>165</v>
      </c>
      <c r="F264" s="4">
        <v>43846</v>
      </c>
      <c r="G264" s="3" t="s">
        <v>17</v>
      </c>
      <c r="H264" s="3" t="s">
        <v>18</v>
      </c>
      <c r="I264" s="5">
        <v>36.25</v>
      </c>
      <c r="J264" s="5">
        <v>21.76</v>
      </c>
      <c r="K264" s="6" t="s">
        <v>203</v>
      </c>
      <c r="L264" s="6" t="s">
        <v>82</v>
      </c>
    </row>
    <row r="265" spans="1:12" x14ac:dyDescent="0.25">
      <c r="A265" s="3" t="s">
        <v>12</v>
      </c>
      <c r="B265" s="3" t="s">
        <v>72</v>
      </c>
      <c r="C265" s="3" t="s">
        <v>14</v>
      </c>
      <c r="D265" s="3" t="s">
        <v>15</v>
      </c>
      <c r="E265" s="3" t="s">
        <v>73</v>
      </c>
      <c r="F265" s="4">
        <v>43616</v>
      </c>
      <c r="G265" s="3" t="s">
        <v>17</v>
      </c>
      <c r="H265" s="3" t="s">
        <v>18</v>
      </c>
      <c r="I265" s="5">
        <v>1883.15</v>
      </c>
      <c r="J265" s="5">
        <v>0</v>
      </c>
      <c r="K265" s="6" t="s">
        <v>203</v>
      </c>
      <c r="L265" s="6" t="s">
        <v>19</v>
      </c>
    </row>
    <row r="266" spans="1:12" x14ac:dyDescent="0.25">
      <c r="A266" s="3" t="s">
        <v>12</v>
      </c>
      <c r="B266" s="3" t="s">
        <v>89</v>
      </c>
      <c r="C266" s="3" t="s">
        <v>14</v>
      </c>
      <c r="D266" s="3" t="s">
        <v>80</v>
      </c>
      <c r="E266" s="3" t="s">
        <v>90</v>
      </c>
      <c r="F266" s="4">
        <v>43924</v>
      </c>
      <c r="G266" s="3" t="s">
        <v>17</v>
      </c>
      <c r="H266" s="3" t="s">
        <v>18</v>
      </c>
      <c r="I266" s="5">
        <v>221.11</v>
      </c>
      <c r="J266" s="5">
        <v>0</v>
      </c>
      <c r="K266" s="6" t="s">
        <v>203</v>
      </c>
      <c r="L266" s="6" t="s">
        <v>82</v>
      </c>
    </row>
    <row r="267" spans="1:12" x14ac:dyDescent="0.25">
      <c r="A267" s="3" t="s">
        <v>12</v>
      </c>
      <c r="B267" s="3" t="s">
        <v>89</v>
      </c>
      <c r="C267" s="3" t="s">
        <v>14</v>
      </c>
      <c r="D267" s="3" t="s">
        <v>80</v>
      </c>
      <c r="E267" s="3" t="s">
        <v>90</v>
      </c>
      <c r="F267" s="4">
        <v>43924</v>
      </c>
      <c r="G267" s="3" t="s">
        <v>20</v>
      </c>
      <c r="H267" s="3" t="s">
        <v>18</v>
      </c>
      <c r="I267" s="5">
        <v>761.61</v>
      </c>
      <c r="J267" s="5">
        <v>0</v>
      </c>
      <c r="K267" s="6" t="s">
        <v>203</v>
      </c>
      <c r="L267" s="6" t="s">
        <v>82</v>
      </c>
    </row>
    <row r="268" spans="1:12" x14ac:dyDescent="0.25">
      <c r="A268" s="3" t="s">
        <v>12</v>
      </c>
      <c r="B268" s="3" t="s">
        <v>89</v>
      </c>
      <c r="C268" s="3" t="s">
        <v>14</v>
      </c>
      <c r="D268" s="3" t="s">
        <v>80</v>
      </c>
      <c r="E268" s="3" t="s">
        <v>166</v>
      </c>
      <c r="F268" s="4">
        <v>43924</v>
      </c>
      <c r="G268" s="3" t="s">
        <v>17</v>
      </c>
      <c r="H268" s="3" t="s">
        <v>18</v>
      </c>
      <c r="I268" s="5">
        <v>110.56</v>
      </c>
      <c r="J268" s="5">
        <v>0</v>
      </c>
      <c r="K268" s="6" t="s">
        <v>203</v>
      </c>
      <c r="L268" s="6" t="s">
        <v>82</v>
      </c>
    </row>
    <row r="269" spans="1:12" x14ac:dyDescent="0.25">
      <c r="A269" s="3" t="s">
        <v>12</v>
      </c>
      <c r="B269" s="3" t="s">
        <v>83</v>
      </c>
      <c r="C269" s="3" t="s">
        <v>14</v>
      </c>
      <c r="D269" s="3" t="s">
        <v>80</v>
      </c>
      <c r="E269" s="3" t="s">
        <v>84</v>
      </c>
      <c r="F269" s="4">
        <v>43728</v>
      </c>
      <c r="G269" s="3" t="s">
        <v>17</v>
      </c>
      <c r="H269" s="3" t="s">
        <v>18</v>
      </c>
      <c r="I269" s="5">
        <v>13.18</v>
      </c>
      <c r="J269" s="5">
        <v>0</v>
      </c>
      <c r="K269" s="6" t="s">
        <v>203</v>
      </c>
      <c r="L269" s="6" t="s">
        <v>82</v>
      </c>
    </row>
    <row r="270" spans="1:12" x14ac:dyDescent="0.25">
      <c r="A270" s="3" t="s">
        <v>12</v>
      </c>
      <c r="B270" s="3" t="s">
        <v>83</v>
      </c>
      <c r="C270" s="3" t="s">
        <v>14</v>
      </c>
      <c r="D270" s="3" t="s">
        <v>80</v>
      </c>
      <c r="E270" s="3" t="s">
        <v>167</v>
      </c>
      <c r="F270" s="4">
        <v>43844</v>
      </c>
      <c r="G270" s="3" t="s">
        <v>17</v>
      </c>
      <c r="H270" s="3" t="s">
        <v>18</v>
      </c>
      <c r="I270" s="5">
        <v>547.29</v>
      </c>
      <c r="J270" s="5">
        <v>0</v>
      </c>
      <c r="K270" s="6" t="s">
        <v>203</v>
      </c>
      <c r="L270" s="6" t="s">
        <v>82</v>
      </c>
    </row>
    <row r="271" spans="1:12" x14ac:dyDescent="0.25">
      <c r="A271" s="3" t="s">
        <v>12</v>
      </c>
      <c r="B271" s="3" t="s">
        <v>83</v>
      </c>
      <c r="C271" s="3" t="s">
        <v>14</v>
      </c>
      <c r="D271" s="3" t="s">
        <v>80</v>
      </c>
      <c r="E271" s="3" t="s">
        <v>168</v>
      </c>
      <c r="F271" s="4">
        <v>43915</v>
      </c>
      <c r="G271" s="3" t="s">
        <v>17</v>
      </c>
      <c r="H271" s="3" t="s">
        <v>18</v>
      </c>
      <c r="I271" s="5">
        <v>2196.4899999999998</v>
      </c>
      <c r="J271" s="5">
        <v>0</v>
      </c>
      <c r="K271" s="6" t="s">
        <v>203</v>
      </c>
      <c r="L271" s="6" t="s">
        <v>82</v>
      </c>
    </row>
    <row r="272" spans="1:12" x14ac:dyDescent="0.25">
      <c r="A272" s="3" t="s">
        <v>12</v>
      </c>
      <c r="B272" s="3" t="s">
        <v>169</v>
      </c>
      <c r="C272" s="3" t="s">
        <v>14</v>
      </c>
      <c r="D272" s="3" t="s">
        <v>80</v>
      </c>
      <c r="E272" s="3" t="s">
        <v>170</v>
      </c>
      <c r="F272" s="4">
        <v>43843</v>
      </c>
      <c r="G272" s="3" t="s">
        <v>17</v>
      </c>
      <c r="H272" s="3" t="s">
        <v>18</v>
      </c>
      <c r="I272" s="5">
        <v>1780.66</v>
      </c>
      <c r="J272" s="5">
        <v>0</v>
      </c>
      <c r="K272" s="6" t="s">
        <v>203</v>
      </c>
      <c r="L272" s="6" t="s">
        <v>82</v>
      </c>
    </row>
    <row r="273" spans="1:12" x14ac:dyDescent="0.25">
      <c r="A273" s="3" t="s">
        <v>12</v>
      </c>
      <c r="B273" s="3" t="s">
        <v>171</v>
      </c>
      <c r="C273" s="3" t="s">
        <v>14</v>
      </c>
      <c r="D273" s="3" t="s">
        <v>80</v>
      </c>
      <c r="E273" s="3" t="s">
        <v>172</v>
      </c>
      <c r="F273" s="4">
        <v>43868</v>
      </c>
      <c r="G273" s="3" t="s">
        <v>17</v>
      </c>
      <c r="H273" s="3" t="s">
        <v>18</v>
      </c>
      <c r="I273" s="5">
        <v>1643.34</v>
      </c>
      <c r="J273" s="5">
        <v>0</v>
      </c>
      <c r="K273" s="6" t="s">
        <v>203</v>
      </c>
      <c r="L273" s="6" t="s">
        <v>82</v>
      </c>
    </row>
    <row r="274" spans="1:12" x14ac:dyDescent="0.25">
      <c r="A274" s="3" t="s">
        <v>12</v>
      </c>
      <c r="B274" s="3" t="s">
        <v>171</v>
      </c>
      <c r="C274" s="3" t="s">
        <v>14</v>
      </c>
      <c r="D274" s="3" t="s">
        <v>80</v>
      </c>
      <c r="E274" s="3" t="s">
        <v>173</v>
      </c>
      <c r="F274" s="4">
        <v>43872</v>
      </c>
      <c r="G274" s="3" t="s">
        <v>17</v>
      </c>
      <c r="H274" s="3" t="s">
        <v>18</v>
      </c>
      <c r="I274" s="5">
        <v>589.29999999999995</v>
      </c>
      <c r="J274" s="5">
        <v>0</v>
      </c>
      <c r="K274" s="6" t="s">
        <v>203</v>
      </c>
      <c r="L274" s="6" t="s">
        <v>82</v>
      </c>
    </row>
    <row r="275" spans="1:12" x14ac:dyDescent="0.25">
      <c r="A275" s="3" t="s">
        <v>12</v>
      </c>
      <c r="B275" s="3" t="s">
        <v>171</v>
      </c>
      <c r="C275" s="3" t="s">
        <v>14</v>
      </c>
      <c r="D275" s="3" t="s">
        <v>80</v>
      </c>
      <c r="E275" s="3" t="s">
        <v>174</v>
      </c>
      <c r="F275" s="4">
        <v>43966</v>
      </c>
      <c r="G275" s="3" t="s">
        <v>17</v>
      </c>
      <c r="H275" s="3" t="s">
        <v>18</v>
      </c>
      <c r="I275" s="5">
        <v>329.75</v>
      </c>
      <c r="J275" s="5">
        <v>0</v>
      </c>
      <c r="K275" s="6" t="s">
        <v>203</v>
      </c>
      <c r="L275" s="6" t="s">
        <v>82</v>
      </c>
    </row>
    <row r="276" spans="1:12" x14ac:dyDescent="0.25">
      <c r="A276" s="3" t="s">
        <v>12</v>
      </c>
      <c r="B276" s="3" t="s">
        <v>175</v>
      </c>
      <c r="C276" s="3" t="s">
        <v>14</v>
      </c>
      <c r="D276" s="3" t="s">
        <v>80</v>
      </c>
      <c r="E276" s="3" t="s">
        <v>176</v>
      </c>
      <c r="F276" s="4">
        <v>43879</v>
      </c>
      <c r="G276" s="3" t="s">
        <v>17</v>
      </c>
      <c r="H276" s="3" t="s">
        <v>18</v>
      </c>
      <c r="I276" s="5">
        <v>12.21</v>
      </c>
      <c r="J276" s="5">
        <v>7.32</v>
      </c>
      <c r="K276" s="6" t="s">
        <v>203</v>
      </c>
      <c r="L276" s="6" t="s">
        <v>82</v>
      </c>
    </row>
    <row r="277" spans="1:12" x14ac:dyDescent="0.25">
      <c r="A277" s="3" t="s">
        <v>12</v>
      </c>
      <c r="B277" s="3" t="s">
        <v>91</v>
      </c>
      <c r="C277" s="3" t="s">
        <v>14</v>
      </c>
      <c r="D277" s="3" t="s">
        <v>80</v>
      </c>
      <c r="E277" s="3" t="s">
        <v>92</v>
      </c>
      <c r="F277" s="4">
        <v>43840</v>
      </c>
      <c r="G277" s="3" t="s">
        <v>17</v>
      </c>
      <c r="H277" s="3" t="s">
        <v>18</v>
      </c>
      <c r="I277" s="5">
        <v>619.16</v>
      </c>
      <c r="J277" s="5">
        <v>0</v>
      </c>
      <c r="K277" s="6" t="s">
        <v>203</v>
      </c>
      <c r="L277" s="6" t="s">
        <v>82</v>
      </c>
    </row>
    <row r="278" spans="1:12" x14ac:dyDescent="0.25">
      <c r="A278" s="3" t="s">
        <v>12</v>
      </c>
      <c r="B278" s="3" t="s">
        <v>177</v>
      </c>
      <c r="C278" s="3" t="s">
        <v>14</v>
      </c>
      <c r="D278" s="3" t="s">
        <v>15</v>
      </c>
      <c r="E278" s="3" t="s">
        <v>178</v>
      </c>
      <c r="F278" s="4">
        <v>43889</v>
      </c>
      <c r="G278" s="3" t="s">
        <v>17</v>
      </c>
      <c r="H278" s="3" t="s">
        <v>18</v>
      </c>
      <c r="I278" s="5">
        <v>12.1</v>
      </c>
      <c r="J278" s="5">
        <v>0</v>
      </c>
      <c r="K278" s="6" t="s">
        <v>203</v>
      </c>
      <c r="L278" s="6" t="s">
        <v>82</v>
      </c>
    </row>
    <row r="279" spans="1:12" x14ac:dyDescent="0.25">
      <c r="A279" s="3" t="s">
        <v>12</v>
      </c>
      <c r="B279" s="3" t="s">
        <v>179</v>
      </c>
      <c r="C279" s="3" t="s">
        <v>14</v>
      </c>
      <c r="D279" s="3" t="s">
        <v>80</v>
      </c>
      <c r="E279" s="3" t="s">
        <v>180</v>
      </c>
      <c r="F279" s="4">
        <v>43899</v>
      </c>
      <c r="G279" s="3" t="s">
        <v>17</v>
      </c>
      <c r="H279" s="3" t="s">
        <v>18</v>
      </c>
      <c r="I279" s="5">
        <v>177.93</v>
      </c>
      <c r="J279" s="5">
        <v>106.81</v>
      </c>
      <c r="K279" s="6" t="s">
        <v>203</v>
      </c>
      <c r="L279" s="6" t="s">
        <v>82</v>
      </c>
    </row>
    <row r="280" spans="1:12" x14ac:dyDescent="0.25">
      <c r="A280" s="3" t="s">
        <v>12</v>
      </c>
      <c r="B280" s="3" t="s">
        <v>181</v>
      </c>
      <c r="C280" s="3" t="s">
        <v>14</v>
      </c>
      <c r="D280" s="3" t="s">
        <v>80</v>
      </c>
      <c r="E280" s="3" t="s">
        <v>182</v>
      </c>
      <c r="F280" s="4">
        <v>43902</v>
      </c>
      <c r="G280" s="3" t="s">
        <v>17</v>
      </c>
      <c r="H280" s="3" t="s">
        <v>18</v>
      </c>
      <c r="I280" s="5">
        <v>215.08</v>
      </c>
      <c r="J280" s="5">
        <v>0</v>
      </c>
      <c r="K280" s="6" t="s">
        <v>203</v>
      </c>
      <c r="L280" s="6" t="s">
        <v>82</v>
      </c>
    </row>
    <row r="281" spans="1:12" x14ac:dyDescent="0.25">
      <c r="A281" s="3" t="s">
        <v>93</v>
      </c>
      <c r="B281" s="3" t="s">
        <v>94</v>
      </c>
      <c r="C281" s="3" t="s">
        <v>14</v>
      </c>
      <c r="D281" s="3" t="s">
        <v>80</v>
      </c>
      <c r="E281" s="3" t="s">
        <v>95</v>
      </c>
      <c r="F281" s="4">
        <v>43746</v>
      </c>
      <c r="G281" s="3" t="s">
        <v>17</v>
      </c>
      <c r="H281" s="3" t="s">
        <v>18</v>
      </c>
      <c r="I281" s="5">
        <v>82.39</v>
      </c>
      <c r="J281" s="5">
        <v>0</v>
      </c>
      <c r="K281" s="6" t="s">
        <v>203</v>
      </c>
      <c r="L281" s="6" t="s">
        <v>82</v>
      </c>
    </row>
    <row r="282" spans="1:12" x14ac:dyDescent="0.25">
      <c r="A282" s="3" t="s">
        <v>93</v>
      </c>
      <c r="B282" s="3" t="s">
        <v>183</v>
      </c>
      <c r="C282" s="3" t="s">
        <v>14</v>
      </c>
      <c r="D282" s="3" t="s">
        <v>80</v>
      </c>
      <c r="E282" s="3" t="s">
        <v>184</v>
      </c>
      <c r="F282" s="4">
        <v>43874</v>
      </c>
      <c r="G282" s="3" t="s">
        <v>17</v>
      </c>
      <c r="H282" s="3" t="s">
        <v>18</v>
      </c>
      <c r="I282" s="5">
        <v>325.39</v>
      </c>
      <c r="J282" s="5">
        <v>0</v>
      </c>
      <c r="K282" s="6" t="s">
        <v>203</v>
      </c>
      <c r="L282" s="6" t="s">
        <v>82</v>
      </c>
    </row>
    <row r="283" spans="1:12" x14ac:dyDescent="0.25">
      <c r="A283" s="3" t="s">
        <v>96</v>
      </c>
      <c r="B283" s="3" t="s">
        <v>97</v>
      </c>
      <c r="C283" s="3" t="s">
        <v>14</v>
      </c>
      <c r="D283" s="3" t="s">
        <v>15</v>
      </c>
      <c r="E283" s="3" t="s">
        <v>98</v>
      </c>
      <c r="F283" s="4">
        <v>43210</v>
      </c>
      <c r="G283" s="3" t="s">
        <v>17</v>
      </c>
      <c r="H283" s="3" t="s">
        <v>18</v>
      </c>
      <c r="I283" s="5">
        <v>482.68</v>
      </c>
      <c r="J283" s="5">
        <v>85.17</v>
      </c>
      <c r="K283" s="6" t="s">
        <v>203</v>
      </c>
      <c r="L283" s="6" t="s">
        <v>19</v>
      </c>
    </row>
    <row r="284" spans="1:12" x14ac:dyDescent="0.25">
      <c r="A284" s="3" t="s">
        <v>96</v>
      </c>
      <c r="B284" s="3" t="s">
        <v>97</v>
      </c>
      <c r="C284" s="3" t="s">
        <v>14</v>
      </c>
      <c r="D284" s="3" t="s">
        <v>15</v>
      </c>
      <c r="E284" s="3" t="s">
        <v>99</v>
      </c>
      <c r="F284" s="4">
        <v>43210</v>
      </c>
      <c r="G284" s="3" t="s">
        <v>17</v>
      </c>
      <c r="H284" s="3" t="s">
        <v>18</v>
      </c>
      <c r="I284" s="5">
        <v>190.53</v>
      </c>
      <c r="J284" s="5">
        <v>33.619999999999997</v>
      </c>
      <c r="K284" s="6" t="s">
        <v>203</v>
      </c>
      <c r="L284" s="6" t="s">
        <v>19</v>
      </c>
    </row>
    <row r="285" spans="1:12" x14ac:dyDescent="0.25">
      <c r="A285" s="3" t="s">
        <v>96</v>
      </c>
      <c r="B285" s="3" t="s">
        <v>97</v>
      </c>
      <c r="C285" s="3" t="s">
        <v>14</v>
      </c>
      <c r="D285" s="3" t="s">
        <v>15</v>
      </c>
      <c r="E285" s="3" t="s">
        <v>99</v>
      </c>
      <c r="F285" s="4">
        <v>43210</v>
      </c>
      <c r="G285" s="3" t="s">
        <v>20</v>
      </c>
      <c r="H285" s="3" t="s">
        <v>18</v>
      </c>
      <c r="I285" s="5">
        <v>1557.3</v>
      </c>
      <c r="J285" s="5">
        <v>274.82</v>
      </c>
      <c r="K285" s="6" t="s">
        <v>203</v>
      </c>
      <c r="L285" s="6" t="s">
        <v>19</v>
      </c>
    </row>
    <row r="286" spans="1:12" x14ac:dyDescent="0.25">
      <c r="A286" s="3" t="s">
        <v>96</v>
      </c>
      <c r="B286" s="3" t="s">
        <v>97</v>
      </c>
      <c r="C286" s="3" t="s">
        <v>14</v>
      </c>
      <c r="D286" s="3" t="s">
        <v>15</v>
      </c>
      <c r="E286" s="3" t="s">
        <v>100</v>
      </c>
      <c r="F286" s="4">
        <v>43210</v>
      </c>
      <c r="G286" s="3" t="s">
        <v>17</v>
      </c>
      <c r="H286" s="3" t="s">
        <v>18</v>
      </c>
      <c r="I286" s="5">
        <v>187.45</v>
      </c>
      <c r="J286" s="5">
        <v>33.08</v>
      </c>
      <c r="K286" s="6" t="s">
        <v>203</v>
      </c>
      <c r="L286" s="6" t="s">
        <v>19</v>
      </c>
    </row>
    <row r="287" spans="1:12" x14ac:dyDescent="0.25">
      <c r="A287" s="3" t="s">
        <v>96</v>
      </c>
      <c r="B287" s="3" t="s">
        <v>97</v>
      </c>
      <c r="C287" s="3" t="s">
        <v>14</v>
      </c>
      <c r="D287" s="3" t="s">
        <v>15</v>
      </c>
      <c r="E287" s="3" t="s">
        <v>100</v>
      </c>
      <c r="F287" s="4">
        <v>43210</v>
      </c>
      <c r="G287" s="3" t="s">
        <v>20</v>
      </c>
      <c r="H287" s="3" t="s">
        <v>18</v>
      </c>
      <c r="I287" s="5">
        <v>1499.62</v>
      </c>
      <c r="J287" s="5">
        <v>264.64</v>
      </c>
      <c r="K287" s="6" t="s">
        <v>203</v>
      </c>
      <c r="L287" s="6" t="s">
        <v>19</v>
      </c>
    </row>
    <row r="288" spans="1:12" x14ac:dyDescent="0.25">
      <c r="A288" s="3" t="s">
        <v>96</v>
      </c>
      <c r="B288" s="3" t="s">
        <v>97</v>
      </c>
      <c r="C288" s="3" t="s">
        <v>14</v>
      </c>
      <c r="D288" s="3" t="s">
        <v>15</v>
      </c>
      <c r="E288" s="3" t="s">
        <v>101</v>
      </c>
      <c r="F288" s="4">
        <v>43210</v>
      </c>
      <c r="G288" s="3" t="s">
        <v>17</v>
      </c>
      <c r="H288" s="3" t="s">
        <v>18</v>
      </c>
      <c r="I288" s="5">
        <v>293.12</v>
      </c>
      <c r="J288" s="5">
        <v>51.73</v>
      </c>
      <c r="K288" s="6" t="s">
        <v>203</v>
      </c>
      <c r="L288" s="6" t="s">
        <v>19</v>
      </c>
    </row>
    <row r="289" spans="1:12" x14ac:dyDescent="0.25">
      <c r="A289" s="3" t="s">
        <v>96</v>
      </c>
      <c r="B289" s="3" t="s">
        <v>97</v>
      </c>
      <c r="C289" s="3" t="s">
        <v>14</v>
      </c>
      <c r="D289" s="3" t="s">
        <v>15</v>
      </c>
      <c r="E289" s="3" t="s">
        <v>101</v>
      </c>
      <c r="F289" s="4">
        <v>43210</v>
      </c>
      <c r="G289" s="3" t="s">
        <v>20</v>
      </c>
      <c r="H289" s="3" t="s">
        <v>18</v>
      </c>
      <c r="I289" s="5">
        <v>2395.85</v>
      </c>
      <c r="J289" s="5">
        <v>422.8</v>
      </c>
      <c r="K289" s="6" t="s">
        <v>203</v>
      </c>
      <c r="L289" s="6" t="s">
        <v>19</v>
      </c>
    </row>
    <row r="290" spans="1:12" x14ac:dyDescent="0.25">
      <c r="A290" s="3" t="s">
        <v>96</v>
      </c>
      <c r="B290" s="3" t="s">
        <v>97</v>
      </c>
      <c r="C290" s="3" t="s">
        <v>14</v>
      </c>
      <c r="D290" s="3" t="s">
        <v>15</v>
      </c>
      <c r="E290" s="3" t="s">
        <v>102</v>
      </c>
      <c r="F290" s="4">
        <v>43210</v>
      </c>
      <c r="G290" s="3" t="s">
        <v>17</v>
      </c>
      <c r="H290" s="3" t="s">
        <v>18</v>
      </c>
      <c r="I290" s="5">
        <v>1177.3800000000001</v>
      </c>
      <c r="J290" s="5">
        <v>207.77</v>
      </c>
      <c r="K290" s="6" t="s">
        <v>203</v>
      </c>
      <c r="L290" s="6" t="s">
        <v>19</v>
      </c>
    </row>
    <row r="291" spans="1:12" x14ac:dyDescent="0.25">
      <c r="A291" s="3" t="s">
        <v>96</v>
      </c>
      <c r="B291" s="3" t="s">
        <v>97</v>
      </c>
      <c r="C291" s="3" t="s">
        <v>14</v>
      </c>
      <c r="D291" s="3" t="s">
        <v>15</v>
      </c>
      <c r="E291" s="3" t="s">
        <v>103</v>
      </c>
      <c r="F291" s="4">
        <v>43210</v>
      </c>
      <c r="G291" s="3" t="s">
        <v>17</v>
      </c>
      <c r="H291" s="3" t="s">
        <v>18</v>
      </c>
      <c r="I291" s="5">
        <v>565.25</v>
      </c>
      <c r="J291" s="5">
        <v>99.76</v>
      </c>
      <c r="K291" s="6" t="s">
        <v>203</v>
      </c>
      <c r="L291" s="6" t="s">
        <v>19</v>
      </c>
    </row>
    <row r="292" spans="1:12" x14ac:dyDescent="0.25">
      <c r="A292" s="3" t="s">
        <v>96</v>
      </c>
      <c r="B292" s="3" t="s">
        <v>97</v>
      </c>
      <c r="C292" s="3" t="s">
        <v>14</v>
      </c>
      <c r="D292" s="3" t="s">
        <v>15</v>
      </c>
      <c r="E292" s="3" t="s">
        <v>103</v>
      </c>
      <c r="F292" s="4">
        <v>43210</v>
      </c>
      <c r="G292" s="3" t="s">
        <v>20</v>
      </c>
      <c r="H292" s="3" t="s">
        <v>18</v>
      </c>
      <c r="I292" s="5">
        <v>706.56</v>
      </c>
      <c r="J292" s="5">
        <v>124.69</v>
      </c>
      <c r="K292" s="6" t="s">
        <v>203</v>
      </c>
      <c r="L292" s="6" t="s">
        <v>19</v>
      </c>
    </row>
    <row r="293" spans="1:12" x14ac:dyDescent="0.25">
      <c r="A293" s="3" t="s">
        <v>96</v>
      </c>
      <c r="B293" s="3" t="s">
        <v>97</v>
      </c>
      <c r="C293" s="3" t="s">
        <v>14</v>
      </c>
      <c r="D293" s="3" t="s">
        <v>15</v>
      </c>
      <c r="E293" s="3" t="s">
        <v>104</v>
      </c>
      <c r="F293" s="4">
        <v>43210</v>
      </c>
      <c r="G293" s="3" t="s">
        <v>17</v>
      </c>
      <c r="H293" s="3" t="s">
        <v>18</v>
      </c>
      <c r="I293" s="5">
        <v>55.43</v>
      </c>
      <c r="J293" s="5">
        <v>9.7799999999999994</v>
      </c>
      <c r="K293" s="6" t="s">
        <v>203</v>
      </c>
      <c r="L293" s="6" t="s">
        <v>19</v>
      </c>
    </row>
    <row r="294" spans="1:12" x14ac:dyDescent="0.25">
      <c r="A294" s="3" t="s">
        <v>96</v>
      </c>
      <c r="B294" s="3" t="s">
        <v>97</v>
      </c>
      <c r="C294" s="3" t="s">
        <v>14</v>
      </c>
      <c r="D294" s="3" t="s">
        <v>15</v>
      </c>
      <c r="E294" s="3" t="s">
        <v>104</v>
      </c>
      <c r="F294" s="4">
        <v>43210</v>
      </c>
      <c r="G294" s="3" t="s">
        <v>20</v>
      </c>
      <c r="H294" s="3" t="s">
        <v>18</v>
      </c>
      <c r="I294" s="5">
        <v>118.99</v>
      </c>
      <c r="J294" s="5">
        <v>20.98</v>
      </c>
      <c r="K294" s="6" t="s">
        <v>203</v>
      </c>
      <c r="L294" s="6" t="s">
        <v>19</v>
      </c>
    </row>
    <row r="295" spans="1:12" x14ac:dyDescent="0.25">
      <c r="A295" s="3" t="s">
        <v>96</v>
      </c>
      <c r="B295" s="3" t="s">
        <v>97</v>
      </c>
      <c r="C295" s="3" t="s">
        <v>14</v>
      </c>
      <c r="D295" s="3" t="s">
        <v>15</v>
      </c>
      <c r="E295" s="3" t="s">
        <v>105</v>
      </c>
      <c r="F295" s="4">
        <v>43714</v>
      </c>
      <c r="G295" s="3" t="s">
        <v>17</v>
      </c>
      <c r="H295" s="3" t="s">
        <v>18</v>
      </c>
      <c r="I295" s="5">
        <v>204.9</v>
      </c>
      <c r="J295" s="5">
        <v>36.15</v>
      </c>
      <c r="K295" s="6" t="s">
        <v>203</v>
      </c>
      <c r="L295" s="6" t="s">
        <v>19</v>
      </c>
    </row>
    <row r="296" spans="1:12" x14ac:dyDescent="0.25">
      <c r="A296" s="3" t="s">
        <v>96</v>
      </c>
      <c r="B296" s="3" t="s">
        <v>97</v>
      </c>
      <c r="C296" s="3" t="s">
        <v>14</v>
      </c>
      <c r="D296" s="3" t="s">
        <v>15</v>
      </c>
      <c r="E296" s="3" t="s">
        <v>105</v>
      </c>
      <c r="F296" s="4">
        <v>43714</v>
      </c>
      <c r="G296" s="3" t="s">
        <v>20</v>
      </c>
      <c r="H296" s="3" t="s">
        <v>18</v>
      </c>
      <c r="I296" s="5">
        <v>234.79</v>
      </c>
      <c r="J296" s="5">
        <v>41.43</v>
      </c>
      <c r="K296" s="6" t="s">
        <v>203</v>
      </c>
      <c r="L296" s="6" t="s">
        <v>19</v>
      </c>
    </row>
    <row r="297" spans="1:12" x14ac:dyDescent="0.25">
      <c r="A297" s="3" t="s">
        <v>96</v>
      </c>
      <c r="B297" s="3" t="s">
        <v>97</v>
      </c>
      <c r="C297" s="3" t="s">
        <v>14</v>
      </c>
      <c r="D297" s="3" t="s">
        <v>80</v>
      </c>
      <c r="E297" s="3" t="s">
        <v>185</v>
      </c>
      <c r="F297" s="4">
        <v>43928</v>
      </c>
      <c r="G297" s="3" t="s">
        <v>17</v>
      </c>
      <c r="H297" s="3" t="s">
        <v>186</v>
      </c>
      <c r="I297" s="5">
        <v>57.64</v>
      </c>
      <c r="J297" s="5">
        <v>10.17</v>
      </c>
      <c r="K297" s="6" t="s">
        <v>203</v>
      </c>
      <c r="L297" s="6" t="s">
        <v>82</v>
      </c>
    </row>
    <row r="298" spans="1:12" x14ac:dyDescent="0.25">
      <c r="A298" s="3" t="s">
        <v>96</v>
      </c>
      <c r="B298" s="3" t="s">
        <v>97</v>
      </c>
      <c r="C298" s="3" t="s">
        <v>14</v>
      </c>
      <c r="D298" s="3" t="s">
        <v>80</v>
      </c>
      <c r="E298" s="3" t="s">
        <v>185</v>
      </c>
      <c r="F298" s="4">
        <v>43928</v>
      </c>
      <c r="G298" s="3" t="s">
        <v>20</v>
      </c>
      <c r="H298" s="3" t="s">
        <v>186</v>
      </c>
      <c r="I298" s="5">
        <v>81.37</v>
      </c>
      <c r="J298" s="5">
        <v>14.36</v>
      </c>
      <c r="K298" s="6" t="s">
        <v>203</v>
      </c>
      <c r="L298" s="6" t="s">
        <v>82</v>
      </c>
    </row>
    <row r="299" spans="1:12" x14ac:dyDescent="0.25">
      <c r="A299" s="3" t="s">
        <v>96</v>
      </c>
      <c r="B299" s="3" t="s">
        <v>106</v>
      </c>
      <c r="C299" s="3" t="s">
        <v>14</v>
      </c>
      <c r="D299" s="3" t="s">
        <v>15</v>
      </c>
      <c r="E299" s="3" t="s">
        <v>107</v>
      </c>
      <c r="F299" s="4">
        <v>43332</v>
      </c>
      <c r="G299" s="3" t="s">
        <v>17</v>
      </c>
      <c r="H299" s="3" t="s">
        <v>18</v>
      </c>
      <c r="I299" s="5">
        <v>115.29</v>
      </c>
      <c r="J299" s="5">
        <v>20.350000000000001</v>
      </c>
      <c r="K299" s="6" t="s">
        <v>203</v>
      </c>
      <c r="L299" s="6" t="s">
        <v>82</v>
      </c>
    </row>
    <row r="300" spans="1:12" x14ac:dyDescent="0.25">
      <c r="A300" s="3" t="s">
        <v>96</v>
      </c>
      <c r="B300" s="3" t="s">
        <v>108</v>
      </c>
      <c r="C300" s="3" t="s">
        <v>14</v>
      </c>
      <c r="D300" s="3" t="s">
        <v>15</v>
      </c>
      <c r="E300" s="3" t="s">
        <v>109</v>
      </c>
      <c r="F300" s="4">
        <v>43405</v>
      </c>
      <c r="G300" s="3" t="s">
        <v>17</v>
      </c>
      <c r="H300" s="3" t="s">
        <v>18</v>
      </c>
      <c r="I300" s="5">
        <v>835.4</v>
      </c>
      <c r="J300" s="5">
        <v>147.41999999999999</v>
      </c>
      <c r="K300" s="6" t="s">
        <v>203</v>
      </c>
      <c r="L300" s="6" t="s">
        <v>82</v>
      </c>
    </row>
    <row r="301" spans="1:12" x14ac:dyDescent="0.25">
      <c r="A301" s="3" t="s">
        <v>96</v>
      </c>
      <c r="B301" s="3" t="s">
        <v>108</v>
      </c>
      <c r="C301" s="3" t="s">
        <v>14</v>
      </c>
      <c r="D301" s="3" t="s">
        <v>15</v>
      </c>
      <c r="E301" s="3" t="s">
        <v>110</v>
      </c>
      <c r="F301" s="4">
        <v>43405</v>
      </c>
      <c r="G301" s="3" t="s">
        <v>17</v>
      </c>
      <c r="H301" s="3" t="s">
        <v>18</v>
      </c>
      <c r="I301" s="5">
        <v>654.4</v>
      </c>
      <c r="J301" s="5">
        <v>115.48</v>
      </c>
      <c r="K301" s="6" t="s">
        <v>203</v>
      </c>
      <c r="L301" s="6" t="s">
        <v>82</v>
      </c>
    </row>
    <row r="302" spans="1:12" x14ac:dyDescent="0.25">
      <c r="A302" s="3" t="s">
        <v>96</v>
      </c>
      <c r="B302" s="3" t="s">
        <v>108</v>
      </c>
      <c r="C302" s="3" t="s">
        <v>14</v>
      </c>
      <c r="D302" s="3" t="s">
        <v>15</v>
      </c>
      <c r="E302" s="3" t="s">
        <v>111</v>
      </c>
      <c r="F302" s="4">
        <v>43405</v>
      </c>
      <c r="G302" s="3" t="s">
        <v>17</v>
      </c>
      <c r="H302" s="3" t="s">
        <v>18</v>
      </c>
      <c r="I302" s="5">
        <v>4201.3900000000003</v>
      </c>
      <c r="J302" s="5">
        <v>741.42</v>
      </c>
      <c r="K302" s="6" t="s">
        <v>203</v>
      </c>
      <c r="L302" s="6" t="s">
        <v>82</v>
      </c>
    </row>
    <row r="303" spans="1:12" x14ac:dyDescent="0.25">
      <c r="A303" s="3" t="s">
        <v>96</v>
      </c>
      <c r="B303" s="3" t="s">
        <v>112</v>
      </c>
      <c r="C303" s="3" t="s">
        <v>14</v>
      </c>
      <c r="D303" s="3" t="s">
        <v>80</v>
      </c>
      <c r="E303" s="3" t="s">
        <v>113</v>
      </c>
      <c r="F303" s="4">
        <v>43719</v>
      </c>
      <c r="G303" s="3" t="s">
        <v>17</v>
      </c>
      <c r="H303" s="3" t="s">
        <v>18</v>
      </c>
      <c r="I303" s="5">
        <v>336.73</v>
      </c>
      <c r="J303" s="5">
        <v>59.42</v>
      </c>
      <c r="K303" s="6" t="s">
        <v>203</v>
      </c>
      <c r="L303" s="6" t="s">
        <v>82</v>
      </c>
    </row>
    <row r="304" spans="1:12" x14ac:dyDescent="0.25">
      <c r="A304" s="3" t="s">
        <v>96</v>
      </c>
      <c r="B304" s="3" t="s">
        <v>112</v>
      </c>
      <c r="C304" s="3" t="s">
        <v>14</v>
      </c>
      <c r="D304" s="3" t="s">
        <v>80</v>
      </c>
      <c r="E304" s="3" t="s">
        <v>187</v>
      </c>
      <c r="F304" s="4">
        <v>43922</v>
      </c>
      <c r="G304" s="3" t="s">
        <v>17</v>
      </c>
      <c r="H304" s="3" t="s">
        <v>18</v>
      </c>
      <c r="I304" s="5">
        <v>430.99</v>
      </c>
      <c r="J304" s="5">
        <v>76.05</v>
      </c>
      <c r="K304" s="6" t="s">
        <v>203</v>
      </c>
      <c r="L304" s="6" t="s">
        <v>82</v>
      </c>
    </row>
    <row r="305" spans="1:12" x14ac:dyDescent="0.25">
      <c r="A305" s="3" t="s">
        <v>114</v>
      </c>
      <c r="B305" s="3" t="s">
        <v>188</v>
      </c>
      <c r="C305" s="3" t="s">
        <v>14</v>
      </c>
      <c r="D305" s="3" t="s">
        <v>80</v>
      </c>
      <c r="E305" s="3" t="s">
        <v>189</v>
      </c>
      <c r="F305" s="4">
        <v>43914</v>
      </c>
      <c r="G305" s="3" t="s">
        <v>17</v>
      </c>
      <c r="H305" s="3" t="s">
        <v>18</v>
      </c>
      <c r="I305" s="5">
        <v>76.91</v>
      </c>
      <c r="J305" s="5">
        <v>13.57</v>
      </c>
      <c r="K305" s="6" t="s">
        <v>203</v>
      </c>
      <c r="L305" s="6" t="s">
        <v>82</v>
      </c>
    </row>
    <row r="306" spans="1:12" x14ac:dyDescent="0.25">
      <c r="A306" s="3" t="s">
        <v>114</v>
      </c>
      <c r="B306" s="3" t="s">
        <v>188</v>
      </c>
      <c r="C306" s="3" t="s">
        <v>14</v>
      </c>
      <c r="D306" s="3" t="s">
        <v>80</v>
      </c>
      <c r="E306" s="3" t="s">
        <v>190</v>
      </c>
      <c r="F306" s="4">
        <v>43914</v>
      </c>
      <c r="G306" s="3" t="s">
        <v>17</v>
      </c>
      <c r="H306" s="3" t="s">
        <v>18</v>
      </c>
      <c r="I306" s="5">
        <v>1294.1199999999999</v>
      </c>
      <c r="J306" s="5">
        <v>228.38</v>
      </c>
      <c r="K306" s="6" t="s">
        <v>203</v>
      </c>
      <c r="L306" s="6" t="s">
        <v>82</v>
      </c>
    </row>
    <row r="307" spans="1:12" x14ac:dyDescent="0.25">
      <c r="A307" s="3" t="s">
        <v>114</v>
      </c>
      <c r="B307" s="3" t="s">
        <v>122</v>
      </c>
      <c r="C307" s="3" t="s">
        <v>14</v>
      </c>
      <c r="D307" s="3" t="s">
        <v>80</v>
      </c>
      <c r="E307" s="3" t="s">
        <v>123</v>
      </c>
      <c r="F307" s="4">
        <v>43770</v>
      </c>
      <c r="G307" s="3" t="s">
        <v>17</v>
      </c>
      <c r="H307" s="3" t="s">
        <v>18</v>
      </c>
      <c r="I307" s="5">
        <v>233.69</v>
      </c>
      <c r="J307" s="5">
        <v>41.24</v>
      </c>
      <c r="K307" s="6" t="s">
        <v>203</v>
      </c>
      <c r="L307" s="6" t="s">
        <v>82</v>
      </c>
    </row>
    <row r="308" spans="1:12" x14ac:dyDescent="0.25">
      <c r="A308" s="3" t="s">
        <v>114</v>
      </c>
      <c r="B308" s="3" t="s">
        <v>115</v>
      </c>
      <c r="C308" s="3" t="s">
        <v>14</v>
      </c>
      <c r="D308" s="3" t="s">
        <v>15</v>
      </c>
      <c r="E308" s="3" t="s">
        <v>116</v>
      </c>
      <c r="F308" s="4">
        <v>43357</v>
      </c>
      <c r="G308" s="3" t="s">
        <v>17</v>
      </c>
      <c r="H308" s="3" t="s">
        <v>18</v>
      </c>
      <c r="I308" s="5">
        <v>22950</v>
      </c>
      <c r="J308" s="5">
        <v>4050</v>
      </c>
      <c r="K308" s="6" t="s">
        <v>203</v>
      </c>
      <c r="L308" s="6" t="s">
        <v>82</v>
      </c>
    </row>
    <row r="309" spans="1:12" x14ac:dyDescent="0.25">
      <c r="A309" s="3" t="s">
        <v>114</v>
      </c>
      <c r="B309" s="3" t="s">
        <v>115</v>
      </c>
      <c r="C309" s="3" t="s">
        <v>14</v>
      </c>
      <c r="D309" s="3" t="s">
        <v>80</v>
      </c>
      <c r="E309" s="3" t="s">
        <v>124</v>
      </c>
      <c r="F309" s="4">
        <v>43707</v>
      </c>
      <c r="G309" s="3" t="s">
        <v>17</v>
      </c>
      <c r="H309" s="3" t="s">
        <v>18</v>
      </c>
      <c r="I309" s="5">
        <v>106.11</v>
      </c>
      <c r="J309" s="5">
        <v>18.72</v>
      </c>
      <c r="K309" s="6" t="s">
        <v>203</v>
      </c>
      <c r="L309" s="6" t="s">
        <v>82</v>
      </c>
    </row>
    <row r="310" spans="1:12" x14ac:dyDescent="0.25">
      <c r="A310" s="3" t="s">
        <v>114</v>
      </c>
      <c r="B310" s="3" t="s">
        <v>117</v>
      </c>
      <c r="C310" s="3" t="s">
        <v>14</v>
      </c>
      <c r="D310" s="3" t="s">
        <v>15</v>
      </c>
      <c r="E310" s="3" t="s">
        <v>118</v>
      </c>
      <c r="F310" s="4">
        <v>43434</v>
      </c>
      <c r="G310" s="3" t="s">
        <v>17</v>
      </c>
      <c r="H310" s="3" t="s">
        <v>18</v>
      </c>
      <c r="I310" s="5">
        <v>433.3</v>
      </c>
      <c r="J310" s="5">
        <v>76.47</v>
      </c>
      <c r="K310" s="6" t="s">
        <v>203</v>
      </c>
      <c r="L310" s="6" t="s">
        <v>82</v>
      </c>
    </row>
    <row r="311" spans="1:12" x14ac:dyDescent="0.25">
      <c r="A311" s="3" t="s">
        <v>114</v>
      </c>
      <c r="B311" s="3" t="s">
        <v>117</v>
      </c>
      <c r="C311" s="3" t="s">
        <v>14</v>
      </c>
      <c r="D311" s="3" t="s">
        <v>15</v>
      </c>
      <c r="E311" s="3" t="s">
        <v>119</v>
      </c>
      <c r="F311" s="4">
        <v>43551</v>
      </c>
      <c r="G311" s="3" t="s">
        <v>17</v>
      </c>
      <c r="H311" s="3" t="s">
        <v>18</v>
      </c>
      <c r="I311" s="5">
        <v>8.48</v>
      </c>
      <c r="J311" s="5">
        <v>1.5</v>
      </c>
      <c r="K311" s="6" t="s">
        <v>203</v>
      </c>
      <c r="L311" s="6" t="s">
        <v>82</v>
      </c>
    </row>
    <row r="312" spans="1:12" x14ac:dyDescent="0.25">
      <c r="A312" s="3" t="s">
        <v>114</v>
      </c>
      <c r="B312" s="3" t="s">
        <v>117</v>
      </c>
      <c r="C312" s="3" t="s">
        <v>14</v>
      </c>
      <c r="D312" s="3" t="s">
        <v>80</v>
      </c>
      <c r="E312" s="3" t="s">
        <v>125</v>
      </c>
      <c r="F312" s="4">
        <v>43749</v>
      </c>
      <c r="G312" s="3" t="s">
        <v>17</v>
      </c>
      <c r="H312" s="3" t="s">
        <v>18</v>
      </c>
      <c r="I312" s="5">
        <v>63.75</v>
      </c>
      <c r="J312" s="5">
        <v>11.25</v>
      </c>
      <c r="K312" s="6" t="s">
        <v>203</v>
      </c>
      <c r="L312" s="6" t="s">
        <v>82</v>
      </c>
    </row>
    <row r="313" spans="1:12" x14ac:dyDescent="0.25">
      <c r="A313" s="3" t="s">
        <v>114</v>
      </c>
      <c r="B313" s="3" t="s">
        <v>117</v>
      </c>
      <c r="C313" s="3" t="s">
        <v>14</v>
      </c>
      <c r="D313" s="3" t="s">
        <v>80</v>
      </c>
      <c r="E313" s="3" t="s">
        <v>191</v>
      </c>
      <c r="F313" s="4">
        <v>43908</v>
      </c>
      <c r="G313" s="3" t="s">
        <v>17</v>
      </c>
      <c r="H313" s="3" t="s">
        <v>18</v>
      </c>
      <c r="I313" s="5">
        <v>1700</v>
      </c>
      <c r="J313" s="5">
        <v>300</v>
      </c>
      <c r="K313" s="6" t="s">
        <v>203</v>
      </c>
      <c r="L313" s="6" t="s">
        <v>82</v>
      </c>
    </row>
    <row r="314" spans="1:12" x14ac:dyDescent="0.25">
      <c r="A314" s="3" t="s">
        <v>114</v>
      </c>
      <c r="B314" s="3" t="s">
        <v>126</v>
      </c>
      <c r="C314" s="3" t="s">
        <v>14</v>
      </c>
      <c r="D314" s="3" t="s">
        <v>80</v>
      </c>
      <c r="E314" s="3" t="s">
        <v>127</v>
      </c>
      <c r="F314" s="4">
        <v>43705</v>
      </c>
      <c r="G314" s="3" t="s">
        <v>17</v>
      </c>
      <c r="H314" s="3" t="s">
        <v>18</v>
      </c>
      <c r="I314" s="5">
        <v>28.04</v>
      </c>
      <c r="J314" s="5">
        <v>4.95</v>
      </c>
      <c r="K314" s="6" t="s">
        <v>203</v>
      </c>
      <c r="L314" s="6" t="s">
        <v>82</v>
      </c>
    </row>
    <row r="315" spans="1:12" x14ac:dyDescent="0.25">
      <c r="A315" s="3" t="s">
        <v>114</v>
      </c>
      <c r="B315" s="3" t="s">
        <v>128</v>
      </c>
      <c r="C315" s="3" t="s">
        <v>14</v>
      </c>
      <c r="D315" s="3" t="s">
        <v>80</v>
      </c>
      <c r="E315" s="3" t="s">
        <v>129</v>
      </c>
      <c r="F315" s="4">
        <v>43756</v>
      </c>
      <c r="G315" s="3" t="s">
        <v>17</v>
      </c>
      <c r="H315" s="3" t="s">
        <v>18</v>
      </c>
      <c r="I315" s="5">
        <v>432.36</v>
      </c>
      <c r="J315" s="5">
        <v>76.3</v>
      </c>
      <c r="K315" s="6" t="s">
        <v>203</v>
      </c>
      <c r="L315" s="6" t="s">
        <v>82</v>
      </c>
    </row>
    <row r="316" spans="1:12" x14ac:dyDescent="0.25">
      <c r="A316" s="3" t="s">
        <v>114</v>
      </c>
      <c r="B316" s="3" t="s">
        <v>128</v>
      </c>
      <c r="C316" s="3" t="s">
        <v>14</v>
      </c>
      <c r="D316" s="3" t="s">
        <v>80</v>
      </c>
      <c r="E316" s="3" t="s">
        <v>192</v>
      </c>
      <c r="F316" s="4">
        <v>43846</v>
      </c>
      <c r="G316" s="3" t="s">
        <v>17</v>
      </c>
      <c r="H316" s="3" t="s">
        <v>186</v>
      </c>
      <c r="I316" s="5">
        <v>3383.66</v>
      </c>
      <c r="J316" s="5">
        <v>597.11</v>
      </c>
      <c r="K316" s="6" t="s">
        <v>203</v>
      </c>
      <c r="L316" s="6" t="s">
        <v>82</v>
      </c>
    </row>
    <row r="317" spans="1:12" x14ac:dyDescent="0.25">
      <c r="A317" s="3" t="s">
        <v>114</v>
      </c>
      <c r="B317" s="3" t="s">
        <v>193</v>
      </c>
      <c r="C317" s="3" t="s">
        <v>14</v>
      </c>
      <c r="D317" s="3" t="s">
        <v>80</v>
      </c>
      <c r="E317" s="3" t="s">
        <v>194</v>
      </c>
      <c r="F317" s="4">
        <v>43775</v>
      </c>
      <c r="G317" s="3" t="s">
        <v>17</v>
      </c>
      <c r="H317" s="3" t="s">
        <v>186</v>
      </c>
      <c r="I317" s="5">
        <v>249.95</v>
      </c>
      <c r="J317" s="5">
        <v>44.11</v>
      </c>
      <c r="K317" s="6" t="s">
        <v>203</v>
      </c>
      <c r="L317" s="6" t="s">
        <v>82</v>
      </c>
    </row>
    <row r="318" spans="1:12" x14ac:dyDescent="0.25">
      <c r="A318" s="3" t="s">
        <v>114</v>
      </c>
      <c r="B318" s="3" t="s">
        <v>193</v>
      </c>
      <c r="C318" s="3" t="s">
        <v>14</v>
      </c>
      <c r="D318" s="3" t="s">
        <v>80</v>
      </c>
      <c r="E318" s="3" t="s">
        <v>194</v>
      </c>
      <c r="F318" s="4">
        <v>43775</v>
      </c>
      <c r="G318" s="3" t="s">
        <v>20</v>
      </c>
      <c r="H318" s="3" t="s">
        <v>186</v>
      </c>
      <c r="I318" s="5">
        <v>288.60000000000002</v>
      </c>
      <c r="J318" s="5">
        <v>50.93</v>
      </c>
      <c r="K318" s="6" t="s">
        <v>203</v>
      </c>
      <c r="L318" s="6" t="s">
        <v>82</v>
      </c>
    </row>
    <row r="319" spans="1:12" x14ac:dyDescent="0.25">
      <c r="A319" s="3" t="s">
        <v>114</v>
      </c>
      <c r="B319" s="3" t="s">
        <v>130</v>
      </c>
      <c r="C319" s="3" t="s">
        <v>14</v>
      </c>
      <c r="D319" s="3" t="s">
        <v>80</v>
      </c>
      <c r="E319" s="3" t="s">
        <v>131</v>
      </c>
      <c r="F319" s="4">
        <v>43494</v>
      </c>
      <c r="G319" s="3" t="s">
        <v>17</v>
      </c>
      <c r="H319" s="3" t="s">
        <v>18</v>
      </c>
      <c r="I319" s="5">
        <v>8.48</v>
      </c>
      <c r="J319" s="5">
        <v>1.5</v>
      </c>
      <c r="K319" s="6" t="s">
        <v>203</v>
      </c>
      <c r="L319" s="6" t="s">
        <v>82</v>
      </c>
    </row>
    <row r="320" spans="1:12" x14ac:dyDescent="0.25">
      <c r="A320" s="3" t="s">
        <v>114</v>
      </c>
      <c r="B320" s="3" t="s">
        <v>130</v>
      </c>
      <c r="C320" s="3" t="s">
        <v>14</v>
      </c>
      <c r="D320" s="3" t="s">
        <v>80</v>
      </c>
      <c r="E320" s="3" t="s">
        <v>132</v>
      </c>
      <c r="F320" s="4">
        <v>43789</v>
      </c>
      <c r="G320" s="3" t="s">
        <v>17</v>
      </c>
      <c r="H320" s="3" t="s">
        <v>18</v>
      </c>
      <c r="I320" s="5">
        <v>100.74</v>
      </c>
      <c r="J320" s="5">
        <v>17.78</v>
      </c>
      <c r="K320" s="6" t="s">
        <v>203</v>
      </c>
      <c r="L320" s="6" t="s">
        <v>82</v>
      </c>
    </row>
    <row r="321" spans="1:12" x14ac:dyDescent="0.25">
      <c r="A321" s="3" t="s">
        <v>114</v>
      </c>
      <c r="B321" s="3" t="s">
        <v>120</v>
      </c>
      <c r="C321" s="3" t="s">
        <v>14</v>
      </c>
      <c r="D321" s="3" t="s">
        <v>15</v>
      </c>
      <c r="E321" s="3" t="s">
        <v>121</v>
      </c>
      <c r="F321" s="4">
        <v>43447</v>
      </c>
      <c r="G321" s="3" t="s">
        <v>17</v>
      </c>
      <c r="H321" s="3" t="s">
        <v>18</v>
      </c>
      <c r="I321" s="5">
        <v>262.3</v>
      </c>
      <c r="J321" s="5">
        <v>46.29</v>
      </c>
      <c r="K321" s="6" t="s">
        <v>203</v>
      </c>
      <c r="L321" s="6" t="s">
        <v>82</v>
      </c>
    </row>
    <row r="322" spans="1:12" x14ac:dyDescent="0.25">
      <c r="A322" s="3" t="s">
        <v>114</v>
      </c>
      <c r="B322" s="3" t="s">
        <v>120</v>
      </c>
      <c r="C322" s="3" t="s">
        <v>14</v>
      </c>
      <c r="D322" s="3" t="s">
        <v>80</v>
      </c>
      <c r="E322" s="3" t="s">
        <v>133</v>
      </c>
      <c r="F322" s="4">
        <v>43636</v>
      </c>
      <c r="G322" s="3" t="s">
        <v>17</v>
      </c>
      <c r="H322" s="3" t="s">
        <v>18</v>
      </c>
      <c r="I322" s="5">
        <v>12.78</v>
      </c>
      <c r="J322" s="5">
        <v>2.2599999999999998</v>
      </c>
      <c r="K322" s="6" t="s">
        <v>203</v>
      </c>
      <c r="L322" s="6" t="s">
        <v>82</v>
      </c>
    </row>
    <row r="323" spans="1:12" x14ac:dyDescent="0.25">
      <c r="A323" s="3" t="s">
        <v>114</v>
      </c>
      <c r="B323" s="3" t="s">
        <v>134</v>
      </c>
      <c r="C323" s="3" t="s">
        <v>14</v>
      </c>
      <c r="D323" s="3" t="s">
        <v>80</v>
      </c>
      <c r="E323" s="3" t="s">
        <v>135</v>
      </c>
      <c r="F323" s="4">
        <v>43698</v>
      </c>
      <c r="G323" s="3" t="s">
        <v>17</v>
      </c>
      <c r="H323" s="3" t="s">
        <v>18</v>
      </c>
      <c r="I323" s="5">
        <v>5094.43</v>
      </c>
      <c r="J323" s="5">
        <v>899.02</v>
      </c>
      <c r="K323" s="6" t="s">
        <v>203</v>
      </c>
      <c r="L323" s="6" t="s">
        <v>82</v>
      </c>
    </row>
    <row r="324" spans="1:12" x14ac:dyDescent="0.25">
      <c r="A324" s="3" t="s">
        <v>114</v>
      </c>
      <c r="B324" s="3" t="s">
        <v>134</v>
      </c>
      <c r="C324" s="3" t="s">
        <v>14</v>
      </c>
      <c r="D324" s="3" t="s">
        <v>80</v>
      </c>
      <c r="E324" s="3" t="s">
        <v>136</v>
      </c>
      <c r="F324" s="4">
        <v>43700</v>
      </c>
      <c r="G324" s="3" t="s">
        <v>17</v>
      </c>
      <c r="H324" s="3" t="s">
        <v>18</v>
      </c>
      <c r="I324" s="5">
        <v>1037.47</v>
      </c>
      <c r="J324" s="5">
        <v>183.08</v>
      </c>
      <c r="K324" s="6" t="s">
        <v>203</v>
      </c>
      <c r="L324" s="6" t="s">
        <v>82</v>
      </c>
    </row>
    <row r="325" spans="1:12" x14ac:dyDescent="0.25">
      <c r="A325" s="3" t="s">
        <v>114</v>
      </c>
      <c r="B325" s="3" t="s">
        <v>134</v>
      </c>
      <c r="C325" s="3" t="s">
        <v>14</v>
      </c>
      <c r="D325" s="3" t="s">
        <v>80</v>
      </c>
      <c r="E325" s="3" t="s">
        <v>137</v>
      </c>
      <c r="F325" s="4">
        <v>43798</v>
      </c>
      <c r="G325" s="3" t="s">
        <v>17</v>
      </c>
      <c r="H325" s="3" t="s">
        <v>18</v>
      </c>
      <c r="I325" s="5">
        <v>977.94</v>
      </c>
      <c r="J325" s="5">
        <v>172.58</v>
      </c>
      <c r="K325" s="6" t="s">
        <v>203</v>
      </c>
      <c r="L325" s="6" t="s">
        <v>82</v>
      </c>
    </row>
    <row r="326" spans="1:12" x14ac:dyDescent="0.25">
      <c r="A326" s="3" t="s">
        <v>114</v>
      </c>
      <c r="B326" s="3" t="s">
        <v>134</v>
      </c>
      <c r="C326" s="3" t="s">
        <v>14</v>
      </c>
      <c r="D326" s="3" t="s">
        <v>80</v>
      </c>
      <c r="E326" s="3" t="s">
        <v>138</v>
      </c>
      <c r="F326" s="4">
        <v>43817</v>
      </c>
      <c r="G326" s="3" t="s">
        <v>17</v>
      </c>
      <c r="H326" s="3" t="s">
        <v>18</v>
      </c>
      <c r="I326" s="5">
        <v>69.67</v>
      </c>
      <c r="J326" s="5">
        <v>12.29</v>
      </c>
      <c r="K326" s="6" t="s">
        <v>203</v>
      </c>
      <c r="L326" s="6" t="s">
        <v>82</v>
      </c>
    </row>
    <row r="327" spans="1:12" x14ac:dyDescent="0.25">
      <c r="A327" s="3" t="s">
        <v>114</v>
      </c>
      <c r="B327" s="3" t="s">
        <v>134</v>
      </c>
      <c r="C327" s="3" t="s">
        <v>14</v>
      </c>
      <c r="D327" s="3" t="s">
        <v>80</v>
      </c>
      <c r="E327" s="3" t="s">
        <v>195</v>
      </c>
      <c r="F327" s="4">
        <v>43951</v>
      </c>
      <c r="G327" s="3" t="s">
        <v>17</v>
      </c>
      <c r="H327" s="3" t="s">
        <v>18</v>
      </c>
      <c r="I327" s="5">
        <v>16.989999999999998</v>
      </c>
      <c r="J327" s="5">
        <v>3</v>
      </c>
      <c r="K327" s="6" t="s">
        <v>203</v>
      </c>
      <c r="L327" s="6" t="s">
        <v>82</v>
      </c>
    </row>
    <row r="328" spans="1:12" x14ac:dyDescent="0.25">
      <c r="A328" s="3" t="s">
        <v>114</v>
      </c>
      <c r="B328" s="3" t="s">
        <v>139</v>
      </c>
      <c r="C328" s="3" t="s">
        <v>14</v>
      </c>
      <c r="D328" s="3" t="s">
        <v>80</v>
      </c>
      <c r="E328" s="3" t="s">
        <v>140</v>
      </c>
      <c r="F328" s="4">
        <v>43453</v>
      </c>
      <c r="G328" s="3" t="s">
        <v>17</v>
      </c>
      <c r="H328" s="3" t="s">
        <v>18</v>
      </c>
      <c r="I328" s="5">
        <v>16.98</v>
      </c>
      <c r="J328" s="5">
        <v>3</v>
      </c>
      <c r="K328" s="6" t="s">
        <v>203</v>
      </c>
      <c r="L328" s="6" t="s">
        <v>82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8"/>
  <sheetViews>
    <sheetView topLeftCell="A16" workbookViewId="0">
      <selection activeCell="B2" sqref="B2:C2"/>
    </sheetView>
  </sheetViews>
  <sheetFormatPr defaultRowHeight="15" x14ac:dyDescent="0.25"/>
  <cols>
    <col min="1" max="1" width="2.7109375" style="8" customWidth="1"/>
    <col min="2" max="2" width="8.140625" style="8" customWidth="1"/>
    <col min="3" max="3" width="13" style="8" customWidth="1"/>
    <col min="4" max="4" width="35.140625" style="8" customWidth="1"/>
    <col min="5" max="5" width="17.28515625" style="8" customWidth="1"/>
    <col min="6" max="6" width="35.140625" style="8" customWidth="1"/>
    <col min="7" max="7" width="13.5703125" style="8" customWidth="1"/>
    <col min="8" max="8" width="13.42578125" style="8" customWidth="1"/>
    <col min="9" max="9" width="43.140625" style="8" customWidth="1"/>
    <col min="10" max="10" width="13.5703125" style="8" customWidth="1"/>
    <col min="11" max="12" width="13.42578125" style="8" customWidth="1"/>
    <col min="13" max="13" width="13.5703125" style="8" customWidth="1"/>
    <col min="14" max="15" width="13.42578125" style="8" customWidth="1"/>
    <col min="16" max="16" width="13.5703125" style="8" customWidth="1"/>
    <col min="17" max="18" width="13.42578125" style="8" customWidth="1"/>
    <col min="19" max="19" width="13.5703125" style="8" customWidth="1"/>
    <col min="20" max="21" width="13.42578125" style="8" customWidth="1"/>
    <col min="22" max="22" width="13.5703125" style="8" customWidth="1"/>
    <col min="23" max="24" width="13.42578125" style="8" customWidth="1"/>
    <col min="25" max="25" width="13.5703125" style="8" customWidth="1"/>
    <col min="26" max="28" width="13.42578125" style="8" customWidth="1"/>
    <col min="29" max="16384" width="9.140625" style="8"/>
  </cols>
  <sheetData>
    <row r="2" spans="2:27" x14ac:dyDescent="0.25">
      <c r="B2" s="89" t="s">
        <v>200</v>
      </c>
      <c r="C2" s="90"/>
      <c r="D2" s="9" t="s">
        <v>219</v>
      </c>
    </row>
    <row r="4" spans="2:27" x14ac:dyDescent="0.25">
      <c r="B4" s="90"/>
      <c r="C4" s="90"/>
      <c r="D4" s="90"/>
    </row>
    <row r="6" spans="2:27" x14ac:dyDescent="0.25">
      <c r="B6" s="91" t="s">
        <v>314</v>
      </c>
      <c r="C6" s="90"/>
      <c r="D6" s="90"/>
      <c r="E6" s="90"/>
    </row>
    <row r="7" spans="2:27" ht="15.75" thickBot="1" x14ac:dyDescent="0.3"/>
    <row r="8" spans="2:27" ht="15.75" thickBot="1" x14ac:dyDescent="0.3">
      <c r="B8" s="10" t="s">
        <v>219</v>
      </c>
      <c r="C8" s="92" t="s">
        <v>220</v>
      </c>
      <c r="D8" s="93"/>
      <c r="E8" s="11" t="s">
        <v>219</v>
      </c>
      <c r="F8" s="11" t="s">
        <v>219</v>
      </c>
      <c r="G8" s="92" t="s">
        <v>2</v>
      </c>
      <c r="H8" s="93"/>
      <c r="I8" s="92" t="s">
        <v>221</v>
      </c>
      <c r="J8" s="93"/>
      <c r="K8" s="10" t="s">
        <v>219</v>
      </c>
      <c r="L8" s="10" t="s">
        <v>219</v>
      </c>
      <c r="M8" s="12" t="s">
        <v>219</v>
      </c>
      <c r="N8" s="10" t="s">
        <v>219</v>
      </c>
      <c r="O8" s="10" t="s">
        <v>219</v>
      </c>
      <c r="P8" s="92" t="s">
        <v>222</v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3"/>
    </row>
    <row r="9" spans="2:27" ht="51.75" thickBot="1" x14ac:dyDescent="0.3">
      <c r="B9" s="13" t="s">
        <v>223</v>
      </c>
      <c r="C9" s="14" t="s">
        <v>224</v>
      </c>
      <c r="D9" s="14" t="s">
        <v>225</v>
      </c>
      <c r="E9" s="15" t="s">
        <v>226</v>
      </c>
      <c r="F9" s="15" t="s">
        <v>227</v>
      </c>
      <c r="G9" s="14" t="s">
        <v>200</v>
      </c>
      <c r="H9" s="14" t="s">
        <v>228</v>
      </c>
      <c r="I9" s="14" t="s">
        <v>225</v>
      </c>
      <c r="J9" s="14" t="s">
        <v>229</v>
      </c>
      <c r="K9" s="15" t="s">
        <v>230</v>
      </c>
      <c r="L9" s="15" t="s">
        <v>231</v>
      </c>
      <c r="M9" s="16" t="s">
        <v>232</v>
      </c>
      <c r="N9" s="15" t="s">
        <v>233</v>
      </c>
      <c r="O9" s="15" t="s">
        <v>234</v>
      </c>
      <c r="P9" s="14" t="s">
        <v>8</v>
      </c>
      <c r="Q9" s="14" t="s">
        <v>235</v>
      </c>
      <c r="R9" s="14" t="s">
        <v>236</v>
      </c>
      <c r="S9" s="14" t="s">
        <v>237</v>
      </c>
      <c r="T9" s="14" t="s">
        <v>238</v>
      </c>
      <c r="U9" s="14" t="s">
        <v>239</v>
      </c>
      <c r="V9" s="14" t="s">
        <v>240</v>
      </c>
      <c r="W9" s="14" t="s">
        <v>241</v>
      </c>
      <c r="X9" s="14" t="s">
        <v>242</v>
      </c>
      <c r="Y9" s="14" t="s">
        <v>243</v>
      </c>
      <c r="Z9" s="14" t="s">
        <v>244</v>
      </c>
      <c r="AA9" s="14" t="s">
        <v>245</v>
      </c>
    </row>
    <row r="10" spans="2:27" ht="51" x14ac:dyDescent="0.25">
      <c r="B10" s="17">
        <v>2</v>
      </c>
      <c r="C10" s="18" t="s">
        <v>246</v>
      </c>
      <c r="D10" s="18" t="s">
        <v>247</v>
      </c>
      <c r="E10" s="18" t="s">
        <v>251</v>
      </c>
      <c r="F10" s="18" t="s">
        <v>248</v>
      </c>
      <c r="G10" s="18" t="s">
        <v>14</v>
      </c>
      <c r="H10" s="19">
        <v>43033</v>
      </c>
      <c r="I10" s="18" t="s">
        <v>249</v>
      </c>
      <c r="J10" s="18" t="s">
        <v>250</v>
      </c>
      <c r="K10" s="18">
        <v>0</v>
      </c>
      <c r="L10" s="18">
        <v>1</v>
      </c>
      <c r="M10" s="20">
        <v>40</v>
      </c>
      <c r="N10" s="21">
        <v>15320196</v>
      </c>
      <c r="O10" s="21">
        <v>15320196</v>
      </c>
      <c r="P10" s="21">
        <v>12072166</v>
      </c>
      <c r="Q10" s="18" t="s">
        <v>219</v>
      </c>
      <c r="R10" s="18" t="s">
        <v>219</v>
      </c>
      <c r="S10" s="18" t="s">
        <v>219</v>
      </c>
      <c r="T10" s="21">
        <v>1248030</v>
      </c>
      <c r="U10" s="18" t="s">
        <v>219</v>
      </c>
      <c r="V10" s="18" t="s">
        <v>219</v>
      </c>
      <c r="W10" s="21">
        <v>15320196</v>
      </c>
      <c r="X10" s="21">
        <v>2000000</v>
      </c>
      <c r="Y10" s="18" t="s">
        <v>219</v>
      </c>
      <c r="Z10" s="18" t="s">
        <v>219</v>
      </c>
      <c r="AA10" s="18" t="s">
        <v>219</v>
      </c>
    </row>
    <row r="11" spans="2:27" ht="51" x14ac:dyDescent="0.25">
      <c r="B11" s="17">
        <v>3</v>
      </c>
      <c r="C11" s="18" t="s">
        <v>246</v>
      </c>
      <c r="D11" s="18" t="s">
        <v>247</v>
      </c>
      <c r="E11" s="18" t="s">
        <v>97</v>
      </c>
      <c r="F11" s="18" t="s">
        <v>252</v>
      </c>
      <c r="G11" s="18" t="s">
        <v>14</v>
      </c>
      <c r="H11" s="19">
        <v>43039</v>
      </c>
      <c r="I11" s="18" t="s">
        <v>253</v>
      </c>
      <c r="J11" s="18" t="s">
        <v>254</v>
      </c>
      <c r="K11" s="18">
        <v>2</v>
      </c>
      <c r="L11" s="18">
        <v>18</v>
      </c>
      <c r="M11" s="20">
        <v>48</v>
      </c>
      <c r="N11" s="21">
        <v>16721153</v>
      </c>
      <c r="O11" s="21">
        <v>16709106.59</v>
      </c>
      <c r="P11" s="21">
        <v>13492603.51</v>
      </c>
      <c r="Q11" s="18" t="s">
        <v>219</v>
      </c>
      <c r="R11" s="18" t="s">
        <v>219</v>
      </c>
      <c r="S11" s="18" t="s">
        <v>219</v>
      </c>
      <c r="T11" s="21">
        <v>2381047.41</v>
      </c>
      <c r="U11" s="18" t="s">
        <v>219</v>
      </c>
      <c r="V11" s="18" t="s">
        <v>219</v>
      </c>
      <c r="W11" s="21">
        <v>16709106.59</v>
      </c>
      <c r="X11" s="21">
        <v>835455.67</v>
      </c>
      <c r="Y11" s="18" t="s">
        <v>219</v>
      </c>
      <c r="Z11" s="21">
        <v>12046.41</v>
      </c>
      <c r="AA11" s="18" t="s">
        <v>219</v>
      </c>
    </row>
    <row r="12" spans="2:27" ht="51" x14ac:dyDescent="0.25">
      <c r="B12" s="17">
        <v>4</v>
      </c>
      <c r="C12" s="18" t="s">
        <v>246</v>
      </c>
      <c r="D12" s="18" t="s">
        <v>247</v>
      </c>
      <c r="E12" s="18" t="s">
        <v>106</v>
      </c>
      <c r="F12" s="18" t="s">
        <v>255</v>
      </c>
      <c r="G12" s="18" t="s">
        <v>14</v>
      </c>
      <c r="H12" s="19">
        <v>42993</v>
      </c>
      <c r="I12" s="18" t="s">
        <v>256</v>
      </c>
      <c r="J12" s="18" t="s">
        <v>257</v>
      </c>
      <c r="K12" s="18">
        <v>0</v>
      </c>
      <c r="L12" s="18">
        <v>8</v>
      </c>
      <c r="M12" s="20">
        <v>75</v>
      </c>
      <c r="N12" s="21">
        <v>32689124.219999999</v>
      </c>
      <c r="O12" s="21">
        <v>32689124.219999999</v>
      </c>
      <c r="P12" s="21">
        <v>27270120.710000001</v>
      </c>
      <c r="Q12" s="18" t="s">
        <v>219</v>
      </c>
      <c r="R12" s="18" t="s">
        <v>219</v>
      </c>
      <c r="S12" s="18" t="s">
        <v>219</v>
      </c>
      <c r="T12" s="21">
        <v>3784547.65</v>
      </c>
      <c r="U12" s="18" t="s">
        <v>219</v>
      </c>
      <c r="V12" s="18" t="s">
        <v>219</v>
      </c>
      <c r="W12" s="21">
        <v>31467598.649999999</v>
      </c>
      <c r="X12" s="21">
        <v>412930.29</v>
      </c>
      <c r="Y12" s="21">
        <v>1221525.57</v>
      </c>
      <c r="Z12" s="18" t="s">
        <v>219</v>
      </c>
      <c r="AA12" s="18" t="s">
        <v>219</v>
      </c>
    </row>
    <row r="13" spans="2:27" ht="51" x14ac:dyDescent="0.25">
      <c r="B13" s="17">
        <v>5</v>
      </c>
      <c r="C13" s="18" t="s">
        <v>246</v>
      </c>
      <c r="D13" s="18" t="s">
        <v>247</v>
      </c>
      <c r="E13" s="18" t="s">
        <v>108</v>
      </c>
      <c r="F13" s="18" t="s">
        <v>258</v>
      </c>
      <c r="G13" s="18" t="s">
        <v>14</v>
      </c>
      <c r="H13" s="19">
        <v>42992</v>
      </c>
      <c r="I13" s="18" t="s">
        <v>259</v>
      </c>
      <c r="J13" s="18" t="s">
        <v>260</v>
      </c>
      <c r="K13" s="18">
        <v>0</v>
      </c>
      <c r="L13" s="18">
        <v>2</v>
      </c>
      <c r="M13" s="20">
        <v>34</v>
      </c>
      <c r="N13" s="21">
        <v>560116.30000000005</v>
      </c>
      <c r="O13" s="21">
        <v>560116.30000000005</v>
      </c>
      <c r="P13" s="21">
        <v>452292.81</v>
      </c>
      <c r="Q13" s="18" t="s">
        <v>219</v>
      </c>
      <c r="R13" s="18" t="s">
        <v>219</v>
      </c>
      <c r="S13" s="18" t="s">
        <v>219</v>
      </c>
      <c r="T13" s="21">
        <v>79817.679999999993</v>
      </c>
      <c r="U13" s="18" t="s">
        <v>219</v>
      </c>
      <c r="V13" s="18" t="s">
        <v>219</v>
      </c>
      <c r="W13" s="21">
        <v>532110.49</v>
      </c>
      <c r="X13" s="18" t="s">
        <v>219</v>
      </c>
      <c r="Y13" s="21">
        <v>28005.81</v>
      </c>
      <c r="Z13" s="18" t="s">
        <v>219</v>
      </c>
      <c r="AA13" s="18" t="s">
        <v>219</v>
      </c>
    </row>
    <row r="14" spans="2:27" ht="51" x14ac:dyDescent="0.25">
      <c r="B14" s="17">
        <v>6</v>
      </c>
      <c r="C14" s="18" t="s">
        <v>246</v>
      </c>
      <c r="D14" s="18" t="s">
        <v>247</v>
      </c>
      <c r="E14" s="18" t="s">
        <v>261</v>
      </c>
      <c r="F14" s="18" t="s">
        <v>262</v>
      </c>
      <c r="G14" s="18" t="s">
        <v>14</v>
      </c>
      <c r="H14" s="19">
        <v>43040</v>
      </c>
      <c r="I14" s="18" t="s">
        <v>263</v>
      </c>
      <c r="J14" s="18" t="s">
        <v>264</v>
      </c>
      <c r="K14" s="18">
        <v>0</v>
      </c>
      <c r="L14" s="18">
        <v>1</v>
      </c>
      <c r="M14" s="20">
        <v>35</v>
      </c>
      <c r="N14" s="21">
        <v>6475654</v>
      </c>
      <c r="O14" s="21">
        <v>6450654</v>
      </c>
      <c r="P14" s="21">
        <v>5208902</v>
      </c>
      <c r="Q14" s="18" t="s">
        <v>219</v>
      </c>
      <c r="R14" s="18" t="s">
        <v>219</v>
      </c>
      <c r="S14" s="18" t="s">
        <v>219</v>
      </c>
      <c r="T14" s="21">
        <v>919219</v>
      </c>
      <c r="U14" s="18" t="s">
        <v>219</v>
      </c>
      <c r="V14" s="18" t="s">
        <v>219</v>
      </c>
      <c r="W14" s="21">
        <v>6450654</v>
      </c>
      <c r="X14" s="21">
        <v>322533</v>
      </c>
      <c r="Y14" s="18" t="s">
        <v>219</v>
      </c>
      <c r="Z14" s="18" t="s">
        <v>219</v>
      </c>
      <c r="AA14" s="21">
        <v>25000</v>
      </c>
    </row>
    <row r="15" spans="2:27" ht="63.75" x14ac:dyDescent="0.25">
      <c r="B15" s="17">
        <v>7</v>
      </c>
      <c r="C15" s="18" t="s">
        <v>246</v>
      </c>
      <c r="D15" s="18" t="s">
        <v>247</v>
      </c>
      <c r="E15" s="18" t="s">
        <v>265</v>
      </c>
      <c r="F15" s="18" t="s">
        <v>266</v>
      </c>
      <c r="G15" s="18" t="s">
        <v>14</v>
      </c>
      <c r="H15" s="19">
        <v>43042</v>
      </c>
      <c r="I15" s="18" t="s">
        <v>267</v>
      </c>
      <c r="J15" s="18" t="s">
        <v>268</v>
      </c>
      <c r="K15" s="18">
        <v>0</v>
      </c>
      <c r="L15" s="18">
        <v>1</v>
      </c>
      <c r="M15" s="20">
        <v>69</v>
      </c>
      <c r="N15" s="21">
        <v>14374349</v>
      </c>
      <c r="O15" s="21">
        <v>13526366</v>
      </c>
      <c r="P15" s="21">
        <v>10186027</v>
      </c>
      <c r="Q15" s="18" t="s">
        <v>219</v>
      </c>
      <c r="R15" s="18" t="s">
        <v>219</v>
      </c>
      <c r="S15" s="18" t="s">
        <v>219</v>
      </c>
      <c r="T15" s="21">
        <v>1437795</v>
      </c>
      <c r="U15" s="18" t="s">
        <v>219</v>
      </c>
      <c r="V15" s="18" t="s">
        <v>219</v>
      </c>
      <c r="W15" s="21">
        <v>12163893</v>
      </c>
      <c r="X15" s="21">
        <v>540071</v>
      </c>
      <c r="Y15" s="21">
        <v>1362473</v>
      </c>
      <c r="Z15" s="18" t="s">
        <v>219</v>
      </c>
      <c r="AA15" s="21">
        <v>847983</v>
      </c>
    </row>
    <row r="16" spans="2:27" ht="51" x14ac:dyDescent="0.25">
      <c r="B16" s="17">
        <v>8</v>
      </c>
      <c r="C16" s="18" t="s">
        <v>246</v>
      </c>
      <c r="D16" s="18" t="s">
        <v>247</v>
      </c>
      <c r="E16" s="18" t="s">
        <v>269</v>
      </c>
      <c r="F16" s="18" t="s">
        <v>270</v>
      </c>
      <c r="G16" s="18" t="s">
        <v>14</v>
      </c>
      <c r="H16" s="19">
        <v>43070</v>
      </c>
      <c r="I16" s="18" t="s">
        <v>271</v>
      </c>
      <c r="J16" s="18" t="s">
        <v>272</v>
      </c>
      <c r="K16" s="18">
        <v>1</v>
      </c>
      <c r="L16" s="18">
        <v>3</v>
      </c>
      <c r="M16" s="20">
        <v>41</v>
      </c>
      <c r="N16" s="21">
        <v>3069684.21</v>
      </c>
      <c r="O16" s="21">
        <v>3069684.21</v>
      </c>
      <c r="P16" s="21">
        <v>2478770</v>
      </c>
      <c r="Q16" s="18" t="s">
        <v>219</v>
      </c>
      <c r="R16" s="18" t="s">
        <v>219</v>
      </c>
      <c r="S16" s="18" t="s">
        <v>219</v>
      </c>
      <c r="T16" s="21">
        <v>437430</v>
      </c>
      <c r="U16" s="18" t="s">
        <v>219</v>
      </c>
      <c r="V16" s="18" t="s">
        <v>219</v>
      </c>
      <c r="W16" s="21">
        <v>3069684.21</v>
      </c>
      <c r="X16" s="21">
        <v>153484.21</v>
      </c>
      <c r="Y16" s="18" t="s">
        <v>219</v>
      </c>
      <c r="Z16" s="18" t="s">
        <v>219</v>
      </c>
      <c r="AA16" s="18" t="s">
        <v>219</v>
      </c>
    </row>
    <row r="17" spans="2:27" ht="63.75" x14ac:dyDescent="0.25">
      <c r="B17" s="17">
        <v>9</v>
      </c>
      <c r="C17" s="18" t="s">
        <v>246</v>
      </c>
      <c r="D17" s="18" t="s">
        <v>247</v>
      </c>
      <c r="E17" s="18" t="s">
        <v>273</v>
      </c>
      <c r="F17" s="18" t="s">
        <v>274</v>
      </c>
      <c r="G17" s="18" t="s">
        <v>14</v>
      </c>
      <c r="H17" s="19">
        <v>43039</v>
      </c>
      <c r="I17" s="18" t="s">
        <v>275</v>
      </c>
      <c r="J17" s="18" t="s">
        <v>276</v>
      </c>
      <c r="K17" s="18">
        <v>0</v>
      </c>
      <c r="L17" s="18">
        <v>2</v>
      </c>
      <c r="M17" s="20">
        <v>48</v>
      </c>
      <c r="N17" s="21">
        <v>2947407</v>
      </c>
      <c r="O17" s="21">
        <v>2947407</v>
      </c>
      <c r="P17" s="21">
        <v>2380031</v>
      </c>
      <c r="Q17" s="18" t="s">
        <v>219</v>
      </c>
      <c r="R17" s="18" t="s">
        <v>219</v>
      </c>
      <c r="S17" s="18" t="s">
        <v>219</v>
      </c>
      <c r="T17" s="21">
        <v>420006</v>
      </c>
      <c r="U17" s="18" t="s">
        <v>219</v>
      </c>
      <c r="V17" s="18" t="s">
        <v>219</v>
      </c>
      <c r="W17" s="21">
        <v>2947407</v>
      </c>
      <c r="X17" s="21">
        <v>147370</v>
      </c>
      <c r="Y17" s="18" t="s">
        <v>219</v>
      </c>
      <c r="Z17" s="18" t="s">
        <v>219</v>
      </c>
      <c r="AA17" s="18" t="s">
        <v>219</v>
      </c>
    </row>
    <row r="18" spans="2:27" ht="51" x14ac:dyDescent="0.25">
      <c r="B18" s="17">
        <v>10</v>
      </c>
      <c r="C18" s="18" t="s">
        <v>246</v>
      </c>
      <c r="D18" s="18" t="s">
        <v>247</v>
      </c>
      <c r="E18" s="18" t="s">
        <v>277</v>
      </c>
      <c r="F18" s="18" t="s">
        <v>278</v>
      </c>
      <c r="G18" s="18" t="s">
        <v>14</v>
      </c>
      <c r="H18" s="19">
        <v>43080</v>
      </c>
      <c r="I18" s="18" t="s">
        <v>279</v>
      </c>
      <c r="J18" s="18" t="s">
        <v>280</v>
      </c>
      <c r="K18" s="18">
        <v>0</v>
      </c>
      <c r="L18" s="18">
        <v>1</v>
      </c>
      <c r="M18" s="20">
        <v>38</v>
      </c>
      <c r="N18" s="21">
        <v>1650204.22</v>
      </c>
      <c r="O18" s="21">
        <v>1650204.22</v>
      </c>
      <c r="P18" s="21">
        <v>1332539</v>
      </c>
      <c r="Q18" s="18" t="s">
        <v>219</v>
      </c>
      <c r="R18" s="18" t="s">
        <v>219</v>
      </c>
      <c r="S18" s="18" t="s">
        <v>219</v>
      </c>
      <c r="T18" s="21">
        <v>235155</v>
      </c>
      <c r="U18" s="18" t="s">
        <v>219</v>
      </c>
      <c r="V18" s="18" t="s">
        <v>219</v>
      </c>
      <c r="W18" s="21">
        <v>1567694</v>
      </c>
      <c r="X18" s="18" t="s">
        <v>219</v>
      </c>
      <c r="Y18" s="21">
        <v>82510.22</v>
      </c>
      <c r="Z18" s="18" t="s">
        <v>219</v>
      </c>
      <c r="AA18" s="18" t="s">
        <v>219</v>
      </c>
    </row>
    <row r="19" spans="2:27" ht="51" x14ac:dyDescent="0.25">
      <c r="B19" s="17">
        <v>11</v>
      </c>
      <c r="C19" s="18" t="s">
        <v>246</v>
      </c>
      <c r="D19" s="18" t="s">
        <v>247</v>
      </c>
      <c r="E19" s="18" t="s">
        <v>281</v>
      </c>
      <c r="F19" s="18" t="s">
        <v>282</v>
      </c>
      <c r="G19" s="18" t="s">
        <v>14</v>
      </c>
      <c r="H19" s="19">
        <v>43046</v>
      </c>
      <c r="I19" s="18" t="s">
        <v>283</v>
      </c>
      <c r="J19" s="18" t="s">
        <v>284</v>
      </c>
      <c r="K19" s="18">
        <v>0</v>
      </c>
      <c r="L19" s="18">
        <v>2</v>
      </c>
      <c r="M19" s="20">
        <v>73</v>
      </c>
      <c r="N19" s="21">
        <v>4390862</v>
      </c>
      <c r="O19" s="21">
        <v>4390862</v>
      </c>
      <c r="P19" s="21">
        <v>3639538</v>
      </c>
      <c r="Q19" s="18" t="s">
        <v>219</v>
      </c>
      <c r="R19" s="18" t="s">
        <v>219</v>
      </c>
      <c r="S19" s="18" t="s">
        <v>219</v>
      </c>
      <c r="T19" s="21">
        <v>531780</v>
      </c>
      <c r="U19" s="18" t="s">
        <v>219</v>
      </c>
      <c r="V19" s="18" t="s">
        <v>219</v>
      </c>
      <c r="W19" s="21">
        <v>4171318</v>
      </c>
      <c r="X19" s="18" t="s">
        <v>219</v>
      </c>
      <c r="Y19" s="21">
        <v>219544</v>
      </c>
      <c r="Z19" s="18" t="s">
        <v>219</v>
      </c>
      <c r="AA19" s="18" t="s">
        <v>219</v>
      </c>
    </row>
    <row r="20" spans="2:27" ht="51" x14ac:dyDescent="0.25">
      <c r="B20" s="17">
        <v>12</v>
      </c>
      <c r="C20" s="18" t="s">
        <v>246</v>
      </c>
      <c r="D20" s="18" t="s">
        <v>247</v>
      </c>
      <c r="E20" s="18" t="s">
        <v>285</v>
      </c>
      <c r="F20" s="18" t="s">
        <v>286</v>
      </c>
      <c r="G20" s="18" t="s">
        <v>14</v>
      </c>
      <c r="H20" s="19">
        <v>43045</v>
      </c>
      <c r="I20" s="18" t="s">
        <v>287</v>
      </c>
      <c r="J20" s="18" t="s">
        <v>288</v>
      </c>
      <c r="K20" s="18">
        <v>0</v>
      </c>
      <c r="L20" s="18">
        <v>4</v>
      </c>
      <c r="M20" s="20">
        <v>36</v>
      </c>
      <c r="N20" s="21">
        <v>6390000</v>
      </c>
      <c r="O20" s="21">
        <v>6390000</v>
      </c>
      <c r="P20" s="21">
        <v>5158030</v>
      </c>
      <c r="Q20" s="18" t="s">
        <v>219</v>
      </c>
      <c r="R20" s="18" t="s">
        <v>219</v>
      </c>
      <c r="S20" s="18" t="s">
        <v>219</v>
      </c>
      <c r="T20" s="21">
        <v>910241</v>
      </c>
      <c r="U20" s="18" t="s">
        <v>219</v>
      </c>
      <c r="V20" s="18" t="s">
        <v>219</v>
      </c>
      <c r="W20" s="21">
        <v>6325654.1900000004</v>
      </c>
      <c r="X20" s="21">
        <v>257383.19</v>
      </c>
      <c r="Y20" s="21">
        <v>64345.81</v>
      </c>
      <c r="Z20" s="18" t="s">
        <v>219</v>
      </c>
      <c r="AA20" s="18" t="s">
        <v>219</v>
      </c>
    </row>
    <row r="21" spans="2:27" ht="51" x14ac:dyDescent="0.25">
      <c r="B21" s="17">
        <v>13</v>
      </c>
      <c r="C21" s="18" t="s">
        <v>246</v>
      </c>
      <c r="D21" s="18" t="s">
        <v>247</v>
      </c>
      <c r="E21" s="18" t="s">
        <v>289</v>
      </c>
      <c r="F21" s="18" t="s">
        <v>290</v>
      </c>
      <c r="G21" s="18" t="s">
        <v>14</v>
      </c>
      <c r="H21" s="19">
        <v>43111</v>
      </c>
      <c r="I21" s="18" t="s">
        <v>291</v>
      </c>
      <c r="J21" s="18" t="s">
        <v>292</v>
      </c>
      <c r="K21" s="18">
        <v>0</v>
      </c>
      <c r="L21" s="18">
        <v>2</v>
      </c>
      <c r="M21" s="20">
        <v>48</v>
      </c>
      <c r="N21" s="21">
        <v>4088221.24</v>
      </c>
      <c r="O21" s="21">
        <v>3704729</v>
      </c>
      <c r="P21" s="21">
        <v>2991568.66</v>
      </c>
      <c r="Q21" s="18" t="s">
        <v>219</v>
      </c>
      <c r="R21" s="18" t="s">
        <v>219</v>
      </c>
      <c r="S21" s="18" t="s">
        <v>219</v>
      </c>
      <c r="T21" s="21">
        <v>527923.88</v>
      </c>
      <c r="U21" s="18" t="s">
        <v>219</v>
      </c>
      <c r="V21" s="18" t="s">
        <v>219</v>
      </c>
      <c r="W21" s="21">
        <v>3519492.54</v>
      </c>
      <c r="X21" s="18" t="s">
        <v>219</v>
      </c>
      <c r="Y21" s="21">
        <v>185236.46</v>
      </c>
      <c r="Z21" s="18" t="s">
        <v>219</v>
      </c>
      <c r="AA21" s="21">
        <v>383492.24</v>
      </c>
    </row>
    <row r="22" spans="2:27" ht="51" x14ac:dyDescent="0.25">
      <c r="B22" s="17">
        <v>14</v>
      </c>
      <c r="C22" s="18" t="s">
        <v>246</v>
      </c>
      <c r="D22" s="18" t="s">
        <v>247</v>
      </c>
      <c r="E22" s="18" t="s">
        <v>112</v>
      </c>
      <c r="F22" s="18" t="s">
        <v>293</v>
      </c>
      <c r="G22" s="18" t="s">
        <v>14</v>
      </c>
      <c r="H22" s="19">
        <v>43074</v>
      </c>
      <c r="I22" s="18" t="s">
        <v>294</v>
      </c>
      <c r="J22" s="18" t="s">
        <v>295</v>
      </c>
      <c r="K22" s="18">
        <v>0</v>
      </c>
      <c r="L22" s="18">
        <v>1</v>
      </c>
      <c r="M22" s="20">
        <v>48</v>
      </c>
      <c r="N22" s="21">
        <v>938982.27</v>
      </c>
      <c r="O22" s="21">
        <v>938982.27</v>
      </c>
      <c r="P22" s="21">
        <v>758227.28</v>
      </c>
      <c r="Q22" s="18" t="s">
        <v>219</v>
      </c>
      <c r="R22" s="18" t="s">
        <v>219</v>
      </c>
      <c r="S22" s="18" t="s">
        <v>219</v>
      </c>
      <c r="T22" s="21">
        <v>133805.53</v>
      </c>
      <c r="U22" s="18" t="s">
        <v>219</v>
      </c>
      <c r="V22" s="18" t="s">
        <v>219</v>
      </c>
      <c r="W22" s="21">
        <v>938982.27</v>
      </c>
      <c r="X22" s="21">
        <v>46949.46</v>
      </c>
      <c r="Y22" s="18" t="s">
        <v>219</v>
      </c>
      <c r="Z22" s="18" t="s">
        <v>219</v>
      </c>
      <c r="AA22" s="18" t="s">
        <v>219</v>
      </c>
    </row>
    <row r="23" spans="2:27" ht="51" x14ac:dyDescent="0.25">
      <c r="B23" s="17">
        <v>15</v>
      </c>
      <c r="C23" s="18" t="s">
        <v>246</v>
      </c>
      <c r="D23" s="18" t="s">
        <v>247</v>
      </c>
      <c r="E23" s="18" t="s">
        <v>296</v>
      </c>
      <c r="F23" s="18" t="s">
        <v>297</v>
      </c>
      <c r="G23" s="18" t="s">
        <v>14</v>
      </c>
      <c r="H23" s="19">
        <v>43049</v>
      </c>
      <c r="I23" s="18" t="s">
        <v>298</v>
      </c>
      <c r="J23" s="18" t="s">
        <v>299</v>
      </c>
      <c r="K23" s="18">
        <v>0</v>
      </c>
      <c r="L23" s="18">
        <v>9</v>
      </c>
      <c r="M23" s="20">
        <v>32</v>
      </c>
      <c r="N23" s="21">
        <v>29741918.949999999</v>
      </c>
      <c r="O23" s="21">
        <v>29741918.949999999</v>
      </c>
      <c r="P23" s="21">
        <v>24016606</v>
      </c>
      <c r="Q23" s="18" t="s">
        <v>219</v>
      </c>
      <c r="R23" s="18" t="s">
        <v>219</v>
      </c>
      <c r="S23" s="18" t="s">
        <v>219</v>
      </c>
      <c r="T23" s="21">
        <v>4238217</v>
      </c>
      <c r="U23" s="18" t="s">
        <v>219</v>
      </c>
      <c r="V23" s="18" t="s">
        <v>219</v>
      </c>
      <c r="W23" s="21">
        <v>29741918.949999999</v>
      </c>
      <c r="X23" s="21">
        <v>1487095.95</v>
      </c>
      <c r="Y23" s="18" t="s">
        <v>219</v>
      </c>
      <c r="Z23" s="18" t="s">
        <v>219</v>
      </c>
      <c r="AA23" s="18" t="s">
        <v>219</v>
      </c>
    </row>
    <row r="24" spans="2:27" x14ac:dyDescent="0.25">
      <c r="B24" s="18" t="s">
        <v>219</v>
      </c>
      <c r="C24" s="18" t="s">
        <v>219</v>
      </c>
      <c r="D24" s="18" t="s">
        <v>219</v>
      </c>
      <c r="E24" s="22" t="s">
        <v>219</v>
      </c>
      <c r="F24" s="18" t="s">
        <v>219</v>
      </c>
      <c r="G24" s="18" t="s">
        <v>219</v>
      </c>
      <c r="H24" s="18" t="s">
        <v>219</v>
      </c>
      <c r="I24" s="18" t="s">
        <v>219</v>
      </c>
      <c r="J24" s="18" t="s">
        <v>219</v>
      </c>
      <c r="K24" s="18" t="s">
        <v>219</v>
      </c>
      <c r="L24" s="18" t="s">
        <v>219</v>
      </c>
      <c r="M24" s="23" t="s">
        <v>300</v>
      </c>
      <c r="N24" s="24"/>
      <c r="O24" s="24">
        <f>SUM(O10:O23)</f>
        <v>138089350.75999999</v>
      </c>
      <c r="P24" s="24">
        <f>SUM(P10:P23)</f>
        <v>111437421.97</v>
      </c>
      <c r="Q24" s="24">
        <v>0</v>
      </c>
      <c r="R24" s="24">
        <v>0</v>
      </c>
      <c r="S24" s="24">
        <v>0</v>
      </c>
      <c r="T24" s="24">
        <f>SUM(T10:T23)</f>
        <v>17285015.149999999</v>
      </c>
      <c r="U24" s="24">
        <v>0</v>
      </c>
      <c r="V24" s="24">
        <v>0</v>
      </c>
      <c r="W24" s="24">
        <f>SUM(W10:W23)</f>
        <v>134925709.88999999</v>
      </c>
      <c r="X24" s="24">
        <f t="shared" ref="X24:AA24" si="0">SUM(X10:X23)</f>
        <v>6203272.7700000005</v>
      </c>
      <c r="Y24" s="24">
        <f t="shared" si="0"/>
        <v>3163640.87</v>
      </c>
      <c r="Z24" s="24">
        <f t="shared" si="0"/>
        <v>12046.41</v>
      </c>
      <c r="AA24" s="24">
        <f t="shared" si="0"/>
        <v>1256475.24</v>
      </c>
    </row>
    <row r="26" spans="2:27" x14ac:dyDescent="0.25">
      <c r="B26" s="95" t="s">
        <v>301</v>
      </c>
      <c r="C26" s="90"/>
      <c r="D26" s="90"/>
      <c r="E26" s="96" t="s">
        <v>302</v>
      </c>
      <c r="F26" s="90"/>
    </row>
    <row r="28" spans="2:27" x14ac:dyDescent="0.25">
      <c r="B28" s="95" t="s">
        <v>303</v>
      </c>
      <c r="C28" s="90"/>
      <c r="D28" s="90"/>
      <c r="E28" s="96" t="s">
        <v>304</v>
      </c>
      <c r="F28" s="90"/>
    </row>
  </sheetData>
  <mergeCells count="11">
    <mergeCell ref="P8:AA8"/>
    <mergeCell ref="B26:D26"/>
    <mergeCell ref="E26:F26"/>
    <mergeCell ref="B28:D28"/>
    <mergeCell ref="E28:F28"/>
    <mergeCell ref="I8:J8"/>
    <mergeCell ref="B2:C2"/>
    <mergeCell ref="B4:D4"/>
    <mergeCell ref="B6:E6"/>
    <mergeCell ref="C8:D8"/>
    <mergeCell ref="G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Publiskā finansējuma aprēķini</vt:lpstr>
      <vt:lpstr>NVI_SAM111_070820</vt:lpstr>
      <vt:lpstr>1114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1.1.1.4. pasākuma ietvaros pieejamā publiskā finansējuma (EUR) aprēķini </dc:title>
  <dc:subject>Anotācijas 2. pielikums</dc:subject>
  <dc:creator>Inta Švirksta</dc:creator>
  <dc:description>inta.svirksta@izm.gov.lv, 67047882</dc:description>
  <cp:lastModifiedBy>Inta Švirksta</cp:lastModifiedBy>
  <dcterms:created xsi:type="dcterms:W3CDTF">2020-05-22T08:03:36Z</dcterms:created>
  <dcterms:modified xsi:type="dcterms:W3CDTF">2020-10-05T09:30:46Z</dcterms:modified>
</cp:coreProperties>
</file>