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vnozare.pri\vm\Redirect_profiles\VM_Liene_Abola\My Documents\LNG\Covid_19_virsstundas\Uz_VK_211020\"/>
    </mc:Choice>
  </mc:AlternateContent>
  <xr:revisionPtr revIDLastSave="0" documentId="13_ncr:1_{9E598237-7D76-47DD-B2A3-35C63CD94E09}" xr6:coauthVersionLast="45" xr6:coauthVersionMax="45" xr10:uidLastSave="{00000000-0000-0000-0000-000000000000}"/>
  <bookViews>
    <workbookView xWindow="-120" yWindow="-120" windowWidth="29040" windowHeight="15840" tabRatio="592" xr2:uid="{00000000-000D-0000-FFFF-FFFF00000000}"/>
  </bookViews>
  <sheets>
    <sheet name="KOPĀ" sheetId="3" r:id="rId1"/>
    <sheet name="VM" sheetId="6" r:id="rId2"/>
    <sheet name="SPKC" sheetId="2" r:id="rId3"/>
    <sheet name="NVD" sheetId="4" r:id="rId4"/>
    <sheet name="NMPD"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9" i="2" l="1"/>
  <c r="H70" i="2"/>
  <c r="H71" i="2"/>
  <c r="H72" i="2"/>
  <c r="H73" i="2"/>
  <c r="H74" i="2"/>
  <c r="H75" i="2"/>
  <c r="H76" i="2"/>
  <c r="H77" i="2"/>
  <c r="H68" i="2"/>
  <c r="H31" i="2" l="1"/>
  <c r="H32" i="2"/>
  <c r="H33" i="2"/>
  <c r="H34" i="2"/>
  <c r="H35" i="2"/>
  <c r="H36" i="2"/>
  <c r="H37" i="2"/>
  <c r="H38" i="2"/>
  <c r="H39" i="2"/>
  <c r="H40" i="2"/>
  <c r="H41" i="2"/>
  <c r="H42" i="2"/>
  <c r="H43" i="2"/>
  <c r="H44" i="2"/>
  <c r="H45" i="2"/>
  <c r="H30" i="2"/>
  <c r="D12" i="3" l="1"/>
  <c r="D11" i="3"/>
  <c r="D9" i="3"/>
  <c r="C9" i="3"/>
  <c r="B9" i="3"/>
  <c r="J12" i="6"/>
  <c r="I12" i="6"/>
  <c r="F12" i="6"/>
  <c r="J61" i="6"/>
  <c r="I61" i="6"/>
  <c r="F61" i="6"/>
  <c r="C61" i="6"/>
  <c r="H60" i="6"/>
  <c r="D60" i="6"/>
  <c r="H59" i="6"/>
  <c r="D59" i="6"/>
  <c r="H58" i="6"/>
  <c r="D58" i="6"/>
  <c r="H57" i="6"/>
  <c r="D57" i="6"/>
  <c r="H56" i="6"/>
  <c r="D56" i="6"/>
  <c r="H55" i="6"/>
  <c r="D55" i="6"/>
  <c r="H54" i="6"/>
  <c r="D54" i="6"/>
  <c r="H53" i="6"/>
  <c r="D53" i="6"/>
  <c r="H52" i="6"/>
  <c r="D52" i="6"/>
  <c r="H51" i="6"/>
  <c r="D51" i="6"/>
  <c r="J49" i="6" l="1"/>
  <c r="C49" i="6"/>
  <c r="I49" i="6"/>
  <c r="F49" i="6"/>
  <c r="H48" i="6"/>
  <c r="D48" i="6"/>
  <c r="H47" i="6"/>
  <c r="D47" i="6"/>
  <c r="H46" i="6"/>
  <c r="D46" i="6"/>
  <c r="H45" i="6"/>
  <c r="D45" i="6"/>
  <c r="H44" i="6"/>
  <c r="D44" i="6"/>
  <c r="H43" i="6"/>
  <c r="D43" i="6"/>
  <c r="H42" i="6"/>
  <c r="D42" i="6"/>
  <c r="H41" i="6"/>
  <c r="D41" i="6"/>
  <c r="H40" i="6"/>
  <c r="D40" i="6"/>
  <c r="H39" i="6"/>
  <c r="D39" i="6"/>
  <c r="J37" i="6"/>
  <c r="I37" i="6"/>
  <c r="F37" i="6"/>
  <c r="C37" i="6"/>
  <c r="H36" i="6"/>
  <c r="H35" i="6"/>
  <c r="H34" i="6"/>
  <c r="H33" i="6"/>
  <c r="H32" i="6"/>
  <c r="H31" i="6"/>
  <c r="H30" i="6"/>
  <c r="H29" i="6"/>
  <c r="H28" i="6"/>
  <c r="D28" i="6"/>
  <c r="D29" i="6"/>
  <c r="D30" i="6"/>
  <c r="D31" i="6"/>
  <c r="D32" i="6"/>
  <c r="D33" i="6"/>
  <c r="D34" i="6"/>
  <c r="D35" i="6"/>
  <c r="D36" i="6"/>
  <c r="H27" i="6"/>
  <c r="D27" i="6"/>
  <c r="D41" i="2"/>
  <c r="H14" i="6" l="1"/>
  <c r="H15" i="6"/>
  <c r="H16" i="6"/>
  <c r="H17" i="6"/>
  <c r="H18" i="6"/>
  <c r="H19" i="6"/>
  <c r="H20" i="6"/>
  <c r="H21" i="6"/>
  <c r="H22" i="6"/>
  <c r="H23" i="6"/>
  <c r="H24" i="6"/>
  <c r="F25" i="6"/>
  <c r="C25" i="6"/>
  <c r="D23" i="6" l="1"/>
  <c r="D21" i="6"/>
  <c r="D17" i="6"/>
  <c r="D16" i="6"/>
  <c r="D24" i="6"/>
  <c r="D22" i="6"/>
  <c r="D19" i="6"/>
  <c r="D15" i="6"/>
  <c r="D14" i="6"/>
  <c r="D20" i="6"/>
  <c r="D18" i="6"/>
  <c r="J25" i="6" l="1"/>
  <c r="I25" i="6"/>
  <c r="F215" i="5" l="1"/>
  <c r="J186" i="5"/>
  <c r="J190" i="5"/>
  <c r="J194" i="5"/>
  <c r="J199" i="5"/>
  <c r="J203" i="5"/>
  <c r="J207" i="5"/>
  <c r="J208" i="5"/>
  <c r="J213" i="5"/>
  <c r="J214" i="5"/>
  <c r="I185" i="5"/>
  <c r="J185" i="5" s="1"/>
  <c r="I214" i="5"/>
  <c r="D214" i="5"/>
  <c r="I213" i="5"/>
  <c r="D213" i="5"/>
  <c r="I211" i="5"/>
  <c r="J211" i="5" s="1"/>
  <c r="D211" i="5"/>
  <c r="I209" i="5"/>
  <c r="J209" i="5" s="1"/>
  <c r="D209" i="5"/>
  <c r="I208" i="5"/>
  <c r="D208" i="5"/>
  <c r="I207" i="5"/>
  <c r="D207" i="5"/>
  <c r="I206" i="5"/>
  <c r="J206" i="5" s="1"/>
  <c r="D206" i="5"/>
  <c r="I205" i="5"/>
  <c r="J205" i="5" s="1"/>
  <c r="D205" i="5"/>
  <c r="C205" i="5"/>
  <c r="C215" i="5" s="1"/>
  <c r="I204" i="5"/>
  <c r="J204" i="5" s="1"/>
  <c r="D204" i="5"/>
  <c r="I203" i="5"/>
  <c r="D203" i="5"/>
  <c r="I202" i="5"/>
  <c r="J202" i="5" s="1"/>
  <c r="D202" i="5"/>
  <c r="I201" i="5"/>
  <c r="J201" i="5" s="1"/>
  <c r="D201" i="5"/>
  <c r="I200" i="5"/>
  <c r="J200" i="5" s="1"/>
  <c r="D200" i="5"/>
  <c r="I199" i="5"/>
  <c r="D199" i="5"/>
  <c r="I198" i="5"/>
  <c r="J198" i="5" s="1"/>
  <c r="D198" i="5"/>
  <c r="I197" i="5"/>
  <c r="J197" i="5" s="1"/>
  <c r="D197" i="5"/>
  <c r="I195" i="5"/>
  <c r="J195" i="5" s="1"/>
  <c r="D195" i="5"/>
  <c r="I194" i="5"/>
  <c r="D194" i="5"/>
  <c r="I193" i="5"/>
  <c r="J193" i="5" s="1"/>
  <c r="D193" i="5"/>
  <c r="I192" i="5"/>
  <c r="J192" i="5" s="1"/>
  <c r="D192" i="5"/>
  <c r="I191" i="5"/>
  <c r="J191" i="5" s="1"/>
  <c r="D191" i="5"/>
  <c r="I190" i="5"/>
  <c r="D190" i="5"/>
  <c r="I189" i="5"/>
  <c r="J189" i="5" s="1"/>
  <c r="D189" i="5"/>
  <c r="I188" i="5"/>
  <c r="J188" i="5" s="1"/>
  <c r="D188" i="5"/>
  <c r="I187" i="5"/>
  <c r="J187" i="5" s="1"/>
  <c r="D187" i="5"/>
  <c r="I186" i="5"/>
  <c r="D186" i="5"/>
  <c r="D185" i="5"/>
  <c r="J215" i="5" l="1"/>
  <c r="I215" i="5"/>
  <c r="F182" i="5"/>
  <c r="C182" i="5"/>
  <c r="J156" i="5"/>
  <c r="J160" i="5"/>
  <c r="J172" i="5"/>
  <c r="J176" i="5"/>
  <c r="H181" i="5"/>
  <c r="I181" i="5" s="1"/>
  <c r="J181" i="5" s="1"/>
  <c r="D181" i="5"/>
  <c r="H180" i="5"/>
  <c r="I180" i="5" s="1"/>
  <c r="J180" i="5" s="1"/>
  <c r="D180" i="5"/>
  <c r="H179" i="5"/>
  <c r="I179" i="5" s="1"/>
  <c r="J179" i="5" s="1"/>
  <c r="D179" i="5"/>
  <c r="I178" i="5"/>
  <c r="J178" i="5" s="1"/>
  <c r="H178" i="5"/>
  <c r="D178" i="5"/>
  <c r="H177" i="5"/>
  <c r="I177" i="5" s="1"/>
  <c r="J177" i="5" s="1"/>
  <c r="D177" i="5"/>
  <c r="H176" i="5"/>
  <c r="I176" i="5" s="1"/>
  <c r="D176" i="5"/>
  <c r="H175" i="5"/>
  <c r="I175" i="5" s="1"/>
  <c r="J175" i="5" s="1"/>
  <c r="D175" i="5"/>
  <c r="I174" i="5"/>
  <c r="J174" i="5" s="1"/>
  <c r="H174" i="5"/>
  <c r="D174" i="5"/>
  <c r="H173" i="5"/>
  <c r="I173" i="5" s="1"/>
  <c r="J173" i="5" s="1"/>
  <c r="D173" i="5"/>
  <c r="H172" i="5"/>
  <c r="I172" i="5" s="1"/>
  <c r="D172" i="5"/>
  <c r="H171" i="5"/>
  <c r="I171" i="5" s="1"/>
  <c r="J171" i="5" s="1"/>
  <c r="D171" i="5"/>
  <c r="I170" i="5"/>
  <c r="J170" i="5" s="1"/>
  <c r="H170" i="5"/>
  <c r="D170" i="5"/>
  <c r="H169" i="5"/>
  <c r="I169" i="5" s="1"/>
  <c r="J169" i="5" s="1"/>
  <c r="D169" i="5"/>
  <c r="H168" i="5"/>
  <c r="I168" i="5" s="1"/>
  <c r="J168" i="5" s="1"/>
  <c r="D168" i="5"/>
  <c r="H167" i="5"/>
  <c r="I167" i="5" s="1"/>
  <c r="J167" i="5" s="1"/>
  <c r="D167" i="5"/>
  <c r="I166" i="5"/>
  <c r="J166" i="5" s="1"/>
  <c r="H166" i="5"/>
  <c r="D166" i="5"/>
  <c r="H165" i="5"/>
  <c r="I165" i="5" s="1"/>
  <c r="J165" i="5" s="1"/>
  <c r="D165" i="5"/>
  <c r="H164" i="5"/>
  <c r="I164" i="5" s="1"/>
  <c r="J164" i="5" s="1"/>
  <c r="D164" i="5"/>
  <c r="H163" i="5"/>
  <c r="I163" i="5" s="1"/>
  <c r="J163" i="5" s="1"/>
  <c r="D163" i="5"/>
  <c r="I162" i="5"/>
  <c r="J162" i="5" s="1"/>
  <c r="H162" i="5"/>
  <c r="D162" i="5"/>
  <c r="H161" i="5"/>
  <c r="I161" i="5" s="1"/>
  <c r="J161" i="5" s="1"/>
  <c r="D161" i="5"/>
  <c r="H160" i="5"/>
  <c r="I160" i="5" s="1"/>
  <c r="D160" i="5"/>
  <c r="H159" i="5"/>
  <c r="I159" i="5" s="1"/>
  <c r="J159" i="5" s="1"/>
  <c r="D159" i="5"/>
  <c r="I158" i="5"/>
  <c r="J158" i="5" s="1"/>
  <c r="H158" i="5"/>
  <c r="D158" i="5"/>
  <c r="H157" i="5"/>
  <c r="I157" i="5" s="1"/>
  <c r="J157" i="5" s="1"/>
  <c r="D157" i="5"/>
  <c r="H156" i="5"/>
  <c r="I156" i="5" s="1"/>
  <c r="D156" i="5"/>
  <c r="H155" i="5"/>
  <c r="I155" i="5" s="1"/>
  <c r="J155" i="5" s="1"/>
  <c r="D155" i="5"/>
  <c r="I154" i="5"/>
  <c r="J154" i="5" s="1"/>
  <c r="H154" i="5"/>
  <c r="D154" i="5"/>
  <c r="H153" i="5"/>
  <c r="I153" i="5" s="1"/>
  <c r="D153" i="5"/>
  <c r="F151" i="5"/>
  <c r="C151" i="5"/>
  <c r="J94" i="5"/>
  <c r="J98" i="5"/>
  <c r="J110" i="5"/>
  <c r="J113" i="5"/>
  <c r="J117" i="5"/>
  <c r="J118" i="5"/>
  <c r="J121" i="5"/>
  <c r="J125" i="5"/>
  <c r="J126" i="5"/>
  <c r="J129" i="5"/>
  <c r="J133" i="5"/>
  <c r="J134" i="5"/>
  <c r="J137" i="5"/>
  <c r="J141" i="5"/>
  <c r="J142" i="5"/>
  <c r="J145" i="5"/>
  <c r="J149" i="5"/>
  <c r="J150" i="5"/>
  <c r="I15" i="5"/>
  <c r="I26" i="5"/>
  <c r="I34" i="5"/>
  <c r="J34" i="5" s="1"/>
  <c r="I42" i="5"/>
  <c r="J42" i="5" s="1"/>
  <c r="I50" i="5"/>
  <c r="J50" i="5" s="1"/>
  <c r="I58" i="5"/>
  <c r="I66" i="5"/>
  <c r="J66" i="5" s="1"/>
  <c r="I74" i="5"/>
  <c r="J74" i="5" s="1"/>
  <c r="I82" i="5"/>
  <c r="J82" i="5" s="1"/>
  <c r="H150" i="5"/>
  <c r="I150" i="5" s="1"/>
  <c r="D150" i="5"/>
  <c r="H149" i="5"/>
  <c r="I149" i="5" s="1"/>
  <c r="D149" i="5"/>
  <c r="H148" i="5"/>
  <c r="I148" i="5" s="1"/>
  <c r="J148" i="5" s="1"/>
  <c r="D148" i="5"/>
  <c r="H147" i="5"/>
  <c r="I147" i="5" s="1"/>
  <c r="J147" i="5" s="1"/>
  <c r="D147" i="5"/>
  <c r="H146" i="5"/>
  <c r="I146" i="5" s="1"/>
  <c r="J146" i="5" s="1"/>
  <c r="D146" i="5"/>
  <c r="H145" i="5"/>
  <c r="I145" i="5" s="1"/>
  <c r="D145" i="5"/>
  <c r="H144" i="5"/>
  <c r="I144" i="5" s="1"/>
  <c r="J144" i="5" s="1"/>
  <c r="D144" i="5"/>
  <c r="H143" i="5"/>
  <c r="I143" i="5" s="1"/>
  <c r="J143" i="5" s="1"/>
  <c r="D143" i="5"/>
  <c r="H142" i="5"/>
  <c r="I142" i="5" s="1"/>
  <c r="D142" i="5"/>
  <c r="H141" i="5"/>
  <c r="I141" i="5" s="1"/>
  <c r="D141" i="5"/>
  <c r="H140" i="5"/>
  <c r="I140" i="5" s="1"/>
  <c r="J140" i="5" s="1"/>
  <c r="D140" i="5"/>
  <c r="H139" i="5"/>
  <c r="I139" i="5" s="1"/>
  <c r="J139" i="5" s="1"/>
  <c r="D139" i="5"/>
  <c r="H138" i="5"/>
  <c r="I138" i="5" s="1"/>
  <c r="J138" i="5" s="1"/>
  <c r="D138" i="5"/>
  <c r="H137" i="5"/>
  <c r="I137" i="5" s="1"/>
  <c r="D137" i="5"/>
  <c r="H136" i="5"/>
  <c r="I136" i="5" s="1"/>
  <c r="J136" i="5" s="1"/>
  <c r="D136" i="5"/>
  <c r="H135" i="5"/>
  <c r="I135" i="5" s="1"/>
  <c r="J135" i="5" s="1"/>
  <c r="D135" i="5"/>
  <c r="H134" i="5"/>
  <c r="I134" i="5" s="1"/>
  <c r="D134" i="5"/>
  <c r="H133" i="5"/>
  <c r="I133" i="5" s="1"/>
  <c r="D133" i="5"/>
  <c r="H132" i="5"/>
  <c r="I132" i="5" s="1"/>
  <c r="J132" i="5" s="1"/>
  <c r="D132" i="5"/>
  <c r="H131" i="5"/>
  <c r="I131" i="5" s="1"/>
  <c r="J131" i="5" s="1"/>
  <c r="D131" i="5"/>
  <c r="H130" i="5"/>
  <c r="I130" i="5" s="1"/>
  <c r="J130" i="5" s="1"/>
  <c r="D130" i="5"/>
  <c r="H129" i="5"/>
  <c r="I129" i="5" s="1"/>
  <c r="D129" i="5"/>
  <c r="H128" i="5"/>
  <c r="I128" i="5" s="1"/>
  <c r="J128" i="5" s="1"/>
  <c r="D128" i="5"/>
  <c r="H127" i="5"/>
  <c r="I127" i="5" s="1"/>
  <c r="J127" i="5" s="1"/>
  <c r="D127" i="5"/>
  <c r="H126" i="5"/>
  <c r="I126" i="5" s="1"/>
  <c r="D126" i="5"/>
  <c r="H125" i="5"/>
  <c r="I125" i="5" s="1"/>
  <c r="D125" i="5"/>
  <c r="H124" i="5"/>
  <c r="I124" i="5" s="1"/>
  <c r="J124" i="5" s="1"/>
  <c r="D124" i="5"/>
  <c r="H123" i="5"/>
  <c r="I123" i="5" s="1"/>
  <c r="J123" i="5" s="1"/>
  <c r="D123" i="5"/>
  <c r="H122" i="5"/>
  <c r="I122" i="5" s="1"/>
  <c r="J122" i="5" s="1"/>
  <c r="D122" i="5"/>
  <c r="H121" i="5"/>
  <c r="I121" i="5" s="1"/>
  <c r="D121" i="5"/>
  <c r="H120" i="5"/>
  <c r="I120" i="5" s="1"/>
  <c r="J120" i="5" s="1"/>
  <c r="D120" i="5"/>
  <c r="H119" i="5"/>
  <c r="I119" i="5" s="1"/>
  <c r="J119" i="5" s="1"/>
  <c r="D119" i="5"/>
  <c r="H118" i="5"/>
  <c r="I118" i="5" s="1"/>
  <c r="D118" i="5"/>
  <c r="H117" i="5"/>
  <c r="I117" i="5" s="1"/>
  <c r="D117" i="5"/>
  <c r="H116" i="5"/>
  <c r="I116" i="5" s="1"/>
  <c r="J116" i="5" s="1"/>
  <c r="D116" i="5"/>
  <c r="H115" i="5"/>
  <c r="I115" i="5" s="1"/>
  <c r="J115" i="5" s="1"/>
  <c r="D115" i="5"/>
  <c r="H114" i="5"/>
  <c r="I114" i="5" s="1"/>
  <c r="J114" i="5" s="1"/>
  <c r="D114" i="5"/>
  <c r="H113" i="5"/>
  <c r="I113" i="5" s="1"/>
  <c r="D113" i="5"/>
  <c r="H112" i="5"/>
  <c r="I112" i="5" s="1"/>
  <c r="J112" i="5" s="1"/>
  <c r="D112" i="5"/>
  <c r="H111" i="5"/>
  <c r="I111" i="5" s="1"/>
  <c r="J111" i="5" s="1"/>
  <c r="D111" i="5"/>
  <c r="H110" i="5"/>
  <c r="I110" i="5" s="1"/>
  <c r="D110" i="5"/>
  <c r="H109" i="5"/>
  <c r="I109" i="5" s="1"/>
  <c r="J109" i="5" s="1"/>
  <c r="D109" i="5"/>
  <c r="H108" i="5"/>
  <c r="I108" i="5" s="1"/>
  <c r="J108" i="5" s="1"/>
  <c r="D108" i="5"/>
  <c r="H107" i="5"/>
  <c r="I107" i="5" s="1"/>
  <c r="J107" i="5" s="1"/>
  <c r="D107" i="5"/>
  <c r="H106" i="5"/>
  <c r="I106" i="5" s="1"/>
  <c r="J106" i="5" s="1"/>
  <c r="D106" i="5"/>
  <c r="H105" i="5"/>
  <c r="I105" i="5" s="1"/>
  <c r="J105" i="5" s="1"/>
  <c r="D105" i="5"/>
  <c r="H104" i="5"/>
  <c r="I104" i="5" s="1"/>
  <c r="J104" i="5" s="1"/>
  <c r="D104" i="5"/>
  <c r="H103" i="5"/>
  <c r="I103" i="5" s="1"/>
  <c r="J103" i="5" s="1"/>
  <c r="D103" i="5"/>
  <c r="H102" i="5"/>
  <c r="I102" i="5" s="1"/>
  <c r="J102" i="5" s="1"/>
  <c r="D102" i="5"/>
  <c r="H101" i="5"/>
  <c r="I101" i="5" s="1"/>
  <c r="J101" i="5" s="1"/>
  <c r="D101" i="5"/>
  <c r="H100" i="5"/>
  <c r="I100" i="5" s="1"/>
  <c r="J100" i="5" s="1"/>
  <c r="D100" i="5"/>
  <c r="H99" i="5"/>
  <c r="I99" i="5" s="1"/>
  <c r="J99" i="5" s="1"/>
  <c r="D99" i="5"/>
  <c r="H98" i="5"/>
  <c r="I98" i="5" s="1"/>
  <c r="D98" i="5"/>
  <c r="H97" i="5"/>
  <c r="I97" i="5" s="1"/>
  <c r="J97" i="5" s="1"/>
  <c r="D97" i="5"/>
  <c r="H96" i="5"/>
  <c r="I96" i="5" s="1"/>
  <c r="J96" i="5" s="1"/>
  <c r="D96" i="5"/>
  <c r="H95" i="5"/>
  <c r="I95" i="5" s="1"/>
  <c r="J95" i="5" s="1"/>
  <c r="D95" i="5"/>
  <c r="H94" i="5"/>
  <c r="I94" i="5" s="1"/>
  <c r="D94" i="5"/>
  <c r="H93" i="5"/>
  <c r="I93" i="5" s="1"/>
  <c r="J93" i="5" s="1"/>
  <c r="D93" i="5"/>
  <c r="H92" i="5"/>
  <c r="I92" i="5" s="1"/>
  <c r="J92" i="5" s="1"/>
  <c r="D92" i="5"/>
  <c r="H91" i="5"/>
  <c r="I91" i="5" s="1"/>
  <c r="J91" i="5" s="1"/>
  <c r="D91" i="5"/>
  <c r="H90" i="5"/>
  <c r="I90" i="5" s="1"/>
  <c r="J90" i="5" s="1"/>
  <c r="D90" i="5"/>
  <c r="H89" i="5"/>
  <c r="I89" i="5" s="1"/>
  <c r="J89" i="5" s="1"/>
  <c r="D89" i="5"/>
  <c r="H88" i="5"/>
  <c r="I88" i="5" s="1"/>
  <c r="J88" i="5" s="1"/>
  <c r="D88" i="5"/>
  <c r="H87" i="5"/>
  <c r="I87" i="5" s="1"/>
  <c r="D87" i="5"/>
  <c r="F85" i="5"/>
  <c r="F11" i="5" s="1"/>
  <c r="B12" i="3" s="1"/>
  <c r="C85" i="5"/>
  <c r="J14" i="5"/>
  <c r="J26" i="5"/>
  <c r="J36" i="5"/>
  <c r="J44" i="5"/>
  <c r="J58" i="5"/>
  <c r="J68" i="5"/>
  <c r="J76" i="5"/>
  <c r="J84" i="5"/>
  <c r="J78" i="2"/>
  <c r="J66" i="2"/>
  <c r="J46" i="2"/>
  <c r="J28" i="2"/>
  <c r="J55" i="4"/>
  <c r="J56" i="4"/>
  <c r="J57" i="4"/>
  <c r="J58" i="4"/>
  <c r="J59" i="4"/>
  <c r="J60" i="4"/>
  <c r="J63" i="4"/>
  <c r="J64" i="4"/>
  <c r="J65" i="4"/>
  <c r="J66" i="4"/>
  <c r="J67" i="4"/>
  <c r="J68" i="4"/>
  <c r="J69" i="4"/>
  <c r="J70" i="4"/>
  <c r="J54" i="4"/>
  <c r="J33" i="4"/>
  <c r="J34" i="4"/>
  <c r="J35" i="4"/>
  <c r="J36" i="4"/>
  <c r="J37" i="4"/>
  <c r="J38" i="4"/>
  <c r="J40" i="4"/>
  <c r="J41" i="4"/>
  <c r="J42" i="4"/>
  <c r="J43" i="4"/>
  <c r="J44" i="4"/>
  <c r="J45" i="4"/>
  <c r="J46" i="4"/>
  <c r="J47" i="4"/>
  <c r="J48" i="4"/>
  <c r="J49" i="4"/>
  <c r="J50" i="4"/>
  <c r="J51" i="4"/>
  <c r="J32" i="4"/>
  <c r="J14" i="4"/>
  <c r="J15" i="4"/>
  <c r="J16" i="4"/>
  <c r="J17" i="4"/>
  <c r="J18" i="4"/>
  <c r="J19" i="4"/>
  <c r="J20" i="4"/>
  <c r="J21" i="4"/>
  <c r="J22" i="4"/>
  <c r="J23" i="4"/>
  <c r="J24" i="4"/>
  <c r="J25" i="4"/>
  <c r="J26" i="4"/>
  <c r="J27" i="4"/>
  <c r="J28" i="4"/>
  <c r="J29" i="4"/>
  <c r="J13" i="4"/>
  <c r="J30" i="4" s="1"/>
  <c r="I30" i="4"/>
  <c r="H84" i="5"/>
  <c r="I84" i="5" s="1"/>
  <c r="D84" i="5"/>
  <c r="H83" i="5"/>
  <c r="I83" i="5" s="1"/>
  <c r="J83" i="5" s="1"/>
  <c r="D83" i="5"/>
  <c r="H82" i="5"/>
  <c r="D82" i="5"/>
  <c r="H81" i="5"/>
  <c r="I81" i="5" s="1"/>
  <c r="J81" i="5" s="1"/>
  <c r="D81" i="5"/>
  <c r="H80" i="5"/>
  <c r="I80" i="5" s="1"/>
  <c r="J80" i="5" s="1"/>
  <c r="D80" i="5"/>
  <c r="H79" i="5"/>
  <c r="I79" i="5" s="1"/>
  <c r="J79" i="5" s="1"/>
  <c r="D79" i="5"/>
  <c r="H78" i="5"/>
  <c r="I78" i="5" s="1"/>
  <c r="J78" i="5" s="1"/>
  <c r="D78" i="5"/>
  <c r="H77" i="5"/>
  <c r="I77" i="5" s="1"/>
  <c r="J77" i="5" s="1"/>
  <c r="D77" i="5"/>
  <c r="H76" i="5"/>
  <c r="I76" i="5" s="1"/>
  <c r="D76" i="5"/>
  <c r="H75" i="5"/>
  <c r="I75" i="5" s="1"/>
  <c r="J75" i="5" s="1"/>
  <c r="D75" i="5"/>
  <c r="H74" i="5"/>
  <c r="D74" i="5"/>
  <c r="H73" i="5"/>
  <c r="I73" i="5" s="1"/>
  <c r="J73" i="5" s="1"/>
  <c r="D73" i="5"/>
  <c r="H72" i="5"/>
  <c r="I72" i="5" s="1"/>
  <c r="J72" i="5" s="1"/>
  <c r="D72" i="5"/>
  <c r="H71" i="5"/>
  <c r="I71" i="5" s="1"/>
  <c r="J71" i="5" s="1"/>
  <c r="D71" i="5"/>
  <c r="H70" i="5"/>
  <c r="I70" i="5" s="1"/>
  <c r="J70" i="5" s="1"/>
  <c r="D70" i="5"/>
  <c r="H69" i="5"/>
  <c r="I69" i="5" s="1"/>
  <c r="J69" i="5" s="1"/>
  <c r="D69" i="5"/>
  <c r="H68" i="5"/>
  <c r="I68" i="5" s="1"/>
  <c r="D68" i="5"/>
  <c r="H67" i="5"/>
  <c r="I67" i="5" s="1"/>
  <c r="J67" i="5" s="1"/>
  <c r="D67" i="5"/>
  <c r="H66" i="5"/>
  <c r="D66" i="5"/>
  <c r="H65" i="5"/>
  <c r="I65" i="5" s="1"/>
  <c r="J65" i="5" s="1"/>
  <c r="D65" i="5"/>
  <c r="H64" i="5"/>
  <c r="I64" i="5" s="1"/>
  <c r="J64" i="5" s="1"/>
  <c r="D64" i="5"/>
  <c r="H63" i="5"/>
  <c r="I63" i="5" s="1"/>
  <c r="J63" i="5" s="1"/>
  <c r="D63" i="5"/>
  <c r="H62" i="5"/>
  <c r="I62" i="5" s="1"/>
  <c r="J62" i="5" s="1"/>
  <c r="D62" i="5"/>
  <c r="H61" i="5"/>
  <c r="I61" i="5" s="1"/>
  <c r="J61" i="5" s="1"/>
  <c r="D61" i="5"/>
  <c r="H60" i="5"/>
  <c r="I60" i="5" s="1"/>
  <c r="J60" i="5" s="1"/>
  <c r="D60" i="5"/>
  <c r="H59" i="5"/>
  <c r="I59" i="5" s="1"/>
  <c r="J59" i="5" s="1"/>
  <c r="D59" i="5"/>
  <c r="H58" i="5"/>
  <c r="D58" i="5"/>
  <c r="H57" i="5"/>
  <c r="I57" i="5" s="1"/>
  <c r="J57" i="5" s="1"/>
  <c r="D57" i="5"/>
  <c r="H56" i="5"/>
  <c r="I56" i="5" s="1"/>
  <c r="J56" i="5" s="1"/>
  <c r="D56" i="5"/>
  <c r="H55" i="5"/>
  <c r="I55" i="5" s="1"/>
  <c r="J55" i="5" s="1"/>
  <c r="D55" i="5"/>
  <c r="H54" i="5"/>
  <c r="I54" i="5" s="1"/>
  <c r="J54" i="5" s="1"/>
  <c r="D54" i="5"/>
  <c r="H53" i="5"/>
  <c r="I53" i="5" s="1"/>
  <c r="J53" i="5" s="1"/>
  <c r="D53" i="5"/>
  <c r="H52" i="5"/>
  <c r="I52" i="5" s="1"/>
  <c r="J52" i="5" s="1"/>
  <c r="D52" i="5"/>
  <c r="H51" i="5"/>
  <c r="I51" i="5" s="1"/>
  <c r="J51" i="5" s="1"/>
  <c r="D51" i="5"/>
  <c r="H50" i="5"/>
  <c r="D50" i="5"/>
  <c r="H49" i="5"/>
  <c r="I49" i="5" s="1"/>
  <c r="J49" i="5" s="1"/>
  <c r="D49" i="5"/>
  <c r="H48" i="5"/>
  <c r="I48" i="5" s="1"/>
  <c r="J48" i="5" s="1"/>
  <c r="D48" i="5"/>
  <c r="H47" i="5"/>
  <c r="I47" i="5" s="1"/>
  <c r="J47" i="5" s="1"/>
  <c r="D47" i="5"/>
  <c r="H46" i="5"/>
  <c r="I46" i="5" s="1"/>
  <c r="J46" i="5" s="1"/>
  <c r="D46" i="5"/>
  <c r="H45" i="5"/>
  <c r="I45" i="5" s="1"/>
  <c r="J45" i="5" s="1"/>
  <c r="D45" i="5"/>
  <c r="H44" i="5"/>
  <c r="I44" i="5" s="1"/>
  <c r="D44" i="5"/>
  <c r="H43" i="5"/>
  <c r="I43" i="5" s="1"/>
  <c r="J43" i="5" s="1"/>
  <c r="D43" i="5"/>
  <c r="H42" i="5"/>
  <c r="D42" i="5"/>
  <c r="H41" i="5"/>
  <c r="I41" i="5" s="1"/>
  <c r="J41" i="5" s="1"/>
  <c r="D41" i="5"/>
  <c r="H40" i="5"/>
  <c r="I40" i="5" s="1"/>
  <c r="J40" i="5" s="1"/>
  <c r="D40" i="5"/>
  <c r="H39" i="5"/>
  <c r="I39" i="5" s="1"/>
  <c r="J39" i="5" s="1"/>
  <c r="D39" i="5"/>
  <c r="H38" i="5"/>
  <c r="I38" i="5" s="1"/>
  <c r="J38" i="5" s="1"/>
  <c r="D38" i="5"/>
  <c r="H37" i="5"/>
  <c r="I37" i="5" s="1"/>
  <c r="J37" i="5" s="1"/>
  <c r="D37" i="5"/>
  <c r="H36" i="5"/>
  <c r="I36" i="5" s="1"/>
  <c r="D36" i="5"/>
  <c r="H35" i="5"/>
  <c r="I35" i="5" s="1"/>
  <c r="J35" i="5" s="1"/>
  <c r="D35" i="5"/>
  <c r="H34" i="5"/>
  <c r="D34" i="5"/>
  <c r="H33" i="5"/>
  <c r="I33" i="5" s="1"/>
  <c r="J33" i="5" s="1"/>
  <c r="D33" i="5"/>
  <c r="H32" i="5"/>
  <c r="I32" i="5" s="1"/>
  <c r="J32" i="5" s="1"/>
  <c r="D32" i="5"/>
  <c r="H31" i="5"/>
  <c r="I31" i="5" s="1"/>
  <c r="J31" i="5" s="1"/>
  <c r="D31" i="5"/>
  <c r="H30" i="5"/>
  <c r="I30" i="5" s="1"/>
  <c r="J30" i="5" s="1"/>
  <c r="D30" i="5"/>
  <c r="H29" i="5"/>
  <c r="I29" i="5" s="1"/>
  <c r="J29" i="5" s="1"/>
  <c r="D29" i="5"/>
  <c r="H28" i="5"/>
  <c r="I28" i="5" s="1"/>
  <c r="J28" i="5" s="1"/>
  <c r="D28" i="5"/>
  <c r="H27" i="5"/>
  <c r="I27" i="5" s="1"/>
  <c r="J27" i="5" s="1"/>
  <c r="D27" i="5"/>
  <c r="H26" i="5"/>
  <c r="D26" i="5"/>
  <c r="H25" i="5"/>
  <c r="I25" i="5" s="1"/>
  <c r="J25" i="5" s="1"/>
  <c r="D25" i="5"/>
  <c r="H24" i="5"/>
  <c r="I24" i="5" s="1"/>
  <c r="J24" i="5" s="1"/>
  <c r="D24" i="5"/>
  <c r="H23" i="5"/>
  <c r="I23" i="5" s="1"/>
  <c r="J23" i="5" s="1"/>
  <c r="D23" i="5"/>
  <c r="H22" i="5"/>
  <c r="I22" i="5" s="1"/>
  <c r="J22" i="5" s="1"/>
  <c r="D22" i="5"/>
  <c r="H21" i="5"/>
  <c r="I21" i="5" s="1"/>
  <c r="J21" i="5" s="1"/>
  <c r="D21" i="5"/>
  <c r="H20" i="5"/>
  <c r="I20" i="5" s="1"/>
  <c r="J20" i="5" s="1"/>
  <c r="D20" i="5"/>
  <c r="H19" i="5"/>
  <c r="I19" i="5" s="1"/>
  <c r="J19" i="5" s="1"/>
  <c r="D19" i="5"/>
  <c r="H18" i="5"/>
  <c r="I18" i="5" s="1"/>
  <c r="J18" i="5" s="1"/>
  <c r="D18" i="5"/>
  <c r="H17" i="5"/>
  <c r="I17" i="5" s="1"/>
  <c r="J17" i="5" s="1"/>
  <c r="D17" i="5"/>
  <c r="H16" i="5"/>
  <c r="I16" i="5" s="1"/>
  <c r="J16" i="5" s="1"/>
  <c r="D16" i="5"/>
  <c r="H15" i="5"/>
  <c r="D15" i="5"/>
  <c r="H14" i="5"/>
  <c r="I14" i="5" s="1"/>
  <c r="D14" i="5"/>
  <c r="H13" i="5"/>
  <c r="I13" i="5" s="1"/>
  <c r="J13" i="5" s="1"/>
  <c r="D13" i="5"/>
  <c r="J87" i="5" l="1"/>
  <c r="J151" i="5" s="1"/>
  <c r="I151" i="5"/>
  <c r="I85" i="5"/>
  <c r="J153" i="5"/>
  <c r="J182" i="5" s="1"/>
  <c r="I182" i="5"/>
  <c r="J15" i="5"/>
  <c r="J85" i="5" s="1"/>
  <c r="I11" i="5" l="1"/>
  <c r="C12" i="3" s="1"/>
  <c r="J11" i="5"/>
  <c r="F71" i="4"/>
  <c r="C71" i="4"/>
  <c r="H70" i="4"/>
  <c r="H68" i="4"/>
  <c r="H67" i="4"/>
  <c r="H66" i="4"/>
  <c r="H65" i="4"/>
  <c r="H64" i="4"/>
  <c r="H63" i="4"/>
  <c r="H62" i="4"/>
  <c r="I62" i="4" s="1"/>
  <c r="J62" i="4" s="1"/>
  <c r="H61" i="4"/>
  <c r="I61" i="4" s="1"/>
  <c r="J61" i="4" s="1"/>
  <c r="J71" i="4" s="1"/>
  <c r="H60" i="4"/>
  <c r="H58" i="4"/>
  <c r="H57" i="4"/>
  <c r="H56" i="4"/>
  <c r="H55" i="4"/>
  <c r="H54" i="4"/>
  <c r="F52" i="4"/>
  <c r="C52" i="4"/>
  <c r="H51" i="4"/>
  <c r="H50" i="4"/>
  <c r="H49" i="4"/>
  <c r="H48" i="4"/>
  <c r="H47" i="4"/>
  <c r="D47" i="4"/>
  <c r="H46" i="4"/>
  <c r="H45" i="4"/>
  <c r="H44" i="4"/>
  <c r="H43" i="4"/>
  <c r="H42" i="4"/>
  <c r="H41" i="4"/>
  <c r="H40" i="4"/>
  <c r="H39" i="4"/>
  <c r="I39" i="4" s="1"/>
  <c r="J39" i="4" s="1"/>
  <c r="J52" i="4" s="1"/>
  <c r="D39" i="4"/>
  <c r="H38" i="4"/>
  <c r="H37" i="4"/>
  <c r="H36" i="4"/>
  <c r="H35" i="4"/>
  <c r="H34" i="4"/>
  <c r="H33" i="4"/>
  <c r="H32" i="4"/>
  <c r="I52" i="4" l="1"/>
  <c r="I71" i="4"/>
  <c r="F30" i="4"/>
  <c r="F11" i="4" s="1"/>
  <c r="B11" i="3" s="1"/>
  <c r="C30" i="4"/>
  <c r="H29" i="4"/>
  <c r="H28" i="4"/>
  <c r="H27" i="4"/>
  <c r="H26" i="4"/>
  <c r="H25" i="4"/>
  <c r="H24" i="4"/>
  <c r="H23" i="4"/>
  <c r="D23" i="4"/>
  <c r="H22" i="4"/>
  <c r="H21" i="4"/>
  <c r="D21" i="4"/>
  <c r="H20" i="4"/>
  <c r="H19" i="4"/>
  <c r="D19" i="4"/>
  <c r="H18" i="4"/>
  <c r="D18" i="4"/>
  <c r="H17" i="4"/>
  <c r="D17" i="4"/>
  <c r="H16" i="4"/>
  <c r="D16" i="4"/>
  <c r="H15" i="4"/>
  <c r="D15" i="4"/>
  <c r="H14" i="4"/>
  <c r="D14" i="4"/>
  <c r="H13" i="4"/>
  <c r="D13" i="4"/>
  <c r="C78" i="2"/>
  <c r="C66" i="2"/>
  <c r="C46" i="2"/>
  <c r="C28" i="2"/>
  <c r="I66" i="2"/>
  <c r="F66" i="2"/>
  <c r="I11" i="4" l="1"/>
  <c r="C11" i="3" s="1"/>
  <c r="J11" i="4"/>
  <c r="H19" i="2"/>
  <c r="D19" i="2"/>
  <c r="H13" i="2"/>
  <c r="D13" i="2"/>
  <c r="D71" i="2" l="1"/>
  <c r="D75" i="2" l="1"/>
  <c r="D69" i="2"/>
  <c r="F78" i="2" l="1"/>
  <c r="D77" i="2"/>
  <c r="D76" i="2"/>
  <c r="D74" i="2"/>
  <c r="D73" i="2"/>
  <c r="D72" i="2"/>
  <c r="D70" i="2"/>
  <c r="D68" i="2"/>
  <c r="H65" i="2"/>
  <c r="D65" i="2"/>
  <c r="H64" i="2"/>
  <c r="D64" i="2"/>
  <c r="H63" i="2"/>
  <c r="D63" i="2"/>
  <c r="H62" i="2"/>
  <c r="I78" i="2" l="1"/>
  <c r="F28" i="2" l="1"/>
  <c r="I46" i="2" l="1"/>
  <c r="F46" i="2"/>
  <c r="F11" i="2" s="1"/>
  <c r="B10" i="3" s="1"/>
  <c r="B8" i="3" s="1"/>
  <c r="I28" i="2"/>
  <c r="I11" i="2" s="1"/>
  <c r="C10" i="3" s="1"/>
  <c r="C8" i="3" s="1"/>
  <c r="H61" i="2" l="1"/>
  <c r="D61" i="2"/>
  <c r="H60" i="2"/>
  <c r="D60" i="2"/>
  <c r="H59" i="2"/>
  <c r="D59" i="2"/>
  <c r="H58" i="2"/>
  <c r="D58" i="2"/>
  <c r="H57" i="2"/>
  <c r="D57" i="2"/>
  <c r="H56" i="2"/>
  <c r="D56" i="2"/>
  <c r="H55" i="2"/>
  <c r="D55" i="2"/>
  <c r="H54" i="2"/>
  <c r="D54" i="2"/>
  <c r="H53" i="2"/>
  <c r="D53" i="2"/>
  <c r="H52" i="2"/>
  <c r="D52" i="2"/>
  <c r="H50" i="2"/>
  <c r="H51" i="2"/>
  <c r="D51" i="2"/>
  <c r="D50" i="2"/>
  <c r="H49" i="2"/>
  <c r="D49" i="2"/>
  <c r="H48" i="2"/>
  <c r="D48" i="2"/>
  <c r="D45" i="2"/>
  <c r="D44" i="2"/>
  <c r="D43" i="2"/>
  <c r="D42" i="2"/>
  <c r="D40" i="2"/>
  <c r="D39" i="2"/>
  <c r="D38" i="2"/>
  <c r="D37" i="2"/>
  <c r="D36" i="2"/>
  <c r="D35" i="2"/>
  <c r="D34" i="2"/>
  <c r="D33" i="2"/>
  <c r="D32" i="2"/>
  <c r="D31" i="2"/>
  <c r="D30" i="2"/>
  <c r="D27" i="2"/>
  <c r="H27" i="2"/>
  <c r="H26" i="2"/>
  <c r="D26" i="2"/>
  <c r="H24" i="2"/>
  <c r="H23" i="2"/>
  <c r="D24" i="2"/>
  <c r="D23" i="2"/>
  <c r="H25" i="2"/>
  <c r="H22" i="2"/>
  <c r="H21" i="2"/>
  <c r="D25" i="2"/>
  <c r="D22" i="2"/>
  <c r="D21" i="2"/>
  <c r="H20" i="2"/>
  <c r="D20" i="2"/>
  <c r="H18" i="2" l="1"/>
  <c r="D18" i="2"/>
  <c r="H17" i="2"/>
  <c r="H16" i="2"/>
  <c r="H15" i="2"/>
  <c r="D17" i="2"/>
  <c r="D16" i="2"/>
  <c r="D15" i="2"/>
  <c r="D14" i="2"/>
  <c r="H14" i="2"/>
  <c r="J11" i="2" l="1"/>
  <c r="D10" i="3" l="1"/>
  <c r="D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H185" authorId="0" shapeId="0" xr:uid="{B293F6E5-65CD-4F45-BE2C-E217C3DCBC8F}">
      <text>
        <r>
          <rPr>
            <b/>
            <sz val="9"/>
            <color indexed="81"/>
            <rFont val="Tahoma"/>
            <family val="2"/>
          </rPr>
          <t>Liene Ābola:</t>
        </r>
        <r>
          <rPr>
            <sz val="9"/>
            <color indexed="81"/>
            <rFont val="Tahoma"/>
            <family val="2"/>
          </rPr>
          <t xml:space="preserve">
Noteikta stundas likme</t>
        </r>
      </text>
    </comment>
  </commentList>
</comments>
</file>

<file path=xl/sharedStrings.xml><?xml version="1.0" encoding="utf-8"?>
<sst xmlns="http://schemas.openxmlformats.org/spreadsheetml/2006/main" count="466" uniqueCount="175">
  <si>
    <t>KOPĀ</t>
  </si>
  <si>
    <t>Kopā</t>
  </si>
  <si>
    <t>Piezīmes</t>
  </si>
  <si>
    <t>Izdevumi  par virsstundām kopā ar VSOAI, EUR</t>
  </si>
  <si>
    <t xml:space="preserve"> martā  -  176  stundas</t>
  </si>
  <si>
    <t xml:space="preserve"> aprīlī -  158 stundas</t>
  </si>
  <si>
    <t xml:space="preserve"> maijā - 152 stundas</t>
  </si>
  <si>
    <t xml:space="preserve"> Darba stundas  normālā darba laika  ietvaros:</t>
  </si>
  <si>
    <t>Mēnešalga no kuras rēķina stundas likmi</t>
  </si>
  <si>
    <t>* Iesniedzot datus pārskatam katrai ārstniecības iestādei jānodrošina, ka ikmēneša darba laika uzskaites tabelē, kura tiek apsiprināta ar iestādes vadītāja parakstu, ir iespējams izsekot Jūsu iesniegtai informācijai - darbinieka saistībai ar Covid-19</t>
  </si>
  <si>
    <t>Nodarbināto skaits mēnesī</t>
  </si>
  <si>
    <t>Apmaksājamais laiks mēnesī, stundas (tai skaitā summētā darba laika ietvaros)</t>
  </si>
  <si>
    <t>Apmaksājamā 100% piemaksa par nostrādātām virsstundām virs normālā  darba laika  (tai skaitā summētā darba laika ietvaros)</t>
  </si>
  <si>
    <t>7=8+9</t>
  </si>
  <si>
    <t>14=13 + VSOAI</t>
  </si>
  <si>
    <t>virsstundas - virs  normālā darba laika, kas saistītas ar darbu  ar Covid-19</t>
  </si>
  <si>
    <t>Pārskata mēnesis       2020.gada marts, aprīlis, maijs</t>
  </si>
  <si>
    <t>nodaļas vadītājs</t>
  </si>
  <si>
    <t>direktors</t>
  </si>
  <si>
    <t>direktora vietnieks</t>
  </si>
  <si>
    <t>departamenta direktors</t>
  </si>
  <si>
    <t>epidemiologs</t>
  </si>
  <si>
    <t>automobiļa vadītājs</t>
  </si>
  <si>
    <t>datorsistēmu un datortīkla administrators</t>
  </si>
  <si>
    <t>sabiedrības veselības organizators</t>
  </si>
  <si>
    <t>veselības aprūpes statistiķis</t>
  </si>
  <si>
    <t>vecākais saimniecības pārzinis</t>
  </si>
  <si>
    <t>vecākais sabiedrības veselības analītiķis</t>
  </si>
  <si>
    <t>vecākais veselības veicināšanas koordinētājs</t>
  </si>
  <si>
    <t>vecākais lietvedis</t>
  </si>
  <si>
    <t>sabiedrības veselības analītiķis</t>
  </si>
  <si>
    <t>veselības veicināšanas koordinētājs</t>
  </si>
  <si>
    <t>sabiedrisko attiecību speciālists</t>
  </si>
  <si>
    <t>vecākais datortīkla administrators</t>
  </si>
  <si>
    <t>vecākais sabiedrības veselības analītiķis,epidemiologs</t>
  </si>
  <si>
    <t>vecākais sabiedrības veselības analītiķis, vecākais epidemiologs</t>
  </si>
  <si>
    <t>Pārskata mēnesis       2020.gada marts, aprīlis, maijs, jūnijs</t>
  </si>
  <si>
    <t>Pārskats par  darba veicējiem (ārstniecības personām) , virs normālā darba laika nostrādātām stundām, apmaksājamām stundām un izdevumiem, sakarā ar Latvijā izsludināto ārkārtējo situāciju ar mērķi ierobežot Covid-19 izplatību 2020.gada martā - 9.jūnijā</t>
  </si>
  <si>
    <r>
      <t>Apmaksājamā 100% piemaksa par nostrādātām virsstundām virs normālā  darba laika  (tai skaitā summētā darba laika ietvaros) (</t>
    </r>
    <r>
      <rPr>
        <i/>
        <sz val="12"/>
        <color rgb="FFFF0000"/>
        <rFont val="Times New Roman"/>
        <family val="1"/>
      </rPr>
      <t>apmaksājamā kopsumma katram darbiniekam ņemta no grāmatvedības programmas un var nesakrist ar to kopsuumu, kas tiek rēķināta pēc formulas)</t>
    </r>
  </si>
  <si>
    <t xml:space="preserve">Izdevumi  par virsstundām kopā ar VSOAI, EUR </t>
  </si>
  <si>
    <t>Pārskats par  darba veicējiem (ārstniecības personām) , virs normālā darba laika nostrādātām stundām, apmaksājamām stundām un izdevumiem, sakarā ar Latvijā izsludināto ārkārtējo situāciju ar mērķi ierobežot Covid-19 izplatību 2020.gada martā - maijā</t>
  </si>
  <si>
    <r>
      <t xml:space="preserve">Stundas likme </t>
    </r>
    <r>
      <rPr>
        <vertAlign val="superscript"/>
        <sz val="14"/>
        <color theme="1"/>
        <rFont val="Times New Roman"/>
        <family val="1"/>
        <charset val="186"/>
      </rPr>
      <t>2</t>
    </r>
  </si>
  <si>
    <r>
      <t xml:space="preserve">  līdz normālam darba laikam </t>
    </r>
    <r>
      <rPr>
        <vertAlign val="superscript"/>
        <sz val="14"/>
        <color theme="1"/>
        <rFont val="Times New Roman"/>
        <family val="1"/>
        <charset val="186"/>
      </rPr>
      <t>1</t>
    </r>
  </si>
  <si>
    <r>
      <rPr>
        <b/>
        <sz val="14"/>
        <color theme="1"/>
        <rFont val="Times New Roman"/>
        <family val="1"/>
      </rPr>
      <t>MARTS</t>
    </r>
    <r>
      <rPr>
        <sz val="14"/>
        <color theme="1"/>
        <rFont val="Times New Roman"/>
        <family val="1"/>
        <charset val="186"/>
      </rPr>
      <t xml:space="preserve"> (NVD darba stundas  normālā darba laika  ietvaros </t>
    </r>
    <r>
      <rPr>
        <b/>
        <sz val="14"/>
        <color theme="1"/>
        <rFont val="Times New Roman"/>
        <family val="1"/>
        <charset val="186"/>
      </rPr>
      <t>176)</t>
    </r>
  </si>
  <si>
    <r>
      <t>Apmaksājamā 100% piemaksa par nostrādātām virsstundām virs normālā  darba laika  (tai skaitā summētā darba laika ietvaros) (</t>
    </r>
    <r>
      <rPr>
        <i/>
        <sz val="12"/>
        <color rgb="FFFF0000"/>
        <rFont val="Times New Roman"/>
        <family val="1"/>
      </rPr>
      <t>apmaksājamā kopsumma katram darbiniekam ņemta no grāmatvedības programmas un var nesakrist ar to kopsuumu, kas tiek rēķināta pēc formulas</t>
    </r>
    <r>
      <rPr>
        <i/>
        <sz val="14"/>
        <color rgb="FFFF0000"/>
        <rFont val="Times New Roman"/>
        <family val="1"/>
      </rPr>
      <t>)</t>
    </r>
  </si>
  <si>
    <r>
      <rPr>
        <b/>
        <sz val="14"/>
        <color theme="1"/>
        <rFont val="Times New Roman"/>
        <family val="1"/>
      </rPr>
      <t>MARTS</t>
    </r>
    <r>
      <rPr>
        <sz val="14"/>
        <color theme="1"/>
        <rFont val="Times New Roman"/>
        <family val="1"/>
        <charset val="186"/>
      </rPr>
      <t xml:space="preserve"> (SPKC darba stundas  normālā darba laika  ietvaros </t>
    </r>
    <r>
      <rPr>
        <b/>
        <sz val="14"/>
        <color theme="1"/>
        <rFont val="Times New Roman"/>
        <family val="1"/>
        <charset val="186"/>
      </rPr>
      <t>176)</t>
    </r>
  </si>
  <si>
    <r>
      <rPr>
        <b/>
        <sz val="14"/>
        <color theme="1"/>
        <rFont val="Times New Roman"/>
        <family val="1"/>
      </rPr>
      <t>MAIJS</t>
    </r>
    <r>
      <rPr>
        <sz val="14"/>
        <color theme="1"/>
        <rFont val="Times New Roman"/>
        <family val="1"/>
        <charset val="186"/>
      </rPr>
      <t xml:space="preserve"> (SPKC darba stundas  normālā darba laika  ietvaros </t>
    </r>
    <r>
      <rPr>
        <b/>
        <sz val="14"/>
        <color theme="1"/>
        <rFont val="Times New Roman"/>
        <family val="1"/>
        <charset val="186"/>
      </rPr>
      <t>152</t>
    </r>
    <r>
      <rPr>
        <sz val="14"/>
        <color theme="1"/>
        <rFont val="Times New Roman"/>
        <family val="1"/>
        <charset val="186"/>
      </rPr>
      <t xml:space="preserve">) </t>
    </r>
  </si>
  <si>
    <r>
      <rPr>
        <vertAlign val="superscript"/>
        <sz val="14"/>
        <color theme="1"/>
        <rFont val="Times New Roman"/>
        <family val="1"/>
        <charset val="186"/>
      </rPr>
      <t>1</t>
    </r>
    <r>
      <rPr>
        <sz val="14"/>
        <color theme="1"/>
        <rFont val="Times New Roman"/>
        <family val="1"/>
        <charset val="186"/>
      </rPr>
      <t xml:space="preserve">  Normālais darba laiks (stundās) atbilstoši  darba dienu skaitam pārskata mēnesī ar dienas darba laiku, kas nepārsniedz 8 stundas. Izņemot ārstniecības personām, kuru darbs saistīts ar īpašu risku un  ja viņi šajā darbā ir nodarbināti ne mazāk kā 50 procentus no normālā dienas vai nedēļas darba laika, ir noteikta septiņu stundu darba  diena vai 35 stundu darba nedēļa (Darba Likuma 131.pants)</t>
    </r>
  </si>
  <si>
    <r>
      <rPr>
        <vertAlign val="superscript"/>
        <sz val="14"/>
        <color theme="1"/>
        <rFont val="Times New Roman"/>
        <family val="1"/>
        <charset val="186"/>
      </rPr>
      <t>2</t>
    </r>
    <r>
      <rPr>
        <sz val="14"/>
        <color theme="1"/>
        <rFont val="Times New Roman"/>
        <family val="1"/>
        <charset val="186"/>
      </rPr>
      <t xml:space="preserve"> Ja stundas likmes aprēķināšanai netiek izmantota "Piemērā" norādītā formula, lūdzam sniegt skaidrojumu, kā tiek noteikta stundas likme</t>
    </r>
  </si>
  <si>
    <r>
      <t xml:space="preserve">Izdevumi  par virsstundām kopā ar VSOAI, EUR </t>
    </r>
    <r>
      <rPr>
        <i/>
        <sz val="12"/>
        <color rgb="FFFF0000"/>
        <rFont val="Times New Roman"/>
        <family val="1"/>
      </rPr>
      <t>(dažiem darbiniekiem tiek piemērota samazinātā VSAOI likme)</t>
    </r>
  </si>
  <si>
    <r>
      <rPr>
        <b/>
        <sz val="14"/>
        <color theme="1"/>
        <rFont val="Times New Roman"/>
        <family val="1"/>
      </rPr>
      <t>APRĪLIS</t>
    </r>
    <r>
      <rPr>
        <sz val="14"/>
        <color theme="1"/>
        <rFont val="Times New Roman"/>
        <family val="1"/>
        <charset val="186"/>
      </rPr>
      <t xml:space="preserve"> (NVD darba stundas  normālā darba laika  ietvaros </t>
    </r>
    <r>
      <rPr>
        <b/>
        <sz val="14"/>
        <color theme="1"/>
        <rFont val="Times New Roman"/>
        <family val="1"/>
        <charset val="186"/>
      </rPr>
      <t>158)</t>
    </r>
  </si>
  <si>
    <t>12/58</t>
  </si>
  <si>
    <t>1230/1287</t>
  </si>
  <si>
    <t>8.09/8.47</t>
  </si>
  <si>
    <r>
      <rPr>
        <b/>
        <sz val="14"/>
        <color theme="1"/>
        <rFont val="Times New Roman"/>
        <family val="1"/>
      </rPr>
      <t>MAIJS</t>
    </r>
    <r>
      <rPr>
        <sz val="14"/>
        <color theme="1"/>
        <rFont val="Times New Roman"/>
        <family val="1"/>
        <charset val="186"/>
      </rPr>
      <t xml:space="preserve"> (NVD darba stundas  normālā darba laika  ietvaros </t>
    </r>
    <r>
      <rPr>
        <b/>
        <sz val="14"/>
        <color theme="1"/>
        <rFont val="Times New Roman"/>
        <family val="1"/>
        <charset val="186"/>
      </rPr>
      <t>152)</t>
    </r>
  </si>
  <si>
    <r>
      <rPr>
        <b/>
        <sz val="14"/>
        <color theme="1"/>
        <rFont val="Times New Roman"/>
        <family val="1"/>
      </rPr>
      <t>MARTS</t>
    </r>
    <r>
      <rPr>
        <sz val="14"/>
        <color theme="1"/>
        <rFont val="Times New Roman"/>
        <family val="1"/>
        <charset val="186"/>
      </rPr>
      <t xml:space="preserve"> (NMPD darba stundas  normālā darba laika  ietvaros </t>
    </r>
    <r>
      <rPr>
        <b/>
        <sz val="14"/>
        <color theme="1"/>
        <rFont val="Times New Roman"/>
        <family val="1"/>
        <charset val="186"/>
      </rPr>
      <t>176)</t>
    </r>
  </si>
  <si>
    <t>Pacientu drošības sistēmas vadītājs</t>
  </si>
  <si>
    <t>KOPĀ (marts- 9.jūnijs)</t>
  </si>
  <si>
    <t>KOPĀ (marts- maijs)</t>
  </si>
  <si>
    <r>
      <rPr>
        <b/>
        <sz val="14"/>
        <color theme="1"/>
        <rFont val="Times New Roman"/>
        <family val="1"/>
      </rPr>
      <t>APRĪLIS</t>
    </r>
    <r>
      <rPr>
        <sz val="14"/>
        <color theme="1"/>
        <rFont val="Times New Roman"/>
        <family val="1"/>
        <charset val="186"/>
      </rPr>
      <t xml:space="preserve"> (NMPD darba stundas  normālā darba laika  ietvaros </t>
    </r>
    <r>
      <rPr>
        <b/>
        <sz val="14"/>
        <color theme="1"/>
        <rFont val="Times New Roman"/>
        <family val="1"/>
        <charset val="186"/>
      </rPr>
      <t>158)</t>
    </r>
  </si>
  <si>
    <t>Noliktavas vadītājs</t>
  </si>
  <si>
    <t>Noliktavas vadītāja vietnieks</t>
  </si>
  <si>
    <t>Krāvējs</t>
  </si>
  <si>
    <r>
      <rPr>
        <b/>
        <sz val="14"/>
        <color theme="1"/>
        <rFont val="Times New Roman"/>
        <family val="1"/>
      </rPr>
      <t>MAIJS</t>
    </r>
    <r>
      <rPr>
        <sz val="14"/>
        <color theme="1"/>
        <rFont val="Times New Roman"/>
        <family val="1"/>
        <charset val="186"/>
      </rPr>
      <t xml:space="preserve"> (NMPD darba stundas  normālā darba laika  ietvaros </t>
    </r>
    <r>
      <rPr>
        <b/>
        <sz val="14"/>
        <color theme="1"/>
        <rFont val="Times New Roman"/>
        <family val="1"/>
        <charset val="186"/>
      </rPr>
      <t>152)</t>
    </r>
  </si>
  <si>
    <t>Galvenais speciālists</t>
  </si>
  <si>
    <t>Kurinātājs</t>
  </si>
  <si>
    <r>
      <rPr>
        <b/>
        <sz val="14"/>
        <color theme="1"/>
        <rFont val="Times New Roman"/>
        <family val="1"/>
      </rPr>
      <t>MARTS, APRĪLIS, MAIJS</t>
    </r>
    <r>
      <rPr>
        <sz val="14"/>
        <color theme="1"/>
        <rFont val="Times New Roman"/>
        <family val="1"/>
        <charset val="186"/>
      </rPr>
      <t>, ņemot vērā izlīdzināšanas periodu marts-maijs</t>
    </r>
  </si>
  <si>
    <t>BRIG ārsta speciālista brigādes vadītājs - NM ārsts, anesteziologs-reanimatologs</t>
  </si>
  <si>
    <t>BRIG intensīvās terapijas brigādes vadītājs - NM ārsts</t>
  </si>
  <si>
    <t>BRIG reanimācijas brigādes vadītājs - NM ārsts, anesteziologs-reanimatologs</t>
  </si>
  <si>
    <t xml:space="preserve">BRIG brigādes vadītājs - ārsts, sagatavots NMP sniegšanai (anestezioloģijas, reanimatoloģijas vai neatliekamās medicīnas ārsta specialitātes 4./5.gada rezidents, ārsts kardiologs, ārsts internists vai ģimenes ārsts) </t>
  </si>
  <si>
    <t>BRIG brigādes vadītājs - ārsts, sagatavots NMP sniegšanai</t>
  </si>
  <si>
    <t>BRIG brigādes (2AP) vadītājs - ārsts, sagatavots NMP sniegšanai</t>
  </si>
  <si>
    <t>ģimenes ārstu konsultatīvā tālruņa konsultants (ārsts)</t>
  </si>
  <si>
    <t>DISP OVC ārsts konsultants</t>
  </si>
  <si>
    <t>DISP OVC galvenais dežurārsts</t>
  </si>
  <si>
    <t>DISP OVC jaunākais dežūrārsts</t>
  </si>
  <si>
    <t>DISP OVC vecākais dežūrārsts</t>
  </si>
  <si>
    <t>BRIG brigādes vadītājs - NM ārsta palīgs</t>
  </si>
  <si>
    <t>BRIG brigādes vadītājs - vecākais NM ārsta palīgs</t>
  </si>
  <si>
    <t>BRIG brigādes (2AP) vadītājs - NM ārsta palīgs</t>
  </si>
  <si>
    <t>BRIG brigādes (2AP) otrā ārstniecības persona -  ārsta palīgs</t>
  </si>
  <si>
    <t>BRIG brigādes otrā ārstniecības persona - NM ārsta palīgs</t>
  </si>
  <si>
    <t>BRIG brigādes otrā ārstniecības persona - ārsta palīgs</t>
  </si>
  <si>
    <t>BRIG brigādes otrā ārstniecības persona - medicīnas māsa</t>
  </si>
  <si>
    <t>DISP OVC galvenais dispečers</t>
  </si>
  <si>
    <t>DISP OVC izsaukumu pieņemšanas dispečers (NM ārsta palīgs)</t>
  </si>
  <si>
    <t>DISP OVC izsaukumu pieņemšanas dispečers (ārsta palīgs)</t>
  </si>
  <si>
    <t>DISP OVC vadības dispečers</t>
  </si>
  <si>
    <t>DISP OVC vecākais dispečers</t>
  </si>
  <si>
    <t>ģimenes ārstu konsultatīvā tālruņa konsultants (ārsta palīgs)</t>
  </si>
  <si>
    <t>BRIG brigādes otrā persona - medicīnas asistents</t>
  </si>
  <si>
    <t>BRIG vecākais OMT vadītājs</t>
  </si>
  <si>
    <t>BRIG OMT vadītājs</t>
  </si>
  <si>
    <t>NMPD darbiniekiem, kuriem ir izlīdzinātais darba laiks, kopējias finansējums virsstundu apmaksai ir prasīts vienas darbinieku stundas likmes apmērā (ne dubultā), jo NMPD visas stundas apmaksājusi atbilstoši grafikam ik mēnesi, papildus finansējums prasīts pēc izlīdzināšanas perioda aprēķinātajām virsstundām neapmaksātajai daļai.</t>
  </si>
  <si>
    <t>VESELĪBAS MINISTRIJAS UN TĀS PADOTĪBAS IESTĀŽU IZDEVUMI VIRSSTUNDĀM, KAS SAISTĪTAS AR DARBU AR COVID -19, EUR</t>
  </si>
  <si>
    <t>Veselības ministrija</t>
  </si>
  <si>
    <t>Slimību profilakses un kontroles centrs</t>
  </si>
  <si>
    <t>Nacionālais veselības dienests</t>
  </si>
  <si>
    <t>Neatliekamās medicīniskās palīdzības dienests</t>
  </si>
  <si>
    <t>Virsstundas - virs  normālā darba laika, kas saistītas ar darbu  ar Covid-19</t>
  </si>
  <si>
    <t>Apmaksājamā 100% piemaksa par nostrādātām virsstundām virs normālā  darba laika, EUR  (tai skaitā summētā darba laika ietvaros)</t>
  </si>
  <si>
    <t>No 2020.gada 1.marta līdz 2020.gada 9.jūnijam</t>
  </si>
  <si>
    <r>
      <t xml:space="preserve">Iestādes nosaukums: </t>
    </r>
    <r>
      <rPr>
        <b/>
        <sz val="14"/>
        <color theme="1"/>
        <rFont val="Times New Roman"/>
        <family val="1"/>
      </rPr>
      <t>Nacionālais veselības dienests</t>
    </r>
  </si>
  <si>
    <r>
      <t xml:space="preserve">Iestādes nosaukums: </t>
    </r>
    <r>
      <rPr>
        <b/>
        <sz val="14"/>
        <color theme="1"/>
        <rFont val="Times New Roman"/>
        <family val="1"/>
      </rPr>
      <t>Slimību profilakses un kontroles centrs</t>
    </r>
  </si>
  <si>
    <r>
      <t xml:space="preserve">Iestādes nosaukums: </t>
    </r>
    <r>
      <rPr>
        <b/>
        <sz val="14"/>
        <color theme="1"/>
        <rFont val="Times New Roman"/>
        <family val="1"/>
      </rPr>
      <t>Neatliekamās medicīniskās palīdzības dienests</t>
    </r>
  </si>
  <si>
    <r>
      <t xml:space="preserve">Iestādes nosaukums: </t>
    </r>
    <r>
      <rPr>
        <b/>
        <sz val="14"/>
        <color theme="1"/>
        <rFont val="Times New Roman"/>
        <family val="1"/>
      </rPr>
      <t>Veselības ministrija</t>
    </r>
  </si>
  <si>
    <t>Preses sekretārs</t>
  </si>
  <si>
    <t>Valsts sekretārs</t>
  </si>
  <si>
    <t>Valsts sekretāra palīgs</t>
  </si>
  <si>
    <t>Sabiedrisko attiecību speciālists</t>
  </si>
  <si>
    <r>
      <rPr>
        <b/>
        <sz val="14"/>
        <color theme="1"/>
        <rFont val="Times New Roman"/>
        <family val="1"/>
      </rPr>
      <t>MARTS</t>
    </r>
    <r>
      <rPr>
        <sz val="14"/>
        <color theme="1"/>
        <rFont val="Times New Roman"/>
        <family val="1"/>
      </rPr>
      <t xml:space="preserve"> (VM darba stundas  normālā darba laika  ietvaros </t>
    </r>
    <r>
      <rPr>
        <b/>
        <sz val="14"/>
        <color theme="1"/>
        <rFont val="Times New Roman"/>
        <family val="1"/>
      </rPr>
      <t>176)</t>
    </r>
  </si>
  <si>
    <r>
      <t xml:space="preserve">Apmaksājamā 100% piemaksa par nostrādātām virsstundām virs normālā  darba laika  (tai skaitā summētā darba laika ietvaros) </t>
    </r>
    <r>
      <rPr>
        <i/>
        <sz val="12"/>
        <color rgb="FFFF0000"/>
        <rFont val="Times New Roman"/>
        <family val="1"/>
      </rPr>
      <t xml:space="preserve"> (apmaksājamā kopsumma katram darbiniekam ņemta no grāmatvedības programmas un var nesakrist ar to kopsuumu, kas tiek rēķināta pēc formulas)</t>
    </r>
  </si>
  <si>
    <r>
      <rPr>
        <b/>
        <sz val="14"/>
        <color theme="1"/>
        <rFont val="Times New Roman"/>
        <family val="1"/>
      </rPr>
      <t>APRĪLIS</t>
    </r>
    <r>
      <rPr>
        <sz val="14"/>
        <color theme="1"/>
        <rFont val="Times New Roman"/>
        <family val="1"/>
        <charset val="186"/>
      </rPr>
      <t xml:space="preserve"> (VM darba stundas  normālā darba laika  ietvaros </t>
    </r>
    <r>
      <rPr>
        <b/>
        <sz val="14"/>
        <color theme="1"/>
        <rFont val="Times New Roman"/>
        <family val="1"/>
        <charset val="186"/>
      </rPr>
      <t>158</t>
    </r>
    <r>
      <rPr>
        <sz val="14"/>
        <color theme="1"/>
        <rFont val="Times New Roman"/>
        <family val="1"/>
        <charset val="186"/>
      </rPr>
      <t>)</t>
    </r>
  </si>
  <si>
    <r>
      <rPr>
        <b/>
        <sz val="14"/>
        <color theme="1"/>
        <rFont val="Times New Roman"/>
        <family val="1"/>
      </rPr>
      <t>MAIJS</t>
    </r>
    <r>
      <rPr>
        <sz val="14"/>
        <color theme="1"/>
        <rFont val="Times New Roman"/>
        <family val="1"/>
        <charset val="186"/>
      </rPr>
      <t xml:space="preserve"> (VM darba stundas  normālā darba laika  ietvaros </t>
    </r>
    <r>
      <rPr>
        <b/>
        <sz val="14"/>
        <color theme="1"/>
        <rFont val="Times New Roman"/>
        <family val="1"/>
        <charset val="186"/>
      </rPr>
      <t>152</t>
    </r>
    <r>
      <rPr>
        <sz val="14"/>
        <color theme="1"/>
        <rFont val="Times New Roman"/>
        <family val="1"/>
        <charset val="186"/>
      </rPr>
      <t>)</t>
    </r>
  </si>
  <si>
    <r>
      <t>JŪNIJS (SPKC darba stundas  normālā darba laika  ietvaros</t>
    </r>
    <r>
      <rPr>
        <b/>
        <sz val="14"/>
        <color theme="1"/>
        <rFont val="Times New Roman"/>
        <family val="1"/>
        <charset val="186"/>
      </rPr>
      <t xml:space="preserve"> 159)</t>
    </r>
    <r>
      <rPr>
        <sz val="14"/>
        <color theme="1"/>
        <rFont val="Times New Roman"/>
        <family val="1"/>
        <charset val="186"/>
      </rPr>
      <t xml:space="preserve"> * </t>
    </r>
    <r>
      <rPr>
        <sz val="14"/>
        <color rgb="FFFF0000"/>
        <rFont val="Times New Roman"/>
        <family val="1"/>
      </rPr>
      <t>virsstundas līdz 9.jūnijam</t>
    </r>
  </si>
  <si>
    <t xml:space="preserve"> jūnijā - 159 stundas</t>
  </si>
  <si>
    <t>Ārsti, zobārsti  un funkcionālie speciālisti, kopā, tai skaitā:</t>
  </si>
  <si>
    <t>Ārstniecības un pacientu aprūpes personas un funkcionālo speciālistu asistenti, kopā, tai skaitā:</t>
  </si>
  <si>
    <t>Ārstniecības un pacientu aprūpes atbalsta personas, māsu palīgi, zobārstu aistenti, kopā, tai skaitā:</t>
  </si>
  <si>
    <t>Pārējie darbinieki, kuri tieši iesaistīti darbā ar Covid-19, kopā, tai skaitā:</t>
  </si>
  <si>
    <r>
      <rPr>
        <b/>
        <sz val="14"/>
        <color theme="1"/>
        <rFont val="Times New Roman"/>
        <family val="1"/>
      </rPr>
      <t>JŪNIJS</t>
    </r>
    <r>
      <rPr>
        <sz val="14"/>
        <color theme="1"/>
        <rFont val="Times New Roman"/>
        <family val="1"/>
        <charset val="186"/>
      </rPr>
      <t xml:space="preserve"> (VM darba stundas  normālā darba laika  ietvaros </t>
    </r>
    <r>
      <rPr>
        <b/>
        <sz val="14"/>
        <color theme="1"/>
        <rFont val="Times New Roman"/>
        <family val="1"/>
        <charset val="186"/>
      </rPr>
      <t>159</t>
    </r>
    <r>
      <rPr>
        <sz val="14"/>
        <color theme="1"/>
        <rFont val="Times New Roman"/>
        <family val="1"/>
        <charset val="186"/>
      </rPr>
      <t>)</t>
    </r>
    <r>
      <rPr>
        <sz val="14"/>
        <color theme="1"/>
        <rFont val="Times New Roman"/>
        <family val="1"/>
      </rPr>
      <t xml:space="preserve"> </t>
    </r>
    <r>
      <rPr>
        <sz val="14"/>
        <color rgb="FFFF0000"/>
        <rFont val="Times New Roman"/>
        <family val="1"/>
      </rPr>
      <t>virsstundas līdz 9.jūnijam</t>
    </r>
  </si>
  <si>
    <r>
      <rPr>
        <b/>
        <sz val="14"/>
        <color theme="1"/>
        <rFont val="Times New Roman"/>
        <family val="1"/>
      </rPr>
      <t>APRĪLIS</t>
    </r>
    <r>
      <rPr>
        <sz val="14"/>
        <color theme="1"/>
        <rFont val="Times New Roman"/>
        <family val="1"/>
        <charset val="186"/>
      </rPr>
      <t xml:space="preserve"> (SPKC darba stundas  normālā darba laika  ietvaros </t>
    </r>
    <r>
      <rPr>
        <b/>
        <sz val="14"/>
        <color theme="1"/>
        <rFont val="Times New Roman"/>
        <family val="1"/>
        <charset val="186"/>
      </rPr>
      <t xml:space="preserve">158 </t>
    </r>
    <r>
      <rPr>
        <sz val="14"/>
        <color theme="1"/>
        <rFont val="Times New Roman"/>
        <family val="1"/>
        <charset val="186"/>
      </rPr>
      <t>)</t>
    </r>
  </si>
  <si>
    <t xml:space="preserve">Valsts sekretāra vietnieks </t>
  </si>
  <si>
    <t>Nodaļas vadītājs</t>
  </si>
  <si>
    <t>Departamenta direktors</t>
  </si>
  <si>
    <t>Speciālists ārkārtas situāciju un katastrofu medicīnas jautājumos</t>
  </si>
  <si>
    <t>Valsts sekretāra vietnieks</t>
  </si>
  <si>
    <t>Nodaļas vadītāja vietnieks</t>
  </si>
  <si>
    <t>Departaments direktora vietnieks</t>
  </si>
  <si>
    <t>Vecākais eksperts</t>
  </si>
  <si>
    <t xml:space="preserve">Direktora vietnieks </t>
  </si>
  <si>
    <t>Teritoriālās nodaļas vadītājs</t>
  </si>
  <si>
    <t>Projektu vadītājs</t>
  </si>
  <si>
    <t>Direktors</t>
  </si>
  <si>
    <t>Departaments direktora p.i.</t>
  </si>
  <si>
    <t>Departamenta direktora vietnieks</t>
  </si>
  <si>
    <t>Informācijas sistēmu administrators</t>
  </si>
  <si>
    <r>
      <t xml:space="preserve">Vecākais eksperts/ nodaļas vadītāja vietnieks - </t>
    </r>
    <r>
      <rPr>
        <sz val="14"/>
        <color rgb="FFFF0000"/>
        <rFont val="Times New Roman"/>
        <family val="1"/>
      </rPr>
      <t>Maijā vec eksperts tiek pārcelts nodaļas vadītaja vietnieka amatā - 12 virsstundas kā vec. ekspertam un 58 virsstundas kā nodaļas vadītāja vietniekam</t>
    </r>
  </si>
  <si>
    <t>Galvenais ārsta palīgs</t>
  </si>
  <si>
    <t>Galvenais sabiedrisko attiecību speciālists</t>
  </si>
  <si>
    <t>Galvenais speciālists cilvēkresursu attīstības jautājumos</t>
  </si>
  <si>
    <t>Galvenais informācijas sistēmas administrators</t>
  </si>
  <si>
    <t>Galvenais komunikācijas speciālists</t>
  </si>
  <si>
    <t>Lietvedis</t>
  </si>
  <si>
    <t>Vadītāja vietnieks</t>
  </si>
  <si>
    <t>Personāla speciālists</t>
  </si>
  <si>
    <t>Speciālists</t>
  </si>
  <si>
    <t>Departamenta vadītājs</t>
  </si>
  <si>
    <t>Vecākais speciālists</t>
  </si>
  <si>
    <t>Departamenta vadītāja vietnieks</t>
  </si>
  <si>
    <t>Vecākais grāmatvedis</t>
  </si>
  <si>
    <t xml:space="preserve">Vecākais grāmatvedis </t>
  </si>
  <si>
    <t>Vecākais informācijas sistēmu administrators</t>
  </si>
  <si>
    <t xml:space="preserve">Vecākais speciālists </t>
  </si>
  <si>
    <t>Lietvedis - arhivārs</t>
  </si>
  <si>
    <t>Galvenais saimniecības pārzinis</t>
  </si>
  <si>
    <t>Veļas pārzine</t>
  </si>
  <si>
    <t>Datu aizsardzības speciālists</t>
  </si>
  <si>
    <t xml:space="preserve">Galvenais ārsta palīgs </t>
  </si>
  <si>
    <t>Galvenais jurists</t>
  </si>
  <si>
    <t>Vecākais jurists</t>
  </si>
  <si>
    <t>Vecākais ārsta palīgs</t>
  </si>
  <si>
    <t xml:space="preserve">Vecākais ārsta palīgs </t>
  </si>
  <si>
    <t>Centra vadītājs</t>
  </si>
  <si>
    <t>Centra vadītāja vietnieks</t>
  </si>
  <si>
    <t>Palīgstrādnieks</t>
  </si>
  <si>
    <t xml:space="preserve">Galvenais speciālists </t>
  </si>
  <si>
    <t xml:space="preserve">Speciālists </t>
  </si>
  <si>
    <t>Automobīļa vadītājs</t>
  </si>
  <si>
    <t>Remontstrādnieks</t>
  </si>
  <si>
    <t>Apkopējs</t>
  </si>
  <si>
    <t>Galvenais grāmatvedis</t>
  </si>
  <si>
    <t>Galvenais ekonomists</t>
  </si>
  <si>
    <t>Vecākais kurinātājs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</si>
</sst>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
    <numFmt numFmtId="167" formatCode="0.0"/>
  </numFmts>
  <fonts count="27" x14ac:knownFonts="1">
    <font>
      <sz val="11"/>
      <color theme="1"/>
      <name val="Calibri"/>
      <family val="2"/>
      <charset val="186"/>
      <scheme val="minor"/>
    </font>
    <font>
      <sz val="11"/>
      <color theme="1"/>
      <name val="Calibri"/>
      <family val="2"/>
      <charset val="186"/>
      <scheme val="minor"/>
    </font>
    <font>
      <sz val="9"/>
      <color indexed="81"/>
      <name val="Tahoma"/>
      <family val="2"/>
    </font>
    <font>
      <b/>
      <sz val="9"/>
      <color indexed="81"/>
      <name val="Tahoma"/>
      <family val="2"/>
    </font>
    <font>
      <i/>
      <sz val="12"/>
      <color rgb="FFFF0000"/>
      <name val="Times New Roman"/>
      <family val="1"/>
    </font>
    <font>
      <b/>
      <sz val="14"/>
      <color theme="1"/>
      <name val="Times New Roman"/>
      <family val="1"/>
      <charset val="186"/>
    </font>
    <font>
      <sz val="14"/>
      <color theme="1"/>
      <name val="Calibri"/>
      <family val="2"/>
      <charset val="186"/>
      <scheme val="minor"/>
    </font>
    <font>
      <sz val="14"/>
      <color theme="1"/>
      <name val="Times New Roman"/>
      <family val="1"/>
      <charset val="186"/>
    </font>
    <font>
      <b/>
      <sz val="14"/>
      <color rgb="FFFF0000"/>
      <name val="Times New Roman"/>
      <family val="1"/>
      <charset val="186"/>
    </font>
    <font>
      <vertAlign val="superscript"/>
      <sz val="14"/>
      <color theme="1"/>
      <name val="Times New Roman"/>
      <family val="1"/>
      <charset val="186"/>
    </font>
    <font>
      <i/>
      <sz val="14"/>
      <color theme="1"/>
      <name val="Times New Roman"/>
      <family val="1"/>
      <charset val="186"/>
    </font>
    <font>
      <i/>
      <sz val="14"/>
      <color rgb="FFFF0000"/>
      <name val="Times New Roman"/>
      <family val="1"/>
    </font>
    <font>
      <sz val="14"/>
      <color theme="1"/>
      <name val="Times New Roman"/>
      <family val="1"/>
    </font>
    <font>
      <b/>
      <sz val="14"/>
      <color theme="1"/>
      <name val="Times New Roman"/>
      <family val="1"/>
    </font>
    <font>
      <sz val="14"/>
      <color rgb="FFFF0000"/>
      <name val="Times New Roman"/>
      <family val="1"/>
    </font>
    <font>
      <b/>
      <sz val="14"/>
      <name val="Times New Roman"/>
      <family val="1"/>
      <charset val="186"/>
    </font>
    <font>
      <sz val="14"/>
      <name val="Times New Roman"/>
      <family val="1"/>
      <charset val="186"/>
    </font>
    <font>
      <u/>
      <sz val="14"/>
      <color theme="1"/>
      <name val="Times New Roman"/>
      <family val="1"/>
      <charset val="186"/>
    </font>
    <font>
      <sz val="14"/>
      <name val="Times New Roman"/>
      <family val="1"/>
    </font>
    <font>
      <sz val="14"/>
      <color rgb="FF7030A0"/>
      <name val="Calibri"/>
      <family val="2"/>
      <charset val="186"/>
      <scheme val="minor"/>
    </font>
    <font>
      <sz val="13"/>
      <name val="Times New Roman"/>
      <family val="1"/>
      <charset val="186"/>
    </font>
    <font>
      <sz val="13"/>
      <name val="Times New Roman"/>
      <family val="1"/>
    </font>
    <font>
      <sz val="13"/>
      <color theme="1"/>
      <name val="Times New Roman"/>
      <family val="1"/>
      <charset val="186"/>
    </font>
    <font>
      <b/>
      <sz val="13"/>
      <name val="Times New Roman"/>
      <family val="1"/>
      <charset val="186"/>
    </font>
    <font>
      <sz val="12"/>
      <name val="Arial"/>
      <family val="2"/>
      <charset val="186"/>
    </font>
    <font>
      <sz val="11"/>
      <color rgb="FF000000"/>
      <name val="Calibri"/>
      <family val="2"/>
      <charset val="186"/>
    </font>
    <font>
      <b/>
      <sz val="13"/>
      <name val="Times New Roman"/>
      <family val="1"/>
    </font>
  </fonts>
  <fills count="7">
    <fill>
      <patternFill patternType="none"/>
    </fill>
    <fill>
      <patternFill patternType="gray125"/>
    </fill>
    <fill>
      <patternFill patternType="solid">
        <fgColor theme="9" tint="0.5999633777886288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s>
  <cellStyleXfs count="4">
    <xf numFmtId="0" fontId="0" fillId="0" borderId="0"/>
    <xf numFmtId="0" fontId="24" fillId="0" borderId="0"/>
    <xf numFmtId="0" fontId="1" fillId="0" borderId="0"/>
    <xf numFmtId="0" fontId="25" fillId="0" borderId="0"/>
  </cellStyleXfs>
  <cellXfs count="143">
    <xf numFmtId="0" fontId="0" fillId="0" borderId="0" xfId="0"/>
    <xf numFmtId="0" fontId="5" fillId="0" borderId="0" xfId="0" applyFont="1" applyAlignment="1">
      <alignment horizontal="center" wrapText="1"/>
    </xf>
    <xf numFmtId="0" fontId="6" fillId="0" borderId="0" xfId="0" applyFont="1"/>
    <xf numFmtId="0" fontId="7" fillId="0" borderId="0" xfId="0" applyFont="1"/>
    <xf numFmtId="0" fontId="8" fillId="0" borderId="4" xfId="0" applyFont="1" applyBorder="1" applyAlignment="1">
      <alignment horizontal="center"/>
    </xf>
    <xf numFmtId="0" fontId="8" fillId="0" borderId="0" xfId="0" applyFont="1" applyAlignment="1">
      <alignment horizontal="center"/>
    </xf>
    <xf numFmtId="0" fontId="7" fillId="0" borderId="1" xfId="0" applyFont="1" applyBorder="1" applyAlignment="1">
      <alignment horizontal="center" vertical="center" wrapText="1"/>
    </xf>
    <xf numFmtId="0" fontId="5" fillId="2" borderId="1" xfId="0" applyFont="1" applyFill="1" applyBorder="1" applyAlignment="1">
      <alignment horizontal="right"/>
    </xf>
    <xf numFmtId="0" fontId="5" fillId="0" borderId="0" xfId="0" applyFont="1"/>
    <xf numFmtId="0" fontId="5" fillId="2" borderId="1" xfId="0" applyFont="1" applyFill="1" applyBorder="1"/>
    <xf numFmtId="3" fontId="5" fillId="2" borderId="1" xfId="0" applyNumberFormat="1" applyFont="1" applyFill="1" applyBorder="1"/>
    <xf numFmtId="4" fontId="5" fillId="2" borderId="1" xfId="0" applyNumberFormat="1" applyFont="1" applyFill="1" applyBorder="1"/>
    <xf numFmtId="0" fontId="5" fillId="0" borderId="0" xfId="0" applyFont="1" applyFill="1"/>
    <xf numFmtId="0" fontId="5" fillId="0" borderId="1" xfId="0" applyFont="1" applyFill="1" applyBorder="1"/>
    <xf numFmtId="4" fontId="5" fillId="0" borderId="1" xfId="0" applyNumberFormat="1" applyFont="1" applyFill="1" applyBorder="1"/>
    <xf numFmtId="0" fontId="7" fillId="0" borderId="1" xfId="0" applyFont="1" applyBorder="1" applyAlignment="1">
      <alignment horizontal="left" wrapText="1"/>
    </xf>
    <xf numFmtId="0" fontId="7" fillId="0" borderId="1" xfId="0" applyFont="1" applyBorder="1"/>
    <xf numFmtId="4" fontId="7" fillId="0" borderId="1" xfId="0" applyNumberFormat="1" applyFont="1" applyBorder="1"/>
    <xf numFmtId="2" fontId="7" fillId="0" borderId="1" xfId="0" applyNumberFormat="1" applyFont="1" applyBorder="1"/>
    <xf numFmtId="4" fontId="7" fillId="0" borderId="1" xfId="0" applyNumberFormat="1" applyFont="1" applyFill="1" applyBorder="1"/>
    <xf numFmtId="49" fontId="7" fillId="0" borderId="5" xfId="0" applyNumberFormat="1" applyFont="1" applyBorder="1" applyAlignment="1">
      <alignment horizontal="left"/>
    </xf>
    <xf numFmtId="0" fontId="5" fillId="0" borderId="1" xfId="0" applyFont="1" applyBorder="1"/>
    <xf numFmtId="4" fontId="5" fillId="0" borderId="1" xfId="0" applyNumberFormat="1" applyFont="1" applyBorder="1"/>
    <xf numFmtId="2" fontId="5" fillId="0" borderId="1" xfId="0" applyNumberFormat="1" applyFont="1" applyBorder="1"/>
    <xf numFmtId="0" fontId="7" fillId="0" borderId="1" xfId="0" applyFont="1" applyFill="1" applyBorder="1" applyAlignment="1">
      <alignment horizontal="left" wrapText="1"/>
    </xf>
    <xf numFmtId="2" fontId="7" fillId="0" borderId="0" xfId="0" applyNumberFormat="1" applyFont="1"/>
    <xf numFmtId="0" fontId="7" fillId="0" borderId="0" xfId="0" applyFont="1" applyFill="1"/>
    <xf numFmtId="0" fontId="7" fillId="0" borderId="1" xfId="0" applyFont="1" applyFill="1" applyBorder="1"/>
    <xf numFmtId="2" fontId="7" fillId="0" borderId="1" xfId="0" applyNumberFormat="1" applyFont="1" applyFill="1" applyBorder="1"/>
    <xf numFmtId="49" fontId="7" fillId="0" borderId="1" xfId="0" applyNumberFormat="1" applyFont="1" applyBorder="1" applyAlignment="1">
      <alignment horizontal="left"/>
    </xf>
    <xf numFmtId="49" fontId="7" fillId="0" borderId="1" xfId="0" applyNumberFormat="1" applyFont="1" applyBorder="1" applyAlignment="1">
      <alignment horizontal="left" wrapText="1"/>
    </xf>
    <xf numFmtId="0" fontId="15" fillId="0" borderId="1" xfId="0" applyFont="1" applyFill="1" applyBorder="1"/>
    <xf numFmtId="0" fontId="16" fillId="0" borderId="1" xfId="0" applyFont="1" applyFill="1" applyBorder="1"/>
    <xf numFmtId="4" fontId="7" fillId="0" borderId="0" xfId="0" applyNumberFormat="1" applyFont="1"/>
    <xf numFmtId="0" fontId="17" fillId="0" borderId="0" xfId="0" applyFont="1"/>
    <xf numFmtId="0" fontId="7" fillId="0" borderId="0" xfId="0" applyFont="1" applyAlignment="1">
      <alignment wrapText="1"/>
    </xf>
    <xf numFmtId="0" fontId="7" fillId="0" borderId="0" xfId="0" applyFont="1" applyAlignment="1">
      <alignment horizontal="left"/>
    </xf>
    <xf numFmtId="49" fontId="12" fillId="0" borderId="1" xfId="0" applyNumberFormat="1" applyFont="1" applyBorder="1" applyAlignment="1">
      <alignment horizontal="left" wrapText="1"/>
    </xf>
    <xf numFmtId="0" fontId="18" fillId="0" borderId="1" xfId="0" applyFont="1" applyFill="1" applyBorder="1"/>
    <xf numFmtId="165" fontId="18" fillId="0" borderId="1" xfId="0" applyNumberFormat="1" applyFont="1" applyFill="1" applyBorder="1" applyAlignment="1">
      <alignment horizontal="right"/>
    </xf>
    <xf numFmtId="4" fontId="18" fillId="0" borderId="1" xfId="0" applyNumberFormat="1" applyFont="1" applyFill="1" applyBorder="1"/>
    <xf numFmtId="49" fontId="18" fillId="0" borderId="1" xfId="0" applyNumberFormat="1" applyFont="1" applyFill="1" applyBorder="1" applyAlignment="1">
      <alignment horizontal="right"/>
    </xf>
    <xf numFmtId="165" fontId="5" fillId="0" borderId="1" xfId="0" applyNumberFormat="1" applyFont="1" applyBorder="1"/>
    <xf numFmtId="1" fontId="18" fillId="0" borderId="1" xfId="0" applyNumberFormat="1" applyFont="1" applyFill="1" applyBorder="1" applyAlignment="1">
      <alignment horizontal="right"/>
    </xf>
    <xf numFmtId="166" fontId="5" fillId="0" borderId="1" xfId="0" applyNumberFormat="1" applyFont="1" applyBorder="1"/>
    <xf numFmtId="49" fontId="18" fillId="0" borderId="1" xfId="0" applyNumberFormat="1" applyFont="1" applyFill="1" applyBorder="1" applyAlignment="1">
      <alignment horizontal="left" wrapText="1"/>
    </xf>
    <xf numFmtId="0" fontId="12" fillId="4" borderId="1" xfId="0" applyFont="1" applyFill="1" applyBorder="1" applyAlignment="1">
      <alignment horizontal="left" wrapText="1"/>
    </xf>
    <xf numFmtId="0" fontId="5" fillId="4" borderId="0" xfId="0" applyFont="1" applyFill="1"/>
    <xf numFmtId="0" fontId="5" fillId="4" borderId="1" xfId="0" applyFont="1" applyFill="1" applyBorder="1"/>
    <xf numFmtId="3" fontId="5" fillId="4" borderId="1" xfId="0" applyNumberFormat="1" applyFont="1" applyFill="1" applyBorder="1"/>
    <xf numFmtId="4" fontId="5" fillId="4" borderId="1" xfId="0" applyNumberFormat="1" applyFont="1" applyFill="1" applyBorder="1"/>
    <xf numFmtId="0" fontId="7" fillId="4" borderId="0" xfId="0" applyFont="1" applyFill="1"/>
    <xf numFmtId="0" fontId="7" fillId="4" borderId="1" xfId="0" applyFont="1" applyFill="1" applyBorder="1"/>
    <xf numFmtId="4" fontId="7" fillId="4" borderId="1" xfId="0" applyNumberFormat="1" applyFont="1" applyFill="1" applyBorder="1"/>
    <xf numFmtId="0" fontId="7" fillId="4" borderId="1" xfId="0" applyFont="1" applyFill="1" applyBorder="1" applyAlignment="1">
      <alignment horizontal="left" wrapText="1"/>
    </xf>
    <xf numFmtId="2" fontId="7" fillId="4" borderId="1" xfId="0" applyNumberFormat="1" applyFont="1" applyFill="1" applyBorder="1"/>
    <xf numFmtId="1" fontId="18" fillId="0" borderId="1" xfId="0" applyNumberFormat="1" applyFont="1" applyFill="1" applyBorder="1"/>
    <xf numFmtId="49" fontId="18" fillId="0" borderId="1" xfId="0" applyNumberFormat="1" applyFont="1" applyFill="1" applyBorder="1"/>
    <xf numFmtId="166" fontId="5" fillId="2" borderId="1" xfId="0" applyNumberFormat="1" applyFont="1" applyFill="1" applyBorder="1"/>
    <xf numFmtId="3" fontId="22" fillId="0" borderId="1" xfId="0" applyNumberFormat="1" applyFont="1" applyBorder="1" applyAlignment="1">
      <alignment horizontal="right"/>
    </xf>
    <xf numFmtId="4" fontId="22" fillId="0" borderId="1" xfId="0" applyNumberFormat="1" applyFont="1" applyBorder="1" applyAlignment="1">
      <alignment horizontal="right"/>
    </xf>
    <xf numFmtId="164" fontId="22" fillId="0" borderId="1" xfId="0" applyNumberFormat="1" applyFont="1" applyBorder="1" applyAlignment="1">
      <alignment horizontal="right"/>
    </xf>
    <xf numFmtId="49" fontId="7" fillId="0" borderId="1" xfId="0" applyNumberFormat="1" applyFont="1" applyFill="1" applyBorder="1" applyAlignment="1">
      <alignment horizontal="left"/>
    </xf>
    <xf numFmtId="4" fontId="5" fillId="0" borderId="0" xfId="0" applyNumberFormat="1" applyFont="1" applyBorder="1"/>
    <xf numFmtId="0" fontId="16" fillId="0" borderId="1" xfId="0" applyFont="1" applyBorder="1" applyAlignment="1">
      <alignment horizontal="left" wrapText="1"/>
    </xf>
    <xf numFmtId="0" fontId="16" fillId="5" borderId="1" xfId="0" applyFont="1" applyFill="1" applyBorder="1" applyAlignment="1">
      <alignment horizontal="left" wrapText="1"/>
    </xf>
    <xf numFmtId="0" fontId="7" fillId="0" borderId="1" xfId="0" applyFont="1" applyFill="1" applyBorder="1" applyAlignment="1">
      <alignment horizontal="right"/>
    </xf>
    <xf numFmtId="4" fontId="7" fillId="0" borderId="1" xfId="0" applyNumberFormat="1" applyFont="1" applyFill="1" applyBorder="1" applyAlignment="1">
      <alignment horizontal="right"/>
    </xf>
    <xf numFmtId="3" fontId="7" fillId="0" borderId="1" xfId="0" applyNumberFormat="1" applyFont="1" applyFill="1" applyBorder="1" applyAlignment="1">
      <alignment horizontal="right"/>
    </xf>
    <xf numFmtId="0" fontId="16" fillId="0" borderId="1" xfId="0" applyFont="1" applyFill="1" applyBorder="1" applyAlignment="1">
      <alignment horizontal="right"/>
    </xf>
    <xf numFmtId="3" fontId="5" fillId="0" borderId="1" xfId="0" applyNumberFormat="1" applyFont="1" applyBorder="1"/>
    <xf numFmtId="3" fontId="20" fillId="0" borderId="1" xfId="0" applyNumberFormat="1" applyFont="1" applyBorder="1"/>
    <xf numFmtId="3" fontId="20" fillId="0" borderId="3" xfId="0" applyNumberFormat="1" applyFont="1" applyBorder="1"/>
    <xf numFmtId="3" fontId="20" fillId="0" borderId="8" xfId="0" applyNumberFormat="1" applyFont="1" applyBorder="1"/>
    <xf numFmtId="0" fontId="23" fillId="2" borderId="13" xfId="0" applyFont="1" applyFill="1" applyBorder="1" applyAlignment="1">
      <alignment horizontal="right"/>
    </xf>
    <xf numFmtId="0" fontId="16" fillId="0" borderId="13" xfId="0" applyFont="1" applyBorder="1"/>
    <xf numFmtId="3" fontId="12" fillId="0" borderId="10" xfId="0" applyNumberFormat="1" applyFont="1" applyBorder="1"/>
    <xf numFmtId="3" fontId="12" fillId="0" borderId="16" xfId="0" applyNumberFormat="1" applyFont="1" applyBorder="1"/>
    <xf numFmtId="0" fontId="16" fillId="0" borderId="14" xfId="0" applyFont="1" applyFill="1" applyBorder="1"/>
    <xf numFmtId="3" fontId="26" fillId="0" borderId="9" xfId="0" applyNumberFormat="1" applyFont="1" applyBorder="1"/>
    <xf numFmtId="3" fontId="13" fillId="0" borderId="11" xfId="0" applyNumberFormat="1" applyFont="1" applyBorder="1"/>
    <xf numFmtId="0" fontId="20" fillId="0" borderId="23" xfId="0" applyFont="1" applyBorder="1" applyAlignment="1">
      <alignment horizontal="center" vertical="center" wrapText="1"/>
    </xf>
    <xf numFmtId="0" fontId="20" fillId="0" borderId="21" xfId="0" applyFont="1" applyBorder="1" applyAlignment="1">
      <alignment horizontal="center" vertical="center" wrapText="1"/>
    </xf>
    <xf numFmtId="3" fontId="20" fillId="0" borderId="19" xfId="0" applyNumberFormat="1" applyFont="1" applyBorder="1"/>
    <xf numFmtId="3" fontId="26" fillId="0" borderId="15" xfId="0" applyNumberFormat="1" applyFont="1" applyBorder="1"/>
    <xf numFmtId="3" fontId="21" fillId="2" borderId="20" xfId="0" applyNumberFormat="1" applyFont="1" applyFill="1" applyBorder="1"/>
    <xf numFmtId="3" fontId="21" fillId="2" borderId="17" xfId="0" applyNumberFormat="1" applyFont="1" applyFill="1" applyBorder="1"/>
    <xf numFmtId="3" fontId="23" fillId="2" borderId="18" xfId="0" applyNumberFormat="1" applyFont="1" applyFill="1" applyBorder="1"/>
    <xf numFmtId="0" fontId="26" fillId="0" borderId="22" xfId="0" applyFont="1" applyBorder="1" applyAlignment="1">
      <alignment horizontal="center" vertical="center" wrapText="1"/>
    </xf>
    <xf numFmtId="0" fontId="13" fillId="2" borderId="1" xfId="0" applyFont="1" applyFill="1" applyBorder="1"/>
    <xf numFmtId="0" fontId="13" fillId="4" borderId="0" xfId="0" applyFont="1" applyFill="1"/>
    <xf numFmtId="3" fontId="13" fillId="2" borderId="1" xfId="0" applyNumberFormat="1" applyFont="1" applyFill="1" applyBorder="1"/>
    <xf numFmtId="4" fontId="13" fillId="2" borderId="1" xfId="0" applyNumberFormat="1" applyFont="1" applyFill="1" applyBorder="1"/>
    <xf numFmtId="0" fontId="13" fillId="0" borderId="0" xfId="0" applyFont="1"/>
    <xf numFmtId="0" fontId="13" fillId="2" borderId="1" xfId="0" applyFont="1" applyFill="1" applyBorder="1" applyAlignment="1">
      <alignment horizontal="right"/>
    </xf>
    <xf numFmtId="0" fontId="13" fillId="4" borderId="1" xfId="0" applyFont="1" applyFill="1" applyBorder="1"/>
    <xf numFmtId="3" fontId="13" fillId="4" borderId="1" xfId="0" applyNumberFormat="1" applyFont="1" applyFill="1" applyBorder="1"/>
    <xf numFmtId="4" fontId="13" fillId="4" borderId="1" xfId="0" applyNumberFormat="1" applyFont="1" applyFill="1" applyBorder="1"/>
    <xf numFmtId="0" fontId="12" fillId="3" borderId="1" xfId="0" applyFont="1" applyFill="1" applyBorder="1" applyAlignment="1">
      <alignment horizontal="left" wrapText="1"/>
    </xf>
    <xf numFmtId="0" fontId="12" fillId="0" borderId="0" xfId="0" applyFont="1"/>
    <xf numFmtId="0" fontId="12" fillId="0" borderId="1" xfId="0" applyFont="1" applyBorder="1"/>
    <xf numFmtId="2" fontId="18" fillId="6" borderId="1" xfId="0" applyNumberFormat="1" applyFont="1" applyFill="1" applyBorder="1" applyAlignment="1">
      <alignment horizontal="right"/>
    </xf>
    <xf numFmtId="4" fontId="12" fillId="0" borderId="1" xfId="0" applyNumberFormat="1" applyFont="1" applyBorder="1"/>
    <xf numFmtId="2" fontId="18" fillId="6" borderId="1" xfId="0" applyNumberFormat="1" applyFont="1" applyFill="1" applyBorder="1" applyAlignment="1">
      <alignment horizontal="right" wrapText="1"/>
    </xf>
    <xf numFmtId="2" fontId="18" fillId="0" borderId="2" xfId="0" applyNumberFormat="1" applyFont="1" applyBorder="1" applyAlignment="1">
      <alignment horizontal="right" vertical="center"/>
    </xf>
    <xf numFmtId="2" fontId="18" fillId="0" borderId="1" xfId="0" applyNumberFormat="1" applyFont="1" applyBorder="1" applyAlignment="1">
      <alignment horizontal="right" wrapText="1"/>
    </xf>
    <xf numFmtId="2" fontId="12" fillId="0" borderId="1" xfId="0" applyNumberFormat="1" applyFont="1" applyBorder="1"/>
    <xf numFmtId="167" fontId="12" fillId="0" borderId="1" xfId="0" applyNumberFormat="1" applyFont="1" applyBorder="1"/>
    <xf numFmtId="2" fontId="0" fillId="0" borderId="0" xfId="0" applyNumberFormat="1"/>
    <xf numFmtId="4" fontId="12" fillId="0" borderId="1" xfId="0" applyNumberFormat="1" applyFont="1" applyFill="1" applyBorder="1"/>
    <xf numFmtId="0" fontId="18" fillId="0" borderId="1" xfId="0" applyFont="1" applyBorder="1" applyAlignment="1">
      <alignment horizontal="left" wrapText="1"/>
    </xf>
    <xf numFmtId="0" fontId="12" fillId="0" borderId="1" xfId="0" applyFont="1" applyFill="1" applyBorder="1"/>
    <xf numFmtId="167" fontId="12" fillId="0" borderId="1" xfId="0" applyNumberFormat="1" applyFont="1" applyFill="1" applyBorder="1"/>
    <xf numFmtId="2" fontId="18" fillId="0" borderId="1" xfId="0" applyNumberFormat="1" applyFont="1" applyBorder="1" applyAlignment="1">
      <alignment horizontal="right" vertical="center"/>
    </xf>
    <xf numFmtId="167" fontId="13" fillId="0" borderId="1" xfId="0" applyNumberFormat="1" applyFont="1" applyBorder="1"/>
    <xf numFmtId="2" fontId="16" fillId="6" borderId="1" xfId="0" applyNumberFormat="1" applyFont="1" applyFill="1" applyBorder="1" applyAlignment="1">
      <alignment horizontal="right"/>
    </xf>
    <xf numFmtId="2" fontId="12" fillId="0" borderId="1" xfId="0" applyNumberFormat="1" applyFont="1" applyFill="1" applyBorder="1"/>
    <xf numFmtId="2" fontId="18" fillId="0" borderId="2" xfId="0" applyNumberFormat="1" applyFont="1" applyFill="1" applyBorder="1" applyAlignment="1">
      <alignment horizontal="right" vertical="center"/>
    </xf>
    <xf numFmtId="2" fontId="18" fillId="0" borderId="1" xfId="0" applyNumberFormat="1" applyFont="1" applyFill="1" applyBorder="1" applyAlignment="1">
      <alignment horizontal="right" wrapText="1"/>
    </xf>
    <xf numFmtId="2" fontId="18" fillId="0" borderId="1" xfId="0" applyNumberFormat="1" applyFont="1" applyFill="1" applyBorder="1" applyAlignment="1">
      <alignment horizontal="right"/>
    </xf>
    <xf numFmtId="167" fontId="7" fillId="0" borderId="1" xfId="0" applyNumberFormat="1" applyFont="1" applyBorder="1"/>
    <xf numFmtId="3" fontId="0" fillId="0" borderId="0" xfId="0" applyNumberFormat="1"/>
    <xf numFmtId="0" fontId="16" fillId="0" borderId="1" xfId="0" applyFont="1" applyBorder="1"/>
    <xf numFmtId="0" fontId="13" fillId="0" borderId="0" xfId="0" applyFont="1" applyAlignment="1">
      <alignment horizont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Alignment="1">
      <alignment horizontal="center" wrapText="1"/>
    </xf>
    <xf numFmtId="0" fontId="10" fillId="0" borderId="0" xfId="0" applyFont="1" applyAlignment="1">
      <alignment horizontal="right"/>
    </xf>
    <xf numFmtId="0" fontId="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0" borderId="0" xfId="0" applyFont="1" applyAlignment="1">
      <alignment vertical="center" wrapText="1"/>
    </xf>
    <xf numFmtId="0" fontId="18" fillId="0" borderId="0" xfId="0" applyFont="1" applyAlignment="1">
      <alignment horizontal="left" wrapText="1"/>
    </xf>
    <xf numFmtId="0" fontId="7" fillId="0" borderId="0" xfId="0" applyFont="1" applyAlignment="1">
      <alignment horizontal="left" wrapText="1"/>
    </xf>
    <xf numFmtId="0" fontId="12" fillId="4" borderId="6" xfId="0" applyFont="1" applyFill="1" applyBorder="1" applyAlignment="1">
      <alignment horizontal="left" wrapText="1"/>
    </xf>
    <xf numFmtId="0" fontId="12" fillId="4" borderId="7" xfId="0" applyFont="1" applyFill="1" applyBorder="1" applyAlignment="1">
      <alignment horizontal="left" wrapText="1"/>
    </xf>
    <xf numFmtId="0" fontId="12" fillId="4" borderId="8" xfId="0" applyFont="1" applyFill="1" applyBorder="1" applyAlignment="1">
      <alignment horizontal="left" wrapText="1"/>
    </xf>
  </cellXfs>
  <cellStyles count="4">
    <cellStyle name="Normal" xfId="0" builtinId="0"/>
    <cellStyle name="Normal 2" xfId="3" xr:uid="{10446F6F-1F21-41C1-A019-E5B2B09AE466}"/>
    <cellStyle name="Normal 3" xfId="1" xr:uid="{98D090A6-DCD3-4FE8-8429-D5C4C0691BCD}"/>
    <cellStyle name="Normal 4" xfId="2" xr:uid="{39726B93-0F06-40E5-B4D8-2D57F0D6DF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04DC5-6E4E-4553-9723-F376218A6C2C}">
  <dimension ref="A2:G12"/>
  <sheetViews>
    <sheetView tabSelected="1" zoomScale="90" zoomScaleNormal="90" workbookViewId="0">
      <selection activeCell="C18" sqref="C18"/>
    </sheetView>
  </sheetViews>
  <sheetFormatPr defaultRowHeight="15" x14ac:dyDescent="0.25"/>
  <cols>
    <col min="1" max="1" width="50.5703125" customWidth="1"/>
    <col min="2" max="4" width="18.42578125" customWidth="1"/>
    <col min="7" max="7" width="15" customWidth="1"/>
  </cols>
  <sheetData>
    <row r="2" spans="1:7" ht="18.75" customHeight="1" x14ac:dyDescent="0.25">
      <c r="A2" s="123" t="s">
        <v>95</v>
      </c>
      <c r="B2" s="123"/>
      <c r="C2" s="123"/>
      <c r="D2" s="123"/>
    </row>
    <row r="3" spans="1:7" x14ac:dyDescent="0.25">
      <c r="A3" s="123"/>
      <c r="B3" s="123"/>
      <c r="C3" s="123"/>
      <c r="D3" s="123"/>
    </row>
    <row r="5" spans="1:7" ht="15.75" thickBot="1" x14ac:dyDescent="0.3"/>
    <row r="6" spans="1:7" ht="17.25" thickBot="1" x14ac:dyDescent="0.3">
      <c r="A6" s="124"/>
      <c r="B6" s="126" t="s">
        <v>102</v>
      </c>
      <c r="C6" s="127"/>
      <c r="D6" s="128"/>
    </row>
    <row r="7" spans="1:7" ht="159.75" customHeight="1" thickBot="1" x14ac:dyDescent="0.3">
      <c r="A7" s="125"/>
      <c r="B7" s="81" t="s">
        <v>100</v>
      </c>
      <c r="C7" s="82" t="s">
        <v>101</v>
      </c>
      <c r="D7" s="88" t="s">
        <v>3</v>
      </c>
    </row>
    <row r="8" spans="1:7" ht="17.25" thickBot="1" x14ac:dyDescent="0.3">
      <c r="A8" s="74" t="s">
        <v>0</v>
      </c>
      <c r="B8" s="85">
        <f t="shared" ref="B8:D8" si="0">SUM(B9:B12)</f>
        <v>49783.482900478331</v>
      </c>
      <c r="C8" s="86">
        <f t="shared" si="0"/>
        <v>396654.62999999995</v>
      </c>
      <c r="D8" s="87">
        <f t="shared" si="0"/>
        <v>492116</v>
      </c>
    </row>
    <row r="9" spans="1:7" ht="18.75" x14ac:dyDescent="0.3">
      <c r="A9" s="75" t="s">
        <v>96</v>
      </c>
      <c r="B9" s="83">
        <f>VM!F12</f>
        <v>1184.5</v>
      </c>
      <c r="C9" s="72">
        <f>VM!I12</f>
        <v>26438.68</v>
      </c>
      <c r="D9" s="84">
        <f>ROUNDUP(VM!J12,0)</f>
        <v>32808</v>
      </c>
    </row>
    <row r="10" spans="1:7" ht="18.75" x14ac:dyDescent="0.3">
      <c r="A10" s="75" t="s">
        <v>97</v>
      </c>
      <c r="B10" s="73">
        <f>SPKC!F11</f>
        <v>4636</v>
      </c>
      <c r="C10" s="71">
        <f>SPKC!I11</f>
        <v>68328.38</v>
      </c>
      <c r="D10" s="79">
        <f>ROUNDUP(SPKC!J11,0)</f>
        <v>84695</v>
      </c>
    </row>
    <row r="11" spans="1:7" ht="18.75" x14ac:dyDescent="0.3">
      <c r="A11" s="75" t="s">
        <v>98</v>
      </c>
      <c r="B11" s="73">
        <f>NVD!F11</f>
        <v>1823.95</v>
      </c>
      <c r="C11" s="71">
        <f>NVD!I11</f>
        <v>34624.369999999995</v>
      </c>
      <c r="D11" s="79">
        <f>ROUNDUP(NVD!J11,0)</f>
        <v>42966</v>
      </c>
      <c r="G11" s="121"/>
    </row>
    <row r="12" spans="1:7" ht="19.5" thickBot="1" x14ac:dyDescent="0.35">
      <c r="A12" s="78" t="s">
        <v>99</v>
      </c>
      <c r="B12" s="77">
        <f>NMPD!F11</f>
        <v>42139.032900478334</v>
      </c>
      <c r="C12" s="76">
        <f>NMPD!I11</f>
        <v>267263.19999999995</v>
      </c>
      <c r="D12" s="80">
        <f>ROUNDUP(NMPD!J11,0)</f>
        <v>331647</v>
      </c>
    </row>
  </sheetData>
  <mergeCells count="3">
    <mergeCell ref="A2:D3"/>
    <mergeCell ref="A6:A7"/>
    <mergeCell ref="B6: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0D67E-1AAA-4985-BE37-2BF1DB4DF082}">
  <dimension ref="A1:L61"/>
  <sheetViews>
    <sheetView zoomScale="70" zoomScaleNormal="70" workbookViewId="0">
      <selection activeCell="H68" sqref="H68"/>
    </sheetView>
  </sheetViews>
  <sheetFormatPr defaultRowHeight="15" x14ac:dyDescent="0.25"/>
  <cols>
    <col min="1" max="1" width="39.42578125" customWidth="1"/>
    <col min="2" max="2" width="2.85546875" customWidth="1"/>
    <col min="3" max="8" width="22.42578125" customWidth="1"/>
    <col min="9" max="9" width="30" customWidth="1"/>
    <col min="10" max="10" width="21.140625" customWidth="1"/>
  </cols>
  <sheetData>
    <row r="1" spans="1:10" ht="18.75" x14ac:dyDescent="0.3">
      <c r="A1" s="3"/>
      <c r="B1" s="3"/>
      <c r="C1" s="3"/>
      <c r="D1" s="3"/>
      <c r="E1" s="3"/>
      <c r="F1" s="3"/>
      <c r="G1" s="3"/>
      <c r="H1" s="3"/>
      <c r="I1" s="133"/>
      <c r="J1" s="133"/>
    </row>
    <row r="2" spans="1:10" ht="18.75" customHeight="1" x14ac:dyDescent="0.25">
      <c r="A2" s="132" t="s">
        <v>37</v>
      </c>
      <c r="B2" s="132"/>
      <c r="C2" s="132"/>
      <c r="D2" s="132"/>
      <c r="E2" s="132"/>
      <c r="F2" s="132"/>
      <c r="G2" s="132"/>
      <c r="H2" s="132"/>
      <c r="I2" s="132"/>
      <c r="J2" s="132"/>
    </row>
    <row r="3" spans="1:10" ht="18.75" customHeight="1" x14ac:dyDescent="0.25">
      <c r="A3" s="132"/>
      <c r="B3" s="132"/>
      <c r="C3" s="132"/>
      <c r="D3" s="132"/>
      <c r="E3" s="132"/>
      <c r="F3" s="132"/>
      <c r="G3" s="132"/>
      <c r="H3" s="132"/>
      <c r="I3" s="132"/>
      <c r="J3" s="132"/>
    </row>
    <row r="4" spans="1:10" ht="18.75" customHeight="1" x14ac:dyDescent="0.3">
      <c r="A4" s="1"/>
      <c r="B4" s="1"/>
      <c r="C4" s="1"/>
      <c r="D4" s="1"/>
      <c r="E4" s="1"/>
      <c r="F4" s="1"/>
      <c r="G4" s="1"/>
      <c r="H4" s="1"/>
      <c r="I4" s="1"/>
      <c r="J4" s="1"/>
    </row>
    <row r="5" spans="1:10" ht="18.75" x14ac:dyDescent="0.3">
      <c r="A5" s="3" t="s">
        <v>106</v>
      </c>
      <c r="B5" s="3"/>
      <c r="C5" s="3"/>
      <c r="D5" s="3"/>
      <c r="E5" s="3"/>
      <c r="F5" s="3"/>
      <c r="G5" s="3"/>
      <c r="H5" s="3"/>
      <c r="I5" s="3"/>
      <c r="J5" s="3"/>
    </row>
    <row r="6" spans="1:10" ht="18.75" x14ac:dyDescent="0.3">
      <c r="A6" s="3" t="s">
        <v>36</v>
      </c>
      <c r="B6" s="3"/>
      <c r="C6" s="3"/>
      <c r="D6" s="3"/>
      <c r="E6" s="3"/>
      <c r="F6" s="3"/>
      <c r="G6" s="3"/>
      <c r="H6" s="3"/>
      <c r="I6" s="3"/>
      <c r="J6" s="3"/>
    </row>
    <row r="7" spans="1:10" ht="18.75" x14ac:dyDescent="0.3">
      <c r="A7" s="3"/>
      <c r="B7" s="3"/>
      <c r="C7" s="3"/>
      <c r="D7" s="3"/>
      <c r="E7" s="3"/>
      <c r="F7" s="4"/>
      <c r="G7" s="3"/>
      <c r="H7" s="3"/>
      <c r="I7" s="5"/>
      <c r="J7" s="3"/>
    </row>
    <row r="8" spans="1:10" ht="18.75" x14ac:dyDescent="0.3">
      <c r="A8" s="134"/>
      <c r="B8" s="3"/>
      <c r="C8" s="134" t="s">
        <v>10</v>
      </c>
      <c r="D8" s="134" t="s">
        <v>11</v>
      </c>
      <c r="E8" s="134"/>
      <c r="F8" s="134"/>
      <c r="G8" s="131" t="s">
        <v>8</v>
      </c>
      <c r="H8" s="131" t="s">
        <v>41</v>
      </c>
      <c r="I8" s="135" t="s">
        <v>112</v>
      </c>
      <c r="J8" s="136" t="s">
        <v>39</v>
      </c>
    </row>
    <row r="9" spans="1:10" ht="18.75" x14ac:dyDescent="0.3">
      <c r="A9" s="134"/>
      <c r="B9" s="3"/>
      <c r="C9" s="134"/>
      <c r="D9" s="129" t="s">
        <v>1</v>
      </c>
      <c r="E9" s="129" t="s">
        <v>42</v>
      </c>
      <c r="F9" s="131" t="s">
        <v>15</v>
      </c>
      <c r="G9" s="131"/>
      <c r="H9" s="131"/>
      <c r="I9" s="135"/>
      <c r="J9" s="136"/>
    </row>
    <row r="10" spans="1:10" ht="189.75" customHeight="1" x14ac:dyDescent="0.3">
      <c r="A10" s="134"/>
      <c r="B10" s="3"/>
      <c r="C10" s="134"/>
      <c r="D10" s="130"/>
      <c r="E10" s="130"/>
      <c r="F10" s="131"/>
      <c r="G10" s="131"/>
      <c r="H10" s="131"/>
      <c r="I10" s="135"/>
      <c r="J10" s="136"/>
    </row>
    <row r="11" spans="1:10" ht="30" customHeight="1" x14ac:dyDescent="0.3">
      <c r="A11" s="6">
        <v>1</v>
      </c>
      <c r="B11" s="3"/>
      <c r="C11" s="6">
        <v>6</v>
      </c>
      <c r="D11" s="6" t="s">
        <v>13</v>
      </c>
      <c r="E11" s="6">
        <v>8</v>
      </c>
      <c r="F11" s="6">
        <v>9</v>
      </c>
      <c r="G11" s="6">
        <v>11</v>
      </c>
      <c r="H11" s="6">
        <v>12</v>
      </c>
      <c r="I11" s="6">
        <v>13</v>
      </c>
      <c r="J11" s="6" t="s">
        <v>14</v>
      </c>
    </row>
    <row r="12" spans="1:10" ht="18.75" x14ac:dyDescent="0.3">
      <c r="A12" s="94" t="s">
        <v>57</v>
      </c>
      <c r="B12" s="93"/>
      <c r="C12" s="89"/>
      <c r="D12" s="89"/>
      <c r="E12" s="89"/>
      <c r="F12" s="91">
        <f>F25+F37+F49+F61</f>
        <v>1184.5</v>
      </c>
      <c r="G12" s="89"/>
      <c r="H12" s="89"/>
      <c r="I12" s="92">
        <f>I25+I37+I49+I61</f>
        <v>26438.68</v>
      </c>
      <c r="J12" s="92">
        <f>J25+J37+J49+J61</f>
        <v>32807.78</v>
      </c>
    </row>
    <row r="13" spans="1:10" ht="35.25" customHeight="1" x14ac:dyDescent="0.3">
      <c r="A13" s="46" t="s">
        <v>111</v>
      </c>
      <c r="B13" s="90"/>
      <c r="C13" s="95"/>
      <c r="D13" s="95"/>
      <c r="E13" s="96"/>
      <c r="F13" s="96"/>
      <c r="G13" s="97"/>
      <c r="H13" s="97"/>
      <c r="I13" s="97"/>
      <c r="J13" s="97"/>
    </row>
    <row r="14" spans="1:10" ht="18.75" x14ac:dyDescent="0.3">
      <c r="A14" s="98" t="s">
        <v>108</v>
      </c>
      <c r="B14" s="99"/>
      <c r="C14" s="100">
        <v>1</v>
      </c>
      <c r="D14" s="107">
        <f t="shared" ref="D14:D19" si="0">E14+F14</f>
        <v>235.5</v>
      </c>
      <c r="E14" s="100">
        <v>176</v>
      </c>
      <c r="F14" s="107">
        <v>59.5</v>
      </c>
      <c r="G14" s="101">
        <v>2441</v>
      </c>
      <c r="H14" s="109">
        <f t="shared" ref="H14:H23" si="1">ROUND(G14/E14,3)</f>
        <v>13.869</v>
      </c>
      <c r="I14" s="102">
        <v>1650.41</v>
      </c>
      <c r="J14" s="109">
        <v>2048</v>
      </c>
    </row>
    <row r="15" spans="1:10" ht="18.75" x14ac:dyDescent="0.3">
      <c r="A15" s="98" t="s">
        <v>109</v>
      </c>
      <c r="B15" s="99"/>
      <c r="C15" s="100">
        <v>1</v>
      </c>
      <c r="D15" s="107">
        <f t="shared" si="0"/>
        <v>187</v>
      </c>
      <c r="E15" s="100">
        <v>176</v>
      </c>
      <c r="F15" s="107">
        <v>11</v>
      </c>
      <c r="G15" s="103">
        <v>1093</v>
      </c>
      <c r="H15" s="109">
        <f t="shared" si="1"/>
        <v>6.21</v>
      </c>
      <c r="I15" s="102">
        <v>136.62</v>
      </c>
      <c r="J15" s="109">
        <v>169.53</v>
      </c>
    </row>
    <row r="16" spans="1:10" ht="18.75" x14ac:dyDescent="0.3">
      <c r="A16" s="110" t="s">
        <v>123</v>
      </c>
      <c r="B16" s="99"/>
      <c r="C16" s="100">
        <v>1</v>
      </c>
      <c r="D16" s="107">
        <f t="shared" si="0"/>
        <v>224.5</v>
      </c>
      <c r="E16" s="100">
        <v>176</v>
      </c>
      <c r="F16" s="107">
        <v>48.5</v>
      </c>
      <c r="G16" s="104">
        <v>2353</v>
      </c>
      <c r="H16" s="109">
        <f t="shared" si="1"/>
        <v>13.369</v>
      </c>
      <c r="I16" s="102">
        <v>1296.79</v>
      </c>
      <c r="J16" s="109">
        <v>1609.19</v>
      </c>
    </row>
    <row r="17" spans="1:12" ht="18.75" x14ac:dyDescent="0.3">
      <c r="A17" s="98" t="s">
        <v>124</v>
      </c>
      <c r="B17" s="99"/>
      <c r="C17" s="100">
        <v>1</v>
      </c>
      <c r="D17" s="107">
        <f t="shared" si="0"/>
        <v>229</v>
      </c>
      <c r="E17" s="100">
        <v>176</v>
      </c>
      <c r="F17" s="107">
        <v>53</v>
      </c>
      <c r="G17" s="105">
        <v>1862</v>
      </c>
      <c r="H17" s="109">
        <f t="shared" si="1"/>
        <v>10.58</v>
      </c>
      <c r="I17" s="102">
        <v>1121.48</v>
      </c>
      <c r="J17" s="109">
        <v>1391.64</v>
      </c>
    </row>
    <row r="18" spans="1:12" ht="18.75" x14ac:dyDescent="0.3">
      <c r="A18" s="110" t="s">
        <v>107</v>
      </c>
      <c r="B18" s="99"/>
      <c r="C18" s="100">
        <v>1</v>
      </c>
      <c r="D18" s="107">
        <f t="shared" si="0"/>
        <v>277.5</v>
      </c>
      <c r="E18" s="100">
        <v>176</v>
      </c>
      <c r="F18" s="107">
        <v>101.5</v>
      </c>
      <c r="G18" s="102">
        <v>1382</v>
      </c>
      <c r="H18" s="109">
        <f t="shared" si="1"/>
        <v>7.8520000000000003</v>
      </c>
      <c r="I18" s="106">
        <v>1593.96</v>
      </c>
      <c r="J18" s="109">
        <v>1977.95</v>
      </c>
    </row>
    <row r="19" spans="1:12" ht="18.75" x14ac:dyDescent="0.3">
      <c r="A19" s="98" t="s">
        <v>110</v>
      </c>
      <c r="B19" s="99"/>
      <c r="C19" s="100">
        <v>1</v>
      </c>
      <c r="D19" s="107">
        <f t="shared" si="0"/>
        <v>199</v>
      </c>
      <c r="E19" s="100">
        <v>176</v>
      </c>
      <c r="F19" s="107">
        <v>23</v>
      </c>
      <c r="G19" s="105">
        <v>1382</v>
      </c>
      <c r="H19" s="109">
        <f t="shared" si="1"/>
        <v>7.8520000000000003</v>
      </c>
      <c r="I19" s="102">
        <v>361.19</v>
      </c>
      <c r="J19" s="109">
        <v>448.2</v>
      </c>
    </row>
    <row r="20" spans="1:12" ht="18.75" customHeight="1" x14ac:dyDescent="0.3">
      <c r="A20" s="98" t="s">
        <v>125</v>
      </c>
      <c r="B20" s="99"/>
      <c r="C20" s="100">
        <v>1</v>
      </c>
      <c r="D20" s="107">
        <f t="shared" ref="D20:D24" si="2">E20+F20</f>
        <v>209.5</v>
      </c>
      <c r="E20" s="100">
        <v>176</v>
      </c>
      <c r="F20" s="107">
        <v>33.5</v>
      </c>
      <c r="G20" s="101">
        <v>2100</v>
      </c>
      <c r="H20" s="109">
        <f t="shared" si="1"/>
        <v>11.932</v>
      </c>
      <c r="I20" s="102">
        <v>799.44</v>
      </c>
      <c r="J20" s="109">
        <v>992.03</v>
      </c>
    </row>
    <row r="21" spans="1:12" ht="18.75" x14ac:dyDescent="0.3">
      <c r="A21" s="98" t="s">
        <v>124</v>
      </c>
      <c r="B21" s="99"/>
      <c r="C21" s="100">
        <v>1</v>
      </c>
      <c r="D21" s="107">
        <f>E21+F21</f>
        <v>188.5</v>
      </c>
      <c r="E21" s="100">
        <v>176</v>
      </c>
      <c r="F21" s="107">
        <v>12.5</v>
      </c>
      <c r="G21" s="105">
        <v>1700</v>
      </c>
      <c r="H21" s="109">
        <f t="shared" si="1"/>
        <v>9.6590000000000007</v>
      </c>
      <c r="I21" s="102">
        <v>241.48</v>
      </c>
      <c r="J21" s="109">
        <v>299.64999999999998</v>
      </c>
    </row>
    <row r="22" spans="1:12" ht="37.5" customHeight="1" x14ac:dyDescent="0.3">
      <c r="A22" s="98" t="s">
        <v>126</v>
      </c>
      <c r="B22" s="99"/>
      <c r="C22" s="100">
        <v>1</v>
      </c>
      <c r="D22" s="107">
        <f>E22+F22</f>
        <v>242</v>
      </c>
      <c r="E22" s="100">
        <v>176</v>
      </c>
      <c r="F22" s="107">
        <v>66</v>
      </c>
      <c r="G22" s="105">
        <v>1647</v>
      </c>
      <c r="H22" s="109">
        <f t="shared" si="1"/>
        <v>9.3580000000000005</v>
      </c>
      <c r="I22" s="102">
        <v>1235.26</v>
      </c>
      <c r="J22" s="109">
        <v>1532.84</v>
      </c>
    </row>
    <row r="23" spans="1:12" ht="18.75" x14ac:dyDescent="0.3">
      <c r="A23" s="98" t="s">
        <v>125</v>
      </c>
      <c r="B23" s="99"/>
      <c r="C23" s="100">
        <v>1</v>
      </c>
      <c r="D23" s="107">
        <f>E23+F23</f>
        <v>203.5</v>
      </c>
      <c r="E23" s="100">
        <v>176</v>
      </c>
      <c r="F23" s="107">
        <v>27.5</v>
      </c>
      <c r="G23" s="101">
        <v>2100</v>
      </c>
      <c r="H23" s="109">
        <f t="shared" si="1"/>
        <v>11.932</v>
      </c>
      <c r="I23" s="102">
        <v>656.26</v>
      </c>
      <c r="J23" s="109">
        <v>814.35</v>
      </c>
    </row>
    <row r="24" spans="1:12" ht="18.75" x14ac:dyDescent="0.3">
      <c r="A24" s="98" t="s">
        <v>124</v>
      </c>
      <c r="B24" s="99"/>
      <c r="C24" s="100">
        <v>1</v>
      </c>
      <c r="D24" s="107">
        <f t="shared" si="2"/>
        <v>236</v>
      </c>
      <c r="E24" s="100">
        <v>176</v>
      </c>
      <c r="F24" s="107">
        <v>60</v>
      </c>
      <c r="G24" s="101">
        <v>1700</v>
      </c>
      <c r="H24" s="109">
        <f t="shared" ref="H24" si="3">ROUND(G24/E24,3)</f>
        <v>9.6590000000000007</v>
      </c>
      <c r="I24" s="102">
        <v>1159.08</v>
      </c>
      <c r="J24" s="109">
        <v>1438.3</v>
      </c>
    </row>
    <row r="25" spans="1:12" s="3" customFormat="1" ht="21.75" customHeight="1" x14ac:dyDescent="0.3">
      <c r="A25" s="15"/>
      <c r="C25" s="21">
        <f>SUM(C14:C24)</f>
        <v>11</v>
      </c>
      <c r="D25" s="21"/>
      <c r="E25" s="21"/>
      <c r="F25" s="114">
        <f>SUM(F14:F24)</f>
        <v>496</v>
      </c>
      <c r="G25" s="22"/>
      <c r="H25" s="22"/>
      <c r="I25" s="14">
        <f>SUM(I14:I24)</f>
        <v>10251.969999999999</v>
      </c>
      <c r="J25" s="22">
        <f>SUM(J14:J24)</f>
        <v>12721.68</v>
      </c>
    </row>
    <row r="26" spans="1:12" ht="37.5" x14ac:dyDescent="0.3">
      <c r="A26" s="46" t="s">
        <v>113</v>
      </c>
      <c r="B26" s="51"/>
      <c r="C26" s="52"/>
      <c r="D26" s="52"/>
      <c r="E26" s="52"/>
      <c r="F26" s="52"/>
      <c r="G26" s="53"/>
      <c r="H26" s="53"/>
      <c r="I26" s="53"/>
      <c r="J26" s="53"/>
    </row>
    <row r="27" spans="1:12" ht="18.75" x14ac:dyDescent="0.3">
      <c r="A27" s="98" t="s">
        <v>108</v>
      </c>
      <c r="C27" s="111">
        <v>1</v>
      </c>
      <c r="D27" s="107">
        <f>E27+F27</f>
        <v>201.5</v>
      </c>
      <c r="E27" s="111">
        <v>158</v>
      </c>
      <c r="F27" s="112">
        <v>43.5</v>
      </c>
      <c r="G27" s="101">
        <v>2441</v>
      </c>
      <c r="H27" s="102">
        <f t="shared" ref="H27:H36" si="4">ROUND(G27/E27,3)</f>
        <v>15.449</v>
      </c>
      <c r="I27" s="109">
        <v>1344.06</v>
      </c>
      <c r="J27" s="109">
        <v>1667.85</v>
      </c>
      <c r="K27" s="108"/>
      <c r="L27" s="108"/>
    </row>
    <row r="28" spans="1:12" ht="18.75" x14ac:dyDescent="0.3">
      <c r="A28" s="110" t="s">
        <v>123</v>
      </c>
      <c r="C28" s="111">
        <v>1</v>
      </c>
      <c r="D28" s="107">
        <f t="shared" ref="D28:D36" si="5">E28+F28</f>
        <v>191</v>
      </c>
      <c r="E28" s="111">
        <v>158</v>
      </c>
      <c r="F28" s="100">
        <v>33</v>
      </c>
      <c r="G28" s="113">
        <v>2353</v>
      </c>
      <c r="H28" s="102">
        <f t="shared" si="4"/>
        <v>14.891999999999999</v>
      </c>
      <c r="I28" s="102">
        <v>982.87</v>
      </c>
      <c r="J28" s="102">
        <v>1219.6400000000001</v>
      </c>
      <c r="K28" s="108"/>
      <c r="L28" s="108"/>
    </row>
    <row r="29" spans="1:12" ht="18.75" x14ac:dyDescent="0.3">
      <c r="A29" s="98" t="s">
        <v>124</v>
      </c>
      <c r="C29" s="111">
        <v>1</v>
      </c>
      <c r="D29" s="107">
        <f t="shared" si="5"/>
        <v>189</v>
      </c>
      <c r="E29" s="111">
        <v>158</v>
      </c>
      <c r="F29" s="100">
        <v>31</v>
      </c>
      <c r="G29" s="105">
        <v>1862</v>
      </c>
      <c r="H29" s="102">
        <f t="shared" si="4"/>
        <v>11.785</v>
      </c>
      <c r="I29" s="102">
        <v>730.68</v>
      </c>
      <c r="J29" s="102">
        <v>906.7</v>
      </c>
      <c r="K29" s="108"/>
      <c r="L29" s="108"/>
    </row>
    <row r="30" spans="1:12" ht="18.75" x14ac:dyDescent="0.3">
      <c r="A30" s="110" t="s">
        <v>107</v>
      </c>
      <c r="C30" s="111">
        <v>1</v>
      </c>
      <c r="D30" s="107">
        <f t="shared" si="5"/>
        <v>225.5</v>
      </c>
      <c r="E30" s="111">
        <v>158</v>
      </c>
      <c r="F30" s="100">
        <v>67.5</v>
      </c>
      <c r="G30" s="102">
        <v>1382</v>
      </c>
      <c r="H30" s="102">
        <f t="shared" si="4"/>
        <v>8.7469999999999999</v>
      </c>
      <c r="I30" s="102">
        <v>1180.8499999999999</v>
      </c>
      <c r="J30" s="102">
        <v>1465.32</v>
      </c>
      <c r="K30" s="108"/>
      <c r="L30" s="108"/>
    </row>
    <row r="31" spans="1:12" ht="18.75" x14ac:dyDescent="0.3">
      <c r="A31" s="98" t="s">
        <v>110</v>
      </c>
      <c r="C31" s="111">
        <v>1</v>
      </c>
      <c r="D31" s="107">
        <f t="shared" si="5"/>
        <v>169.5</v>
      </c>
      <c r="E31" s="111">
        <v>158</v>
      </c>
      <c r="F31" s="100">
        <v>11.5</v>
      </c>
      <c r="G31" s="105">
        <v>1382</v>
      </c>
      <c r="H31" s="102">
        <f t="shared" si="4"/>
        <v>8.7469999999999999</v>
      </c>
      <c r="I31" s="102">
        <v>201.18</v>
      </c>
      <c r="J31" s="102">
        <v>249.64</v>
      </c>
      <c r="K31" s="108"/>
      <c r="L31" s="108"/>
    </row>
    <row r="32" spans="1:12" ht="18.75" x14ac:dyDescent="0.3">
      <c r="A32" s="98" t="s">
        <v>125</v>
      </c>
      <c r="C32" s="111">
        <v>1</v>
      </c>
      <c r="D32" s="107">
        <f t="shared" si="5"/>
        <v>184.5</v>
      </c>
      <c r="E32" s="111">
        <v>158</v>
      </c>
      <c r="F32" s="100">
        <v>26.5</v>
      </c>
      <c r="G32" s="101">
        <v>2100</v>
      </c>
      <c r="H32" s="102">
        <f t="shared" si="4"/>
        <v>13.291</v>
      </c>
      <c r="I32" s="102">
        <v>704.42</v>
      </c>
      <c r="J32" s="102">
        <v>874.12</v>
      </c>
      <c r="K32" s="108"/>
      <c r="L32" s="108"/>
    </row>
    <row r="33" spans="1:12" ht="18.75" x14ac:dyDescent="0.3">
      <c r="A33" s="98" t="s">
        <v>124</v>
      </c>
      <c r="C33" s="111">
        <v>1</v>
      </c>
      <c r="D33" s="107">
        <f t="shared" si="5"/>
        <v>175.5</v>
      </c>
      <c r="E33" s="111">
        <v>158</v>
      </c>
      <c r="F33" s="100">
        <v>17.5</v>
      </c>
      <c r="G33" s="105">
        <v>1700</v>
      </c>
      <c r="H33" s="102">
        <f t="shared" si="4"/>
        <v>10.759</v>
      </c>
      <c r="I33" s="102">
        <v>376.57</v>
      </c>
      <c r="J33" s="102">
        <v>467.29</v>
      </c>
      <c r="K33" s="108"/>
      <c r="L33" s="108"/>
    </row>
    <row r="34" spans="1:12" ht="37.5" x14ac:dyDescent="0.3">
      <c r="A34" s="98" t="s">
        <v>126</v>
      </c>
      <c r="C34" s="111">
        <v>1</v>
      </c>
      <c r="D34" s="107">
        <f t="shared" si="5"/>
        <v>203</v>
      </c>
      <c r="E34" s="111">
        <v>158</v>
      </c>
      <c r="F34" s="100">
        <v>45</v>
      </c>
      <c r="G34" s="105">
        <v>1647</v>
      </c>
      <c r="H34" s="102">
        <f t="shared" si="4"/>
        <v>10.423999999999999</v>
      </c>
      <c r="I34" s="102">
        <v>938.16</v>
      </c>
      <c r="J34" s="102">
        <v>1164.17</v>
      </c>
      <c r="K34" s="108"/>
      <c r="L34" s="108"/>
    </row>
    <row r="35" spans="1:12" ht="18.75" x14ac:dyDescent="0.3">
      <c r="A35" s="98" t="s">
        <v>125</v>
      </c>
      <c r="C35" s="111">
        <v>1</v>
      </c>
      <c r="D35" s="107">
        <f t="shared" si="5"/>
        <v>170</v>
      </c>
      <c r="E35" s="111">
        <v>158</v>
      </c>
      <c r="F35" s="100">
        <v>12</v>
      </c>
      <c r="G35" s="101">
        <v>2100</v>
      </c>
      <c r="H35" s="102">
        <f t="shared" si="4"/>
        <v>13.291</v>
      </c>
      <c r="I35" s="102">
        <v>318.98</v>
      </c>
      <c r="J35" s="102">
        <v>395.82</v>
      </c>
      <c r="K35" s="108"/>
      <c r="L35" s="108"/>
    </row>
    <row r="36" spans="1:12" ht="18.75" x14ac:dyDescent="0.3">
      <c r="A36" s="98" t="s">
        <v>124</v>
      </c>
      <c r="C36" s="111">
        <v>1</v>
      </c>
      <c r="D36" s="107">
        <f t="shared" si="5"/>
        <v>215</v>
      </c>
      <c r="E36" s="111">
        <v>158</v>
      </c>
      <c r="F36" s="100">
        <v>57</v>
      </c>
      <c r="G36" s="101">
        <v>1700</v>
      </c>
      <c r="H36" s="102">
        <f t="shared" si="4"/>
        <v>10.759</v>
      </c>
      <c r="I36" s="102">
        <v>1226.53</v>
      </c>
      <c r="J36" s="102">
        <v>1522</v>
      </c>
      <c r="K36" s="108"/>
      <c r="L36" s="108"/>
    </row>
    <row r="37" spans="1:12" ht="18.75" x14ac:dyDescent="0.3">
      <c r="A37" s="15"/>
      <c r="B37" s="3"/>
      <c r="C37" s="21">
        <f>SUM(C27:C36)</f>
        <v>10</v>
      </c>
      <c r="D37" s="21"/>
      <c r="E37" s="21"/>
      <c r="F37" s="114">
        <f>SUM(F27:F36)</f>
        <v>344.5</v>
      </c>
      <c r="G37" s="22"/>
      <c r="H37" s="22"/>
      <c r="I37" s="14">
        <f>SUM(I27:I36)</f>
        <v>8004.2999999999984</v>
      </c>
      <c r="J37" s="22">
        <f>SUM(J27:J36)</f>
        <v>9932.5499999999993</v>
      </c>
    </row>
    <row r="38" spans="1:12" ht="37.5" x14ac:dyDescent="0.3">
      <c r="A38" s="46" t="s">
        <v>114</v>
      </c>
      <c r="B38" s="51"/>
      <c r="C38" s="52"/>
      <c r="D38" s="52"/>
      <c r="E38" s="52"/>
      <c r="F38" s="52"/>
      <c r="G38" s="53"/>
      <c r="H38" s="53"/>
      <c r="I38" s="53"/>
      <c r="J38" s="53"/>
    </row>
    <row r="39" spans="1:12" ht="18.75" x14ac:dyDescent="0.3">
      <c r="A39" s="98" t="s">
        <v>108</v>
      </c>
      <c r="C39" s="16">
        <v>1</v>
      </c>
      <c r="D39" s="120">
        <f t="shared" ref="D39:D48" si="6">E39+F39</f>
        <v>187.5</v>
      </c>
      <c r="E39" s="16">
        <v>152</v>
      </c>
      <c r="F39" s="107">
        <v>35.5</v>
      </c>
      <c r="G39" s="115">
        <v>2441</v>
      </c>
      <c r="H39" s="102">
        <f t="shared" ref="H39:H41" si="7">ROUND(G39/E39,3)</f>
        <v>16.059000000000001</v>
      </c>
      <c r="I39" s="17">
        <v>1140.19</v>
      </c>
      <c r="J39" s="17">
        <v>1414.86</v>
      </c>
    </row>
    <row r="40" spans="1:12" ht="18.75" x14ac:dyDescent="0.3">
      <c r="A40" s="110" t="s">
        <v>127</v>
      </c>
      <c r="C40" s="111">
        <v>1</v>
      </c>
      <c r="D40" s="112">
        <f t="shared" si="6"/>
        <v>170</v>
      </c>
      <c r="E40" s="111">
        <v>152</v>
      </c>
      <c r="F40" s="112">
        <v>18</v>
      </c>
      <c r="G40" s="117">
        <v>2353</v>
      </c>
      <c r="H40" s="109">
        <f t="shared" si="7"/>
        <v>15.48</v>
      </c>
      <c r="I40" s="109">
        <v>557.28</v>
      </c>
      <c r="J40" s="109">
        <v>691.53</v>
      </c>
    </row>
    <row r="41" spans="1:12" ht="18.75" x14ac:dyDescent="0.3">
      <c r="A41" s="98" t="s">
        <v>124</v>
      </c>
      <c r="C41" s="111">
        <v>1</v>
      </c>
      <c r="D41" s="112">
        <f t="shared" si="6"/>
        <v>169.5</v>
      </c>
      <c r="E41" s="111">
        <v>152</v>
      </c>
      <c r="F41" s="112">
        <v>17.5</v>
      </c>
      <c r="G41" s="118">
        <v>1862</v>
      </c>
      <c r="H41" s="109">
        <f t="shared" si="7"/>
        <v>12.25</v>
      </c>
      <c r="I41" s="109">
        <v>428.75</v>
      </c>
      <c r="J41" s="109">
        <v>532.04</v>
      </c>
    </row>
    <row r="42" spans="1:12" ht="18.75" x14ac:dyDescent="0.3">
      <c r="A42" s="110" t="s">
        <v>107</v>
      </c>
      <c r="C42" s="111">
        <v>1</v>
      </c>
      <c r="D42" s="112">
        <f t="shared" si="6"/>
        <v>194</v>
      </c>
      <c r="E42" s="111">
        <v>152</v>
      </c>
      <c r="F42" s="112">
        <v>42</v>
      </c>
      <c r="G42" s="109">
        <v>1382</v>
      </c>
      <c r="H42" s="109">
        <f>ROUND(G42/E42,3)</f>
        <v>9.0920000000000005</v>
      </c>
      <c r="I42" s="116">
        <v>763.72</v>
      </c>
      <c r="J42" s="109">
        <v>947.7</v>
      </c>
    </row>
    <row r="43" spans="1:12" ht="18.75" x14ac:dyDescent="0.3">
      <c r="A43" s="98" t="s">
        <v>110</v>
      </c>
      <c r="C43" s="111">
        <v>1</v>
      </c>
      <c r="D43" s="112">
        <f t="shared" si="6"/>
        <v>159</v>
      </c>
      <c r="E43" s="111">
        <v>152</v>
      </c>
      <c r="F43" s="112">
        <v>7</v>
      </c>
      <c r="G43" s="118">
        <v>1382</v>
      </c>
      <c r="H43" s="109">
        <f t="shared" ref="H43:H48" si="8">ROUND(G43/E43,3)</f>
        <v>9.0920000000000005</v>
      </c>
      <c r="I43" s="109">
        <v>127.29</v>
      </c>
      <c r="J43" s="109">
        <v>157.94999999999999</v>
      </c>
    </row>
    <row r="44" spans="1:12" ht="18.75" x14ac:dyDescent="0.3">
      <c r="A44" s="98" t="s">
        <v>125</v>
      </c>
      <c r="C44" s="111">
        <v>1</v>
      </c>
      <c r="D44" s="112">
        <f t="shared" si="6"/>
        <v>172</v>
      </c>
      <c r="E44" s="111">
        <v>152</v>
      </c>
      <c r="F44" s="112">
        <v>20</v>
      </c>
      <c r="G44" s="119">
        <v>2100</v>
      </c>
      <c r="H44" s="109">
        <f t="shared" si="8"/>
        <v>13.816000000000001</v>
      </c>
      <c r="I44" s="109">
        <v>552.64</v>
      </c>
      <c r="J44" s="109">
        <v>685.77</v>
      </c>
    </row>
    <row r="45" spans="1:12" ht="18.75" x14ac:dyDescent="0.3">
      <c r="A45" s="98" t="s">
        <v>124</v>
      </c>
      <c r="C45" s="111">
        <v>1</v>
      </c>
      <c r="D45" s="112">
        <f t="shared" si="6"/>
        <v>165.5</v>
      </c>
      <c r="E45" s="111">
        <v>152</v>
      </c>
      <c r="F45" s="112">
        <v>13.5</v>
      </c>
      <c r="G45" s="118">
        <v>1700</v>
      </c>
      <c r="H45" s="109">
        <f t="shared" si="8"/>
        <v>11.183999999999999</v>
      </c>
      <c r="I45" s="109">
        <v>301.97000000000003</v>
      </c>
      <c r="J45" s="109">
        <v>374.71</v>
      </c>
    </row>
    <row r="46" spans="1:12" ht="37.5" x14ac:dyDescent="0.3">
      <c r="A46" s="98" t="s">
        <v>126</v>
      </c>
      <c r="C46" s="111">
        <v>1</v>
      </c>
      <c r="D46" s="112">
        <f t="shared" si="6"/>
        <v>178</v>
      </c>
      <c r="E46" s="111">
        <v>152</v>
      </c>
      <c r="F46" s="112">
        <v>26</v>
      </c>
      <c r="G46" s="118">
        <v>1647</v>
      </c>
      <c r="H46" s="109">
        <f t="shared" si="8"/>
        <v>10.836</v>
      </c>
      <c r="I46" s="109">
        <v>563.47</v>
      </c>
      <c r="J46" s="109">
        <v>699.21</v>
      </c>
    </row>
    <row r="47" spans="1:12" ht="18.75" x14ac:dyDescent="0.3">
      <c r="A47" s="98" t="s">
        <v>125</v>
      </c>
      <c r="C47" s="111">
        <v>1</v>
      </c>
      <c r="D47" s="112">
        <f t="shared" si="6"/>
        <v>163</v>
      </c>
      <c r="E47" s="111">
        <v>152</v>
      </c>
      <c r="F47" s="112">
        <v>11</v>
      </c>
      <c r="G47" s="119">
        <v>2100</v>
      </c>
      <c r="H47" s="109">
        <f t="shared" si="8"/>
        <v>13.816000000000001</v>
      </c>
      <c r="I47" s="109">
        <v>303.95</v>
      </c>
      <c r="J47" s="109">
        <v>377.17</v>
      </c>
    </row>
    <row r="48" spans="1:12" ht="18.75" x14ac:dyDescent="0.3">
      <c r="A48" s="98" t="s">
        <v>124</v>
      </c>
      <c r="C48" s="111">
        <v>1</v>
      </c>
      <c r="D48" s="112">
        <f t="shared" si="6"/>
        <v>224</v>
      </c>
      <c r="E48" s="111">
        <v>152</v>
      </c>
      <c r="F48" s="112">
        <v>72</v>
      </c>
      <c r="G48" s="119">
        <v>1700</v>
      </c>
      <c r="H48" s="109">
        <f t="shared" si="8"/>
        <v>11.183999999999999</v>
      </c>
      <c r="I48" s="109">
        <v>1610.5</v>
      </c>
      <c r="J48" s="109">
        <v>1998.47</v>
      </c>
    </row>
    <row r="49" spans="1:10" ht="18.75" x14ac:dyDescent="0.3">
      <c r="A49" s="15"/>
      <c r="B49" s="3"/>
      <c r="C49" s="21">
        <f>SUM(C39:C48)</f>
        <v>10</v>
      </c>
      <c r="D49" s="21"/>
      <c r="E49" s="21"/>
      <c r="F49" s="114">
        <f>SUM(F39:F48)</f>
        <v>262.5</v>
      </c>
      <c r="G49" s="22"/>
      <c r="H49" s="22"/>
      <c r="I49" s="14">
        <f>SUM(I39:I48)</f>
        <v>6349.76</v>
      </c>
      <c r="J49" s="22">
        <f>SUM(J39:J48)</f>
        <v>7879.4100000000008</v>
      </c>
    </row>
    <row r="50" spans="1:10" ht="56.25" x14ac:dyDescent="0.3">
      <c r="A50" s="46" t="s">
        <v>121</v>
      </c>
      <c r="B50" s="51"/>
      <c r="C50" s="52"/>
      <c r="D50" s="52"/>
      <c r="E50" s="52"/>
      <c r="F50" s="52"/>
      <c r="G50" s="53"/>
      <c r="H50" s="53"/>
      <c r="I50" s="53"/>
      <c r="J50" s="53"/>
    </row>
    <row r="51" spans="1:10" ht="18.75" x14ac:dyDescent="0.3">
      <c r="A51" s="98" t="s">
        <v>108</v>
      </c>
      <c r="C51" s="100">
        <v>1</v>
      </c>
      <c r="D51" s="107">
        <f t="shared" ref="D51:D60" si="9">E51+F51</f>
        <v>169</v>
      </c>
      <c r="E51" s="100">
        <v>159</v>
      </c>
      <c r="F51" s="107">
        <v>10</v>
      </c>
      <c r="G51" s="101">
        <v>2441</v>
      </c>
      <c r="H51" s="102">
        <f t="shared" ref="H51:H53" si="10">ROUND(G51/E51,3)</f>
        <v>15.352</v>
      </c>
      <c r="I51" s="102">
        <v>307.04000000000002</v>
      </c>
      <c r="J51" s="102">
        <v>381.01</v>
      </c>
    </row>
    <row r="52" spans="1:10" ht="18.75" x14ac:dyDescent="0.3">
      <c r="A52" s="110" t="s">
        <v>127</v>
      </c>
      <c r="C52" s="100">
        <v>1</v>
      </c>
      <c r="D52" s="107">
        <f t="shared" si="9"/>
        <v>163</v>
      </c>
      <c r="E52" s="100">
        <v>159</v>
      </c>
      <c r="F52" s="107">
        <v>4</v>
      </c>
      <c r="G52" s="104">
        <v>2353</v>
      </c>
      <c r="H52" s="102">
        <f t="shared" si="10"/>
        <v>14.798999999999999</v>
      </c>
      <c r="I52" s="102">
        <v>118.39</v>
      </c>
      <c r="J52" s="102">
        <v>146.91</v>
      </c>
    </row>
    <row r="53" spans="1:10" ht="18.75" x14ac:dyDescent="0.3">
      <c r="A53" s="98" t="s">
        <v>124</v>
      </c>
      <c r="C53" s="100">
        <v>1</v>
      </c>
      <c r="D53" s="107">
        <f t="shared" si="9"/>
        <v>161</v>
      </c>
      <c r="E53" s="100">
        <v>159</v>
      </c>
      <c r="F53" s="107">
        <v>2</v>
      </c>
      <c r="G53" s="105">
        <v>1862</v>
      </c>
      <c r="H53" s="102">
        <f t="shared" si="10"/>
        <v>11.711</v>
      </c>
      <c r="I53" s="102">
        <v>46.84</v>
      </c>
      <c r="J53" s="102">
        <v>58.12</v>
      </c>
    </row>
    <row r="54" spans="1:10" ht="18.75" x14ac:dyDescent="0.3">
      <c r="A54" s="110" t="s">
        <v>107</v>
      </c>
      <c r="C54" s="100">
        <v>1</v>
      </c>
      <c r="D54" s="107">
        <f t="shared" si="9"/>
        <v>178</v>
      </c>
      <c r="E54" s="100">
        <v>159</v>
      </c>
      <c r="F54" s="107">
        <v>19</v>
      </c>
      <c r="G54" s="102">
        <v>1382</v>
      </c>
      <c r="H54" s="102">
        <f>ROUND(G54/E54,3)</f>
        <v>8.6920000000000002</v>
      </c>
      <c r="I54" s="106">
        <v>330.3</v>
      </c>
      <c r="J54" s="102">
        <v>409.87</v>
      </c>
    </row>
    <row r="55" spans="1:10" ht="18.75" x14ac:dyDescent="0.3">
      <c r="A55" s="98" t="s">
        <v>110</v>
      </c>
      <c r="C55" s="100">
        <v>1</v>
      </c>
      <c r="D55" s="107">
        <f t="shared" si="9"/>
        <v>165</v>
      </c>
      <c r="E55" s="100">
        <v>159</v>
      </c>
      <c r="F55" s="107">
        <v>6</v>
      </c>
      <c r="G55" s="105">
        <v>1382</v>
      </c>
      <c r="H55" s="102">
        <f t="shared" ref="H55:H60" si="11">ROUND(G55/E55,3)</f>
        <v>8.6920000000000002</v>
      </c>
      <c r="I55" s="102">
        <v>104.3</v>
      </c>
      <c r="J55" s="102">
        <v>129.43</v>
      </c>
    </row>
    <row r="56" spans="1:10" ht="18.75" x14ac:dyDescent="0.3">
      <c r="A56" s="98" t="s">
        <v>125</v>
      </c>
      <c r="C56" s="100">
        <v>1</v>
      </c>
      <c r="D56" s="107">
        <f t="shared" si="9"/>
        <v>165.5</v>
      </c>
      <c r="E56" s="100">
        <v>159</v>
      </c>
      <c r="F56" s="107">
        <v>6.5</v>
      </c>
      <c r="G56" s="101">
        <v>2100</v>
      </c>
      <c r="H56" s="102">
        <f t="shared" si="11"/>
        <v>13.208</v>
      </c>
      <c r="I56" s="102">
        <v>171.7</v>
      </c>
      <c r="J56" s="102">
        <v>213.06</v>
      </c>
    </row>
    <row r="57" spans="1:10" ht="18.75" x14ac:dyDescent="0.3">
      <c r="A57" s="98" t="s">
        <v>124</v>
      </c>
      <c r="C57" s="100">
        <v>1</v>
      </c>
      <c r="D57" s="107">
        <f t="shared" si="9"/>
        <v>159.5</v>
      </c>
      <c r="E57" s="100">
        <v>159</v>
      </c>
      <c r="F57" s="107">
        <v>0.5</v>
      </c>
      <c r="G57" s="105">
        <v>1700</v>
      </c>
      <c r="H57" s="102">
        <f t="shared" si="11"/>
        <v>10.692</v>
      </c>
      <c r="I57" s="102">
        <v>10.69</v>
      </c>
      <c r="J57" s="102">
        <v>13.27</v>
      </c>
    </row>
    <row r="58" spans="1:10" ht="37.5" x14ac:dyDescent="0.3">
      <c r="A58" s="98" t="s">
        <v>126</v>
      </c>
      <c r="C58" s="100">
        <v>1</v>
      </c>
      <c r="D58" s="107">
        <f t="shared" si="9"/>
        <v>167.5</v>
      </c>
      <c r="E58" s="100">
        <v>159</v>
      </c>
      <c r="F58" s="107">
        <v>8.5</v>
      </c>
      <c r="G58" s="105">
        <v>1647</v>
      </c>
      <c r="H58" s="102">
        <f t="shared" si="11"/>
        <v>10.358000000000001</v>
      </c>
      <c r="I58" s="102">
        <v>176.09</v>
      </c>
      <c r="J58" s="102">
        <v>218.51</v>
      </c>
    </row>
    <row r="59" spans="1:10" ht="18.75" x14ac:dyDescent="0.3">
      <c r="A59" s="98" t="s">
        <v>125</v>
      </c>
      <c r="C59" s="100">
        <v>1</v>
      </c>
      <c r="D59" s="107">
        <f t="shared" si="9"/>
        <v>165.5</v>
      </c>
      <c r="E59" s="100">
        <v>159</v>
      </c>
      <c r="F59" s="107">
        <v>6.5</v>
      </c>
      <c r="G59" s="101">
        <v>2100</v>
      </c>
      <c r="H59" s="102">
        <f t="shared" si="11"/>
        <v>13.208</v>
      </c>
      <c r="I59" s="102">
        <v>171.7</v>
      </c>
      <c r="J59" s="102">
        <v>213.06</v>
      </c>
    </row>
    <row r="60" spans="1:10" ht="18.75" x14ac:dyDescent="0.3">
      <c r="A60" s="98" t="s">
        <v>124</v>
      </c>
      <c r="C60" s="100">
        <v>1</v>
      </c>
      <c r="D60" s="107">
        <f t="shared" si="9"/>
        <v>177.5</v>
      </c>
      <c r="E60" s="100">
        <v>159</v>
      </c>
      <c r="F60" s="107">
        <v>18.5</v>
      </c>
      <c r="G60" s="101">
        <v>1700</v>
      </c>
      <c r="H60" s="102">
        <f t="shared" si="11"/>
        <v>10.692</v>
      </c>
      <c r="I60" s="102">
        <v>395.6</v>
      </c>
      <c r="J60" s="102">
        <v>490.9</v>
      </c>
    </row>
    <row r="61" spans="1:10" ht="18.75" x14ac:dyDescent="0.3">
      <c r="A61" s="15"/>
      <c r="B61" s="3"/>
      <c r="C61" s="21">
        <f>SUM(C51:C60)</f>
        <v>10</v>
      </c>
      <c r="D61" s="21"/>
      <c r="E61" s="21"/>
      <c r="F61" s="114">
        <f>SUM(F51:F60)</f>
        <v>81.5</v>
      </c>
      <c r="G61" s="22"/>
      <c r="H61" s="22"/>
      <c r="I61" s="14">
        <f>SUM(I51:I60)</f>
        <v>1832.65</v>
      </c>
      <c r="J61" s="22">
        <f>SUM(J51:J60)</f>
        <v>2274.14</v>
      </c>
    </row>
  </sheetData>
  <mergeCells count="12">
    <mergeCell ref="E9:E10"/>
    <mergeCell ref="F9:F10"/>
    <mergeCell ref="A2:J3"/>
    <mergeCell ref="I1:J1"/>
    <mergeCell ref="A8:A10"/>
    <mergeCell ref="C8:C10"/>
    <mergeCell ref="D8:F8"/>
    <mergeCell ref="G8:G10"/>
    <mergeCell ref="H8:H10"/>
    <mergeCell ref="I8:I10"/>
    <mergeCell ref="J8:J10"/>
    <mergeCell ref="D9:D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5"/>
  <sheetViews>
    <sheetView zoomScale="70" zoomScaleNormal="70" workbookViewId="0">
      <selection activeCell="X15" sqref="X15"/>
    </sheetView>
  </sheetViews>
  <sheetFormatPr defaultRowHeight="18.75" x14ac:dyDescent="0.3"/>
  <cols>
    <col min="1" max="1" width="43.140625" style="3" customWidth="1"/>
    <col min="2" max="2" width="2.7109375" style="3" customWidth="1"/>
    <col min="3" max="3" width="16.85546875" style="3" customWidth="1"/>
    <col min="4" max="4" width="14.5703125" style="3" customWidth="1"/>
    <col min="5" max="5" width="14.7109375" style="3" customWidth="1"/>
    <col min="6" max="6" width="18.42578125" style="3" customWidth="1"/>
    <col min="7" max="8" width="20.140625" style="3" customWidth="1"/>
    <col min="9" max="9" width="29.140625" style="3" customWidth="1"/>
    <col min="10" max="10" width="26.85546875" style="3" customWidth="1"/>
    <col min="11" max="11" width="9.140625" style="3"/>
    <col min="12" max="12" width="13.5703125" style="3" customWidth="1"/>
    <col min="13" max="16384" width="9.140625" style="3"/>
  </cols>
  <sheetData>
    <row r="1" spans="1:10" x14ac:dyDescent="0.3">
      <c r="I1" s="133"/>
      <c r="J1" s="133"/>
    </row>
    <row r="2" spans="1:10" s="8" customFormat="1" ht="39.75" customHeight="1" x14ac:dyDescent="0.3">
      <c r="A2" s="132" t="s">
        <v>37</v>
      </c>
      <c r="B2" s="132"/>
      <c r="C2" s="132"/>
      <c r="D2" s="132"/>
      <c r="E2" s="132"/>
      <c r="F2" s="132"/>
      <c r="G2" s="132"/>
      <c r="H2" s="132"/>
      <c r="I2" s="132"/>
      <c r="J2" s="132"/>
    </row>
    <row r="4" spans="1:10" x14ac:dyDescent="0.3">
      <c r="A4" s="3" t="s">
        <v>104</v>
      </c>
    </row>
    <row r="5" spans="1:10" x14ac:dyDescent="0.3">
      <c r="A5" s="3" t="s">
        <v>36</v>
      </c>
    </row>
    <row r="6" spans="1:10" x14ac:dyDescent="0.3">
      <c r="F6" s="4"/>
      <c r="I6" s="5"/>
    </row>
    <row r="7" spans="1:10" ht="58.5" customHeight="1" x14ac:dyDescent="0.3">
      <c r="A7" s="134"/>
      <c r="C7" s="134" t="s">
        <v>10</v>
      </c>
      <c r="D7" s="134" t="s">
        <v>11</v>
      </c>
      <c r="E7" s="134"/>
      <c r="F7" s="134"/>
      <c r="G7" s="131" t="s">
        <v>8</v>
      </c>
      <c r="H7" s="131" t="s">
        <v>41</v>
      </c>
      <c r="I7" s="135" t="s">
        <v>38</v>
      </c>
      <c r="J7" s="136" t="s">
        <v>49</v>
      </c>
    </row>
    <row r="8" spans="1:10" ht="24" customHeight="1" x14ac:dyDescent="0.3">
      <c r="A8" s="134"/>
      <c r="C8" s="134"/>
      <c r="D8" s="129" t="s">
        <v>1</v>
      </c>
      <c r="E8" s="129" t="s">
        <v>42</v>
      </c>
      <c r="F8" s="131" t="s">
        <v>15</v>
      </c>
      <c r="G8" s="131"/>
      <c r="H8" s="131"/>
      <c r="I8" s="135"/>
      <c r="J8" s="136"/>
    </row>
    <row r="9" spans="1:10" ht="153" customHeight="1" x14ac:dyDescent="0.3">
      <c r="A9" s="134"/>
      <c r="C9" s="134"/>
      <c r="D9" s="130"/>
      <c r="E9" s="130"/>
      <c r="F9" s="131"/>
      <c r="G9" s="131"/>
      <c r="H9" s="131"/>
      <c r="I9" s="135"/>
      <c r="J9" s="136"/>
    </row>
    <row r="10" spans="1:10" ht="20.25" customHeight="1" x14ac:dyDescent="0.3">
      <c r="A10" s="6">
        <v>1</v>
      </c>
      <c r="C10" s="6">
        <v>6</v>
      </c>
      <c r="D10" s="6" t="s">
        <v>13</v>
      </c>
      <c r="E10" s="6">
        <v>8</v>
      </c>
      <c r="F10" s="6">
        <v>9</v>
      </c>
      <c r="G10" s="6">
        <v>11</v>
      </c>
      <c r="H10" s="6">
        <v>12</v>
      </c>
      <c r="I10" s="6">
        <v>13</v>
      </c>
      <c r="J10" s="6" t="s">
        <v>14</v>
      </c>
    </row>
    <row r="11" spans="1:10" s="8" customFormat="1" ht="26.25" customHeight="1" x14ac:dyDescent="0.3">
      <c r="A11" s="7" t="s">
        <v>57</v>
      </c>
      <c r="C11" s="9"/>
      <c r="D11" s="9"/>
      <c r="E11" s="9"/>
      <c r="F11" s="10">
        <f t="shared" ref="F11:J11" si="0">F28+F46+F66+F78</f>
        <v>4636</v>
      </c>
      <c r="G11" s="9"/>
      <c r="H11" s="9"/>
      <c r="I11" s="11">
        <f t="shared" si="0"/>
        <v>68328.38</v>
      </c>
      <c r="J11" s="11">
        <f t="shared" si="0"/>
        <v>84694.67</v>
      </c>
    </row>
    <row r="12" spans="1:10" s="12" customFormat="1" ht="43.5" customHeight="1" x14ac:dyDescent="0.3">
      <c r="A12" s="46" t="s">
        <v>45</v>
      </c>
      <c r="B12" s="47"/>
      <c r="C12" s="48"/>
      <c r="D12" s="48"/>
      <c r="E12" s="49"/>
      <c r="F12" s="49"/>
      <c r="G12" s="50"/>
      <c r="H12" s="50"/>
      <c r="I12" s="50"/>
      <c r="J12" s="50"/>
    </row>
    <row r="13" spans="1:10" x14ac:dyDescent="0.3">
      <c r="A13" s="15" t="s">
        <v>18</v>
      </c>
      <c r="C13" s="16">
        <v>1</v>
      </c>
      <c r="D13" s="16">
        <f>SUM(E13:F13)</f>
        <v>236</v>
      </c>
      <c r="E13" s="16">
        <v>176</v>
      </c>
      <c r="F13" s="16">
        <v>60</v>
      </c>
      <c r="G13" s="17">
        <v>2264</v>
      </c>
      <c r="H13" s="17">
        <f>SUM(G13/E13)</f>
        <v>12.863636363636363</v>
      </c>
      <c r="I13" s="18">
        <v>1543.68</v>
      </c>
      <c r="J13" s="19">
        <v>1915.55</v>
      </c>
    </row>
    <row r="14" spans="1:10" ht="18.75" customHeight="1" x14ac:dyDescent="0.3">
      <c r="A14" s="15" t="s">
        <v>19</v>
      </c>
      <c r="C14" s="16">
        <v>1</v>
      </c>
      <c r="D14" s="16">
        <f t="shared" ref="D14:D17" si="1">SUM(E14:F14)</f>
        <v>223.5</v>
      </c>
      <c r="E14" s="16">
        <v>176</v>
      </c>
      <c r="F14" s="16">
        <v>47.5</v>
      </c>
      <c r="G14" s="17">
        <v>1917</v>
      </c>
      <c r="H14" s="17">
        <f>SUM(G14/E14)</f>
        <v>10.892045454545455</v>
      </c>
      <c r="I14" s="18">
        <v>1034.74</v>
      </c>
      <c r="J14" s="19">
        <v>1284.01</v>
      </c>
    </row>
    <row r="15" spans="1:10" ht="18.75" customHeight="1" x14ac:dyDescent="0.3">
      <c r="A15" s="15" t="s">
        <v>20</v>
      </c>
      <c r="C15" s="16">
        <v>2</v>
      </c>
      <c r="D15" s="16">
        <f t="shared" si="1"/>
        <v>291.5</v>
      </c>
      <c r="E15" s="16">
        <v>176</v>
      </c>
      <c r="F15" s="16">
        <v>115.5</v>
      </c>
      <c r="G15" s="17">
        <v>1647</v>
      </c>
      <c r="H15" s="17">
        <f>SUM(G15/E15)</f>
        <v>9.357954545454545</v>
      </c>
      <c r="I15" s="18">
        <v>2161.6999999999998</v>
      </c>
      <c r="J15" s="19">
        <v>2682.45</v>
      </c>
    </row>
    <row r="16" spans="1:10" ht="18.75" customHeight="1" x14ac:dyDescent="0.3">
      <c r="A16" s="15" t="s">
        <v>17</v>
      </c>
      <c r="C16" s="16">
        <v>5</v>
      </c>
      <c r="D16" s="16">
        <f t="shared" si="1"/>
        <v>373.5</v>
      </c>
      <c r="E16" s="16">
        <v>176</v>
      </c>
      <c r="F16" s="16">
        <v>197.5</v>
      </c>
      <c r="G16" s="17">
        <v>1382</v>
      </c>
      <c r="H16" s="17">
        <f>SUM(G16/E16)</f>
        <v>7.8522727272727275</v>
      </c>
      <c r="I16" s="18">
        <v>3101.53</v>
      </c>
      <c r="J16" s="19">
        <v>3823.37</v>
      </c>
    </row>
    <row r="17" spans="1:12" ht="38.25" customHeight="1" x14ac:dyDescent="0.3">
      <c r="A17" s="15" t="s">
        <v>35</v>
      </c>
      <c r="C17" s="16">
        <v>4</v>
      </c>
      <c r="D17" s="16">
        <f t="shared" si="1"/>
        <v>293</v>
      </c>
      <c r="E17" s="16">
        <v>176</v>
      </c>
      <c r="F17" s="16">
        <v>117</v>
      </c>
      <c r="G17" s="17">
        <v>1287</v>
      </c>
      <c r="H17" s="17">
        <f>SUM(G17/E17)</f>
        <v>7.3125</v>
      </c>
      <c r="I17" s="18">
        <v>1711.24</v>
      </c>
      <c r="J17" s="19">
        <v>2123.48</v>
      </c>
    </row>
    <row r="18" spans="1:12" ht="18.75" customHeight="1" x14ac:dyDescent="0.3">
      <c r="A18" s="15" t="s">
        <v>28</v>
      </c>
      <c r="C18" s="16">
        <v>1</v>
      </c>
      <c r="D18" s="16">
        <f t="shared" ref="D18" si="2">SUM(E18:F18)</f>
        <v>204</v>
      </c>
      <c r="E18" s="16">
        <v>176</v>
      </c>
      <c r="F18" s="16">
        <v>28</v>
      </c>
      <c r="G18" s="17">
        <v>1200</v>
      </c>
      <c r="H18" s="17">
        <f t="shared" ref="H18" si="3">SUM(G18/E18)</f>
        <v>6.8181818181818183</v>
      </c>
      <c r="I18" s="18">
        <v>381.81</v>
      </c>
      <c r="J18" s="19">
        <v>473.79</v>
      </c>
    </row>
    <row r="19" spans="1:12" ht="39" customHeight="1" x14ac:dyDescent="0.3">
      <c r="A19" s="15" t="s">
        <v>34</v>
      </c>
      <c r="C19" s="16">
        <v>22</v>
      </c>
      <c r="D19" s="16">
        <f>SUM(E19:F19)</f>
        <v>682.5</v>
      </c>
      <c r="E19" s="16">
        <v>176</v>
      </c>
      <c r="F19" s="16">
        <v>506.5</v>
      </c>
      <c r="G19" s="17">
        <v>1190</v>
      </c>
      <c r="H19" s="17">
        <f>SUM(G19/E19)</f>
        <v>6.7613636363636367</v>
      </c>
      <c r="I19" s="18">
        <v>6848.91</v>
      </c>
      <c r="J19" s="19">
        <v>8468.36</v>
      </c>
    </row>
    <row r="20" spans="1:12" ht="19.5" customHeight="1" x14ac:dyDescent="0.3">
      <c r="A20" s="15" t="s">
        <v>27</v>
      </c>
      <c r="C20" s="16">
        <v>1</v>
      </c>
      <c r="D20" s="16">
        <f t="shared" ref="D20" si="4">SUM(E20:F20)</f>
        <v>228</v>
      </c>
      <c r="E20" s="16">
        <v>176</v>
      </c>
      <c r="F20" s="16">
        <v>52</v>
      </c>
      <c r="G20" s="17">
        <v>1150</v>
      </c>
      <c r="H20" s="17">
        <f t="shared" ref="H20" si="5">SUM(G20/E20)</f>
        <v>6.5340909090909092</v>
      </c>
      <c r="I20" s="18">
        <v>679.54</v>
      </c>
      <c r="J20" s="19">
        <v>843.24</v>
      </c>
    </row>
    <row r="21" spans="1:12" ht="19.5" customHeight="1" x14ac:dyDescent="0.3">
      <c r="A21" s="15" t="s">
        <v>30</v>
      </c>
      <c r="C21" s="16">
        <v>1</v>
      </c>
      <c r="D21" s="16">
        <f t="shared" ref="D21:D25" si="6">SUM(E21:F21)</f>
        <v>182</v>
      </c>
      <c r="E21" s="16">
        <v>176</v>
      </c>
      <c r="F21" s="16">
        <v>6</v>
      </c>
      <c r="G21" s="17">
        <v>1139</v>
      </c>
      <c r="H21" s="17">
        <f t="shared" ref="H21:H25" si="7">SUM(G21/E21)</f>
        <v>6.4715909090909092</v>
      </c>
      <c r="I21" s="18">
        <v>77.66</v>
      </c>
      <c r="J21" s="19">
        <v>96.37</v>
      </c>
    </row>
    <row r="22" spans="1:12" ht="19.5" customHeight="1" x14ac:dyDescent="0.3">
      <c r="A22" s="62" t="s">
        <v>29</v>
      </c>
      <c r="C22" s="16">
        <v>1</v>
      </c>
      <c r="D22" s="16">
        <f t="shared" si="6"/>
        <v>178</v>
      </c>
      <c r="E22" s="16">
        <v>176</v>
      </c>
      <c r="F22" s="16">
        <v>2</v>
      </c>
      <c r="G22" s="17">
        <v>1093</v>
      </c>
      <c r="H22" s="17">
        <f t="shared" si="7"/>
        <v>6.2102272727272725</v>
      </c>
      <c r="I22" s="18">
        <v>24.84</v>
      </c>
      <c r="J22" s="19">
        <v>30.82</v>
      </c>
    </row>
    <row r="23" spans="1:12" ht="19.5" customHeight="1" x14ac:dyDescent="0.3">
      <c r="A23" s="15" t="s">
        <v>30</v>
      </c>
      <c r="C23" s="16">
        <v>1</v>
      </c>
      <c r="D23" s="16">
        <f t="shared" ref="D23:D24" si="8">SUM(E23:F23)</f>
        <v>209</v>
      </c>
      <c r="E23" s="16">
        <v>176</v>
      </c>
      <c r="F23" s="16">
        <v>33</v>
      </c>
      <c r="G23" s="17">
        <v>1066</v>
      </c>
      <c r="H23" s="17">
        <f t="shared" ref="H23:H24" si="9">SUM(G23/E23)</f>
        <v>6.0568181818181817</v>
      </c>
      <c r="I23" s="18">
        <v>399.76</v>
      </c>
      <c r="J23" s="19">
        <v>496.06</v>
      </c>
    </row>
    <row r="24" spans="1:12" ht="19.5" customHeight="1" x14ac:dyDescent="0.3">
      <c r="A24" s="29" t="s">
        <v>32</v>
      </c>
      <c r="C24" s="16">
        <v>6</v>
      </c>
      <c r="D24" s="16">
        <f t="shared" si="8"/>
        <v>389</v>
      </c>
      <c r="E24" s="16">
        <v>176</v>
      </c>
      <c r="F24" s="16">
        <v>213</v>
      </c>
      <c r="G24" s="17">
        <v>1015</v>
      </c>
      <c r="H24" s="17">
        <f t="shared" si="9"/>
        <v>5.7670454545454541</v>
      </c>
      <c r="I24" s="18">
        <v>2456.7399999999998</v>
      </c>
      <c r="J24" s="19">
        <v>3048.57</v>
      </c>
    </row>
    <row r="25" spans="1:12" ht="19.5" customHeight="1" x14ac:dyDescent="0.3">
      <c r="A25" s="15" t="s">
        <v>24</v>
      </c>
      <c r="C25" s="16">
        <v>12</v>
      </c>
      <c r="D25" s="16">
        <f t="shared" si="6"/>
        <v>548</v>
      </c>
      <c r="E25" s="16">
        <v>176</v>
      </c>
      <c r="F25" s="16">
        <v>372</v>
      </c>
      <c r="G25" s="17">
        <v>996</v>
      </c>
      <c r="H25" s="17">
        <f t="shared" si="7"/>
        <v>5.6590909090909092</v>
      </c>
      <c r="I25" s="18">
        <v>4210.3</v>
      </c>
      <c r="J25" s="19">
        <v>5221.41</v>
      </c>
    </row>
    <row r="26" spans="1:12" ht="19.5" customHeight="1" x14ac:dyDescent="0.3">
      <c r="A26" s="15" t="s">
        <v>25</v>
      </c>
      <c r="C26" s="16">
        <v>1</v>
      </c>
      <c r="D26" s="16">
        <f t="shared" ref="D26" si="10">SUM(E26:F26)</f>
        <v>184</v>
      </c>
      <c r="E26" s="16">
        <v>176</v>
      </c>
      <c r="F26" s="16">
        <v>8</v>
      </c>
      <c r="G26" s="17">
        <v>994</v>
      </c>
      <c r="H26" s="17">
        <f t="shared" ref="H26:H27" si="11">SUM(G26/E26)</f>
        <v>5.6477272727272725</v>
      </c>
      <c r="I26" s="18">
        <v>90.37</v>
      </c>
      <c r="J26" s="19">
        <v>109.63</v>
      </c>
    </row>
    <row r="27" spans="1:12" ht="19.5" customHeight="1" x14ac:dyDescent="0.3">
      <c r="A27" s="15" t="s">
        <v>31</v>
      </c>
      <c r="C27" s="16">
        <v>2</v>
      </c>
      <c r="D27" s="16">
        <f t="shared" ref="D27" si="12">SUM(E27:F27)</f>
        <v>219</v>
      </c>
      <c r="E27" s="16">
        <v>176</v>
      </c>
      <c r="F27" s="16">
        <v>43</v>
      </c>
      <c r="G27" s="17">
        <v>835</v>
      </c>
      <c r="H27" s="17">
        <f t="shared" si="11"/>
        <v>4.7443181818181817</v>
      </c>
      <c r="I27" s="18">
        <v>408.98</v>
      </c>
      <c r="J27" s="19">
        <v>506.26</v>
      </c>
    </row>
    <row r="28" spans="1:12" ht="49.5" customHeight="1" x14ac:dyDescent="0.3">
      <c r="A28" s="15"/>
      <c r="C28" s="21">
        <f t="shared" ref="C28" si="13">SUM(C13:C27)</f>
        <v>61</v>
      </c>
      <c r="D28" s="21"/>
      <c r="E28" s="21"/>
      <c r="F28" s="21">
        <f>SUM(F13:F27)</f>
        <v>1801</v>
      </c>
      <c r="G28" s="22"/>
      <c r="H28" s="22"/>
      <c r="I28" s="14">
        <f>SUM(I13:I27)</f>
        <v>25131.8</v>
      </c>
      <c r="J28" s="22">
        <f>SUM(J13:J27)</f>
        <v>31123.370000000003</v>
      </c>
      <c r="L28" s="63"/>
    </row>
    <row r="29" spans="1:12" ht="49.5" customHeight="1" x14ac:dyDescent="0.3">
      <c r="A29" s="46" t="s">
        <v>122</v>
      </c>
      <c r="B29" s="51"/>
      <c r="C29" s="52"/>
      <c r="D29" s="52"/>
      <c r="E29" s="52"/>
      <c r="F29" s="52"/>
      <c r="G29" s="53"/>
      <c r="H29" s="53"/>
      <c r="I29" s="53"/>
      <c r="J29" s="53"/>
    </row>
    <row r="30" spans="1:12" x14ac:dyDescent="0.3">
      <c r="A30" s="15" t="s">
        <v>18</v>
      </c>
      <c r="C30" s="16">
        <v>1</v>
      </c>
      <c r="D30" s="16">
        <f>SUM(E30:F30)</f>
        <v>213</v>
      </c>
      <c r="E30" s="16">
        <v>158</v>
      </c>
      <c r="F30" s="122">
        <v>55</v>
      </c>
      <c r="G30" s="17">
        <v>2264</v>
      </c>
      <c r="H30" s="17">
        <f>G30/E30</f>
        <v>14.329113924050633</v>
      </c>
      <c r="I30" s="18">
        <v>1576.2</v>
      </c>
      <c r="J30" s="19">
        <v>1955.91</v>
      </c>
      <c r="L30" s="25"/>
    </row>
    <row r="31" spans="1:12" x14ac:dyDescent="0.3">
      <c r="A31" s="15" t="s">
        <v>19</v>
      </c>
      <c r="C31" s="16">
        <v>1</v>
      </c>
      <c r="D31" s="16">
        <f t="shared" ref="D31:D34" si="14">SUM(E31:F31)</f>
        <v>195.5</v>
      </c>
      <c r="E31" s="16">
        <v>158</v>
      </c>
      <c r="F31" s="122">
        <v>37.5</v>
      </c>
      <c r="G31" s="17">
        <v>1917</v>
      </c>
      <c r="H31" s="17">
        <f t="shared" ref="H31:H45" si="15">G31/E31</f>
        <v>12.132911392405063</v>
      </c>
      <c r="I31" s="18">
        <v>909.97</v>
      </c>
      <c r="J31" s="19">
        <v>1129.18</v>
      </c>
      <c r="L31" s="25"/>
    </row>
    <row r="32" spans="1:12" ht="18.75" customHeight="1" x14ac:dyDescent="0.3">
      <c r="A32" s="15" t="s">
        <v>20</v>
      </c>
      <c r="C32" s="16">
        <v>2</v>
      </c>
      <c r="D32" s="16">
        <f t="shared" si="14"/>
        <v>201</v>
      </c>
      <c r="E32" s="16">
        <v>158</v>
      </c>
      <c r="F32" s="122">
        <v>43</v>
      </c>
      <c r="G32" s="17">
        <v>1647</v>
      </c>
      <c r="H32" s="17">
        <f t="shared" si="15"/>
        <v>10.424050632911392</v>
      </c>
      <c r="I32" s="18">
        <v>896.47</v>
      </c>
      <c r="J32" s="19">
        <v>1112.43</v>
      </c>
      <c r="L32" s="25"/>
    </row>
    <row r="33" spans="1:12" ht="18.75" customHeight="1" x14ac:dyDescent="0.3">
      <c r="A33" s="15" t="s">
        <v>17</v>
      </c>
      <c r="C33" s="16">
        <v>4</v>
      </c>
      <c r="D33" s="16">
        <f t="shared" si="14"/>
        <v>280.5</v>
      </c>
      <c r="E33" s="16">
        <v>158</v>
      </c>
      <c r="F33" s="122">
        <v>122.5</v>
      </c>
      <c r="G33" s="17">
        <v>1382</v>
      </c>
      <c r="H33" s="17">
        <f t="shared" si="15"/>
        <v>8.7468354430379751</v>
      </c>
      <c r="I33" s="18">
        <v>2142.9699999999998</v>
      </c>
      <c r="J33" s="19">
        <v>2659.21</v>
      </c>
      <c r="L33" s="25"/>
    </row>
    <row r="34" spans="1:12" ht="37.5" customHeight="1" x14ac:dyDescent="0.3">
      <c r="A34" s="15" t="s">
        <v>35</v>
      </c>
      <c r="C34" s="16">
        <v>5</v>
      </c>
      <c r="D34" s="16">
        <f t="shared" si="14"/>
        <v>273</v>
      </c>
      <c r="E34" s="16">
        <v>158</v>
      </c>
      <c r="F34" s="122">
        <v>115</v>
      </c>
      <c r="G34" s="17">
        <v>1287</v>
      </c>
      <c r="H34" s="17">
        <f t="shared" si="15"/>
        <v>8.1455696202531644</v>
      </c>
      <c r="I34" s="18">
        <v>1873.48</v>
      </c>
      <c r="J34" s="19">
        <v>2324.8000000000002</v>
      </c>
      <c r="L34" s="25"/>
    </row>
    <row r="35" spans="1:12" ht="37.5" customHeight="1" x14ac:dyDescent="0.3">
      <c r="A35" s="15" t="s">
        <v>34</v>
      </c>
      <c r="C35" s="16">
        <v>25</v>
      </c>
      <c r="D35" s="16">
        <f t="shared" ref="D35:D45" si="16">SUM(E35:F35)</f>
        <v>769</v>
      </c>
      <c r="E35" s="16">
        <v>158</v>
      </c>
      <c r="F35" s="122">
        <v>611</v>
      </c>
      <c r="G35" s="17">
        <v>1190</v>
      </c>
      <c r="H35" s="17">
        <f t="shared" si="15"/>
        <v>7.5316455696202533</v>
      </c>
      <c r="I35" s="18">
        <v>9203.67</v>
      </c>
      <c r="J35" s="19">
        <v>11420.83</v>
      </c>
      <c r="L35" s="25"/>
    </row>
    <row r="36" spans="1:12" ht="19.5" customHeight="1" x14ac:dyDescent="0.3">
      <c r="A36" s="15" t="s">
        <v>21</v>
      </c>
      <c r="C36" s="16">
        <v>5</v>
      </c>
      <c r="D36" s="16">
        <f t="shared" si="16"/>
        <v>231</v>
      </c>
      <c r="E36" s="16">
        <v>158</v>
      </c>
      <c r="F36" s="122">
        <v>73</v>
      </c>
      <c r="G36" s="17">
        <v>1155</v>
      </c>
      <c r="H36" s="17">
        <f t="shared" si="15"/>
        <v>7.3101265822784809</v>
      </c>
      <c r="I36" s="18">
        <v>1067.28</v>
      </c>
      <c r="J36" s="19">
        <v>1324.39</v>
      </c>
      <c r="L36" s="25"/>
    </row>
    <row r="37" spans="1:12" ht="19.5" customHeight="1" x14ac:dyDescent="0.3">
      <c r="A37" s="15" t="s">
        <v>27</v>
      </c>
      <c r="C37" s="16">
        <v>1</v>
      </c>
      <c r="D37" s="16">
        <f t="shared" si="16"/>
        <v>212</v>
      </c>
      <c r="E37" s="16">
        <v>158</v>
      </c>
      <c r="F37" s="122">
        <v>54</v>
      </c>
      <c r="G37" s="17">
        <v>1150</v>
      </c>
      <c r="H37" s="17">
        <f t="shared" si="15"/>
        <v>7.2784810126582276</v>
      </c>
      <c r="I37" s="18">
        <v>786.08</v>
      </c>
      <c r="J37" s="19">
        <v>975.45</v>
      </c>
      <c r="L37" s="25"/>
    </row>
    <row r="38" spans="1:12" ht="19.5" customHeight="1" x14ac:dyDescent="0.3">
      <c r="A38" s="15" t="s">
        <v>21</v>
      </c>
      <c r="C38" s="16">
        <v>1</v>
      </c>
      <c r="D38" s="16">
        <f t="shared" si="16"/>
        <v>162</v>
      </c>
      <c r="E38" s="16">
        <v>158</v>
      </c>
      <c r="F38" s="122">
        <v>4</v>
      </c>
      <c r="G38" s="17">
        <v>1140</v>
      </c>
      <c r="H38" s="17">
        <f t="shared" si="15"/>
        <v>7.2151898734177218</v>
      </c>
      <c r="I38" s="18">
        <v>57.72</v>
      </c>
      <c r="J38" s="19">
        <v>71.62</v>
      </c>
      <c r="L38" s="25"/>
    </row>
    <row r="39" spans="1:12" ht="19.5" customHeight="1" x14ac:dyDescent="0.3">
      <c r="A39" s="15" t="s">
        <v>26</v>
      </c>
      <c r="C39" s="16">
        <v>1</v>
      </c>
      <c r="D39" s="16">
        <f t="shared" si="16"/>
        <v>159</v>
      </c>
      <c r="E39" s="16">
        <v>158</v>
      </c>
      <c r="F39" s="122">
        <v>1</v>
      </c>
      <c r="G39" s="17">
        <v>1093</v>
      </c>
      <c r="H39" s="17">
        <f t="shared" si="15"/>
        <v>6.9177215189873413</v>
      </c>
      <c r="I39" s="18">
        <v>13.84</v>
      </c>
      <c r="J39" s="19">
        <v>17.170000000000002</v>
      </c>
      <c r="L39" s="25"/>
    </row>
    <row r="40" spans="1:12" ht="19.5" customHeight="1" x14ac:dyDescent="0.3">
      <c r="A40" s="20" t="s">
        <v>32</v>
      </c>
      <c r="C40" s="16">
        <v>6</v>
      </c>
      <c r="D40" s="16">
        <f t="shared" si="16"/>
        <v>265</v>
      </c>
      <c r="E40" s="16">
        <v>158</v>
      </c>
      <c r="F40" s="122">
        <v>107</v>
      </c>
      <c r="G40" s="17">
        <v>1015</v>
      </c>
      <c r="H40" s="17">
        <f t="shared" si="15"/>
        <v>6.424050632911392</v>
      </c>
      <c r="I40" s="18">
        <v>1374.75</v>
      </c>
      <c r="J40" s="19">
        <v>1705.93</v>
      </c>
      <c r="L40" s="25"/>
    </row>
    <row r="41" spans="1:12" ht="19.5" customHeight="1" x14ac:dyDescent="0.3">
      <c r="A41" s="15" t="s">
        <v>24</v>
      </c>
      <c r="C41" s="16">
        <v>10</v>
      </c>
      <c r="D41" s="16">
        <f>SUM(E41:F41)</f>
        <v>487</v>
      </c>
      <c r="E41" s="16">
        <v>158</v>
      </c>
      <c r="F41" s="122">
        <v>329</v>
      </c>
      <c r="G41" s="17">
        <v>996</v>
      </c>
      <c r="H41" s="17">
        <f t="shared" si="15"/>
        <v>6.3037974683544302</v>
      </c>
      <c r="I41" s="18">
        <v>4147.8999999999996</v>
      </c>
      <c r="J41" s="19">
        <v>5147.13</v>
      </c>
      <c r="L41" s="25"/>
    </row>
    <row r="42" spans="1:12" ht="19.5" customHeight="1" x14ac:dyDescent="0.3">
      <c r="A42" s="15" t="s">
        <v>24</v>
      </c>
      <c r="C42" s="16">
        <v>6</v>
      </c>
      <c r="D42" s="16">
        <f t="shared" si="16"/>
        <v>209</v>
      </c>
      <c r="E42" s="16">
        <v>158</v>
      </c>
      <c r="F42" s="122">
        <v>51</v>
      </c>
      <c r="G42" s="17">
        <v>990</v>
      </c>
      <c r="H42" s="17">
        <f t="shared" si="15"/>
        <v>6.2658227848101262</v>
      </c>
      <c r="I42" s="18">
        <v>639.12</v>
      </c>
      <c r="J42" s="19">
        <v>793.08</v>
      </c>
      <c r="L42" s="25"/>
    </row>
    <row r="43" spans="1:12" ht="19.5" customHeight="1" x14ac:dyDescent="0.3">
      <c r="A43" s="15" t="s">
        <v>23</v>
      </c>
      <c r="C43" s="16">
        <v>1</v>
      </c>
      <c r="D43" s="16">
        <f t="shared" si="16"/>
        <v>165.5</v>
      </c>
      <c r="E43" s="16">
        <v>158</v>
      </c>
      <c r="F43" s="122">
        <v>7.5</v>
      </c>
      <c r="G43" s="17">
        <v>940</v>
      </c>
      <c r="H43" s="17">
        <f t="shared" si="15"/>
        <v>5.9493670886075947</v>
      </c>
      <c r="I43" s="18">
        <v>89.24</v>
      </c>
      <c r="J43" s="19">
        <v>110.74</v>
      </c>
      <c r="L43" s="25"/>
    </row>
    <row r="44" spans="1:12" ht="19.5" customHeight="1" x14ac:dyDescent="0.3">
      <c r="A44" s="15" t="s">
        <v>22</v>
      </c>
      <c r="C44" s="16">
        <v>1</v>
      </c>
      <c r="D44" s="16">
        <f t="shared" si="16"/>
        <v>167.5</v>
      </c>
      <c r="E44" s="16">
        <v>158</v>
      </c>
      <c r="F44" s="122">
        <v>9.5</v>
      </c>
      <c r="G44" s="17">
        <v>899</v>
      </c>
      <c r="H44" s="17">
        <f t="shared" si="15"/>
        <v>5.6898734177215191</v>
      </c>
      <c r="I44" s="18">
        <v>108.12</v>
      </c>
      <c r="J44" s="19">
        <v>134.16999999999999</v>
      </c>
      <c r="L44" s="25"/>
    </row>
    <row r="45" spans="1:12" ht="19.5" customHeight="1" x14ac:dyDescent="0.3">
      <c r="A45" s="15" t="s">
        <v>21</v>
      </c>
      <c r="C45" s="16">
        <v>2</v>
      </c>
      <c r="D45" s="16">
        <f t="shared" si="16"/>
        <v>162</v>
      </c>
      <c r="E45" s="16">
        <v>158</v>
      </c>
      <c r="F45" s="122">
        <v>4</v>
      </c>
      <c r="G45" s="17">
        <v>835</v>
      </c>
      <c r="H45" s="17">
        <f t="shared" si="15"/>
        <v>5.2848101265822782</v>
      </c>
      <c r="I45" s="18">
        <v>42.29</v>
      </c>
      <c r="J45" s="19">
        <v>52.48</v>
      </c>
      <c r="L45" s="25"/>
    </row>
    <row r="46" spans="1:12" ht="44.25" customHeight="1" x14ac:dyDescent="0.3">
      <c r="A46" s="15"/>
      <c r="C46" s="70">
        <f t="shared" ref="C46" si="17">SUM(C30:C45)</f>
        <v>72</v>
      </c>
      <c r="D46" s="70"/>
      <c r="E46" s="70"/>
      <c r="F46" s="70">
        <f>SUM(F30:F45)</f>
        <v>1624</v>
      </c>
      <c r="G46" s="22"/>
      <c r="H46" s="22"/>
      <c r="I46" s="22">
        <f t="shared" ref="I46" si="18">SUM(I30:I45)</f>
        <v>24929.100000000002</v>
      </c>
      <c r="J46" s="22">
        <f>SUM(J30:J45)</f>
        <v>30934.52</v>
      </c>
    </row>
    <row r="47" spans="1:12" ht="44.25" customHeight="1" x14ac:dyDescent="0.3">
      <c r="A47" s="46" t="s">
        <v>46</v>
      </c>
      <c r="B47" s="51"/>
      <c r="C47" s="52"/>
      <c r="D47" s="52"/>
      <c r="E47" s="52"/>
      <c r="F47" s="52"/>
      <c r="G47" s="53"/>
      <c r="H47" s="53"/>
      <c r="I47" s="53"/>
      <c r="J47" s="53"/>
    </row>
    <row r="48" spans="1:12" ht="18.75" customHeight="1" x14ac:dyDescent="0.3">
      <c r="A48" s="15" t="s">
        <v>20</v>
      </c>
      <c r="C48" s="16">
        <v>1</v>
      </c>
      <c r="D48" s="16">
        <f t="shared" ref="D48:D50" si="19">SUM(E48:F48)</f>
        <v>193</v>
      </c>
      <c r="E48" s="16">
        <v>152</v>
      </c>
      <c r="F48" s="16">
        <v>41</v>
      </c>
      <c r="G48" s="17">
        <v>1647</v>
      </c>
      <c r="H48" s="17">
        <f>SUM(G48/E48)</f>
        <v>10.835526315789474</v>
      </c>
      <c r="I48" s="18">
        <v>888.55</v>
      </c>
      <c r="J48" s="19">
        <v>1102.5999999999999</v>
      </c>
      <c r="L48" s="25"/>
    </row>
    <row r="49" spans="1:12" ht="18.75" customHeight="1" x14ac:dyDescent="0.3">
      <c r="A49" s="15" t="s">
        <v>17</v>
      </c>
      <c r="C49" s="16">
        <v>3</v>
      </c>
      <c r="D49" s="16">
        <f t="shared" si="19"/>
        <v>213</v>
      </c>
      <c r="E49" s="16">
        <v>152</v>
      </c>
      <c r="F49" s="16">
        <v>61</v>
      </c>
      <c r="G49" s="17">
        <v>1382</v>
      </c>
      <c r="H49" s="17">
        <f>SUM(G49/E49)</f>
        <v>9.0921052631578956</v>
      </c>
      <c r="I49" s="18">
        <v>1109.22</v>
      </c>
      <c r="J49" s="19">
        <v>1368.34</v>
      </c>
      <c r="L49" s="25"/>
    </row>
    <row r="50" spans="1:12" ht="39" customHeight="1" x14ac:dyDescent="0.3">
      <c r="A50" s="30" t="s">
        <v>35</v>
      </c>
      <c r="C50" s="16">
        <v>4</v>
      </c>
      <c r="D50" s="16">
        <f t="shared" si="19"/>
        <v>257.5</v>
      </c>
      <c r="E50" s="16">
        <v>152</v>
      </c>
      <c r="F50" s="16">
        <v>105.5</v>
      </c>
      <c r="G50" s="17">
        <v>1287</v>
      </c>
      <c r="H50" s="17">
        <f>SUM(G50/E50)</f>
        <v>8.4671052631578956</v>
      </c>
      <c r="I50" s="18">
        <v>1786.53</v>
      </c>
      <c r="J50" s="19">
        <v>2216.91</v>
      </c>
      <c r="L50" s="25"/>
    </row>
    <row r="51" spans="1:12" ht="40.5" customHeight="1" x14ac:dyDescent="0.3">
      <c r="A51" s="24" t="s">
        <v>34</v>
      </c>
      <c r="C51" s="16">
        <v>20</v>
      </c>
      <c r="D51" s="16">
        <f t="shared" ref="D51:D60" si="20">SUM(E51:F51)</f>
        <v>540</v>
      </c>
      <c r="E51" s="16">
        <v>152</v>
      </c>
      <c r="F51" s="16">
        <v>388</v>
      </c>
      <c r="G51" s="17">
        <v>1190</v>
      </c>
      <c r="H51" s="17">
        <f t="shared" ref="H51:H60" si="21">SUM(G51/E51)</f>
        <v>7.8289473684210522</v>
      </c>
      <c r="I51" s="18">
        <v>6075.33</v>
      </c>
      <c r="J51" s="19">
        <v>7526.25</v>
      </c>
      <c r="L51" s="25"/>
    </row>
    <row r="52" spans="1:12" ht="19.5" customHeight="1" x14ac:dyDescent="0.3">
      <c r="A52" s="15" t="s">
        <v>21</v>
      </c>
      <c r="C52" s="16">
        <v>3</v>
      </c>
      <c r="D52" s="16">
        <f t="shared" si="20"/>
        <v>203</v>
      </c>
      <c r="E52" s="16">
        <v>152</v>
      </c>
      <c r="F52" s="16">
        <v>51</v>
      </c>
      <c r="G52" s="17">
        <v>1155</v>
      </c>
      <c r="H52" s="17">
        <f t="shared" si="21"/>
        <v>7.5986842105263159</v>
      </c>
      <c r="I52" s="18">
        <v>775.09</v>
      </c>
      <c r="J52" s="19">
        <v>961.81</v>
      </c>
      <c r="L52" s="25"/>
    </row>
    <row r="53" spans="1:12" ht="39.75" customHeight="1" x14ac:dyDescent="0.3">
      <c r="A53" s="15" t="s">
        <v>27</v>
      </c>
      <c r="C53" s="16">
        <v>1</v>
      </c>
      <c r="D53" s="16">
        <f t="shared" si="20"/>
        <v>204</v>
      </c>
      <c r="E53" s="16">
        <v>152</v>
      </c>
      <c r="F53" s="16">
        <v>52</v>
      </c>
      <c r="G53" s="17">
        <v>1150</v>
      </c>
      <c r="H53" s="17">
        <f t="shared" si="21"/>
        <v>7.5657894736842106</v>
      </c>
      <c r="I53" s="18">
        <v>786.86</v>
      </c>
      <c r="J53" s="19">
        <v>976.41</v>
      </c>
      <c r="L53" s="25"/>
    </row>
    <row r="54" spans="1:12" ht="19.5" customHeight="1" x14ac:dyDescent="0.3">
      <c r="A54" s="15" t="s">
        <v>21</v>
      </c>
      <c r="C54" s="16">
        <v>1</v>
      </c>
      <c r="D54" s="16">
        <f t="shared" si="20"/>
        <v>158</v>
      </c>
      <c r="E54" s="16">
        <v>152</v>
      </c>
      <c r="F54" s="16">
        <v>6</v>
      </c>
      <c r="G54" s="17">
        <v>1140</v>
      </c>
      <c r="H54" s="17">
        <f t="shared" si="21"/>
        <v>7.5</v>
      </c>
      <c r="I54" s="18">
        <v>90</v>
      </c>
      <c r="J54" s="19">
        <v>111.68</v>
      </c>
      <c r="L54" s="25"/>
    </row>
    <row r="55" spans="1:12" ht="19.5" customHeight="1" x14ac:dyDescent="0.3">
      <c r="A55" s="29" t="s">
        <v>32</v>
      </c>
      <c r="C55" s="16">
        <v>5</v>
      </c>
      <c r="D55" s="16">
        <f t="shared" si="20"/>
        <v>275</v>
      </c>
      <c r="E55" s="16">
        <v>152</v>
      </c>
      <c r="F55" s="16">
        <v>123</v>
      </c>
      <c r="G55" s="17">
        <v>1015</v>
      </c>
      <c r="H55" s="17">
        <f t="shared" si="21"/>
        <v>6.6776315789473681</v>
      </c>
      <c r="I55" s="18">
        <v>1642.79</v>
      </c>
      <c r="J55" s="19">
        <v>2038.54</v>
      </c>
      <c r="L55" s="25"/>
    </row>
    <row r="56" spans="1:12" ht="19.5" customHeight="1" x14ac:dyDescent="0.3">
      <c r="A56" s="15" t="s">
        <v>24</v>
      </c>
      <c r="C56" s="16">
        <v>9</v>
      </c>
      <c r="D56" s="16">
        <f t="shared" si="20"/>
        <v>324</v>
      </c>
      <c r="E56" s="16">
        <v>152</v>
      </c>
      <c r="F56" s="16">
        <v>172</v>
      </c>
      <c r="G56" s="17">
        <v>996</v>
      </c>
      <c r="H56" s="17">
        <f t="shared" si="21"/>
        <v>6.5526315789473681</v>
      </c>
      <c r="I56" s="18">
        <v>2254.2399999999998</v>
      </c>
      <c r="J56" s="19">
        <v>2790</v>
      </c>
      <c r="L56" s="25"/>
    </row>
    <row r="57" spans="1:12" ht="19.5" customHeight="1" x14ac:dyDescent="0.3">
      <c r="A57" s="15" t="s">
        <v>24</v>
      </c>
      <c r="C57" s="16">
        <v>5</v>
      </c>
      <c r="D57" s="16">
        <f t="shared" si="20"/>
        <v>185</v>
      </c>
      <c r="E57" s="16">
        <v>152</v>
      </c>
      <c r="F57" s="16">
        <v>33</v>
      </c>
      <c r="G57" s="17">
        <v>990</v>
      </c>
      <c r="H57" s="17">
        <f t="shared" si="21"/>
        <v>6.5131578947368425</v>
      </c>
      <c r="I57" s="18">
        <v>429.86</v>
      </c>
      <c r="J57" s="19">
        <v>531.24</v>
      </c>
      <c r="L57" s="25"/>
    </row>
    <row r="58" spans="1:12" ht="39.75" customHeight="1" x14ac:dyDescent="0.3">
      <c r="A58" s="15" t="s">
        <v>23</v>
      </c>
      <c r="C58" s="16">
        <v>1</v>
      </c>
      <c r="D58" s="16">
        <f t="shared" si="20"/>
        <v>159.5</v>
      </c>
      <c r="E58" s="16">
        <v>152</v>
      </c>
      <c r="F58" s="16">
        <v>7.5</v>
      </c>
      <c r="G58" s="17">
        <v>940</v>
      </c>
      <c r="H58" s="17">
        <f t="shared" si="21"/>
        <v>6.1842105263157894</v>
      </c>
      <c r="I58" s="18">
        <v>92.76</v>
      </c>
      <c r="J58" s="19">
        <v>115.11</v>
      </c>
      <c r="L58" s="25"/>
    </row>
    <row r="59" spans="1:12" ht="19.5" customHeight="1" x14ac:dyDescent="0.3">
      <c r="A59" s="15" t="s">
        <v>22</v>
      </c>
      <c r="C59" s="16">
        <v>1</v>
      </c>
      <c r="D59" s="16">
        <f t="shared" si="20"/>
        <v>155.5</v>
      </c>
      <c r="E59" s="16">
        <v>152</v>
      </c>
      <c r="F59" s="16">
        <v>3.5</v>
      </c>
      <c r="G59" s="17">
        <v>899</v>
      </c>
      <c r="H59" s="17">
        <f t="shared" si="21"/>
        <v>5.9144736842105265</v>
      </c>
      <c r="I59" s="18">
        <v>41.4</v>
      </c>
      <c r="J59" s="19">
        <v>50.22</v>
      </c>
      <c r="L59" s="25"/>
    </row>
    <row r="60" spans="1:12" ht="19.5" customHeight="1" x14ac:dyDescent="0.3">
      <c r="A60" s="15" t="s">
        <v>31</v>
      </c>
      <c r="C60" s="16">
        <v>1</v>
      </c>
      <c r="D60" s="16">
        <f t="shared" si="20"/>
        <v>154</v>
      </c>
      <c r="E60" s="16">
        <v>152</v>
      </c>
      <c r="F60" s="16">
        <v>2</v>
      </c>
      <c r="G60" s="17">
        <v>835</v>
      </c>
      <c r="H60" s="17">
        <f t="shared" si="21"/>
        <v>5.4934210526315788</v>
      </c>
      <c r="I60" s="18">
        <v>21.97</v>
      </c>
      <c r="J60" s="19">
        <v>27.26</v>
      </c>
      <c r="L60" s="25"/>
    </row>
    <row r="61" spans="1:12" ht="19.5" customHeight="1" x14ac:dyDescent="0.3">
      <c r="A61" s="15" t="s">
        <v>24</v>
      </c>
      <c r="C61" s="16">
        <v>1</v>
      </c>
      <c r="D61" s="16">
        <f t="shared" ref="D61" si="22">SUM(E61:F61)</f>
        <v>177</v>
      </c>
      <c r="E61" s="16">
        <v>152</v>
      </c>
      <c r="F61" s="16">
        <v>25</v>
      </c>
      <c r="G61" s="17">
        <v>675</v>
      </c>
      <c r="H61" s="17">
        <f t="shared" ref="H61" si="23">SUM(G61/E61)</f>
        <v>4.4407894736842106</v>
      </c>
      <c r="I61" s="18">
        <v>222.05</v>
      </c>
      <c r="J61" s="19">
        <v>275.54000000000002</v>
      </c>
      <c r="L61" s="25"/>
    </row>
    <row r="62" spans="1:12" ht="18.75" customHeight="1" x14ac:dyDescent="0.3">
      <c r="A62" s="15" t="s">
        <v>17</v>
      </c>
      <c r="B62" s="26"/>
      <c r="C62" s="27">
        <v>1</v>
      </c>
      <c r="D62" s="27">
        <v>159</v>
      </c>
      <c r="E62" s="27">
        <v>152</v>
      </c>
      <c r="F62" s="27">
        <v>7</v>
      </c>
      <c r="G62" s="19">
        <v>1382</v>
      </c>
      <c r="H62" s="19">
        <f>SUM(G62/E62)</f>
        <v>9.0921052631578956</v>
      </c>
      <c r="I62" s="28">
        <v>127.29</v>
      </c>
      <c r="J62" s="19">
        <v>157.94999999999999</v>
      </c>
      <c r="L62" s="25"/>
    </row>
    <row r="63" spans="1:12" ht="18.75" customHeight="1" x14ac:dyDescent="0.3">
      <c r="A63" s="29" t="s">
        <v>30</v>
      </c>
      <c r="B63" s="26"/>
      <c r="C63" s="27">
        <v>1</v>
      </c>
      <c r="D63" s="27">
        <f t="shared" ref="D63" si="24">SUM(E63:F63)</f>
        <v>156</v>
      </c>
      <c r="E63" s="27">
        <v>152</v>
      </c>
      <c r="F63" s="27">
        <v>4</v>
      </c>
      <c r="G63" s="19">
        <v>1287</v>
      </c>
      <c r="H63" s="19">
        <f>SUM(G63/E63)</f>
        <v>8.4671052631578956</v>
      </c>
      <c r="I63" s="28">
        <v>67.739999999999995</v>
      </c>
      <c r="J63" s="19">
        <v>84.06</v>
      </c>
      <c r="L63" s="25"/>
    </row>
    <row r="64" spans="1:12" ht="36.75" customHeight="1" x14ac:dyDescent="0.3">
      <c r="A64" s="30" t="s">
        <v>27</v>
      </c>
      <c r="B64" s="26"/>
      <c r="C64" s="27">
        <v>1</v>
      </c>
      <c r="D64" s="27">
        <f t="shared" ref="D64:D65" si="25">SUM(E64:F64)</f>
        <v>156</v>
      </c>
      <c r="E64" s="27">
        <v>152</v>
      </c>
      <c r="F64" s="27">
        <v>4</v>
      </c>
      <c r="G64" s="19">
        <v>1190</v>
      </c>
      <c r="H64" s="19">
        <f t="shared" ref="H64:H65" si="26">SUM(G64/E64)</f>
        <v>7.8289473684210522</v>
      </c>
      <c r="I64" s="28">
        <v>62.63</v>
      </c>
      <c r="J64" s="19">
        <v>77.72</v>
      </c>
      <c r="L64" s="25"/>
    </row>
    <row r="65" spans="1:12" ht="19.5" customHeight="1" x14ac:dyDescent="0.3">
      <c r="A65" s="29" t="s">
        <v>32</v>
      </c>
      <c r="B65" s="26"/>
      <c r="C65" s="27">
        <v>2</v>
      </c>
      <c r="D65" s="27">
        <f t="shared" si="25"/>
        <v>164</v>
      </c>
      <c r="E65" s="27">
        <v>152</v>
      </c>
      <c r="F65" s="27">
        <v>12</v>
      </c>
      <c r="G65" s="19">
        <v>1015</v>
      </c>
      <c r="H65" s="19">
        <f t="shared" si="26"/>
        <v>6.6776315789473681</v>
      </c>
      <c r="I65" s="28">
        <v>160.28</v>
      </c>
      <c r="J65" s="19">
        <v>198.89</v>
      </c>
      <c r="L65" s="25"/>
    </row>
    <row r="66" spans="1:12" ht="49.5" customHeight="1" x14ac:dyDescent="0.3">
      <c r="A66" s="15"/>
      <c r="C66" s="21">
        <f t="shared" ref="C66" si="27">SUM(C48:C65)</f>
        <v>61</v>
      </c>
      <c r="D66" s="21"/>
      <c r="E66" s="21"/>
      <c r="F66" s="21">
        <f>SUM(F48:F65)</f>
        <v>1097.5</v>
      </c>
      <c r="G66" s="22"/>
      <c r="H66" s="22"/>
      <c r="I66" s="22">
        <f>SUM(I48:I65)</f>
        <v>16634.590000000004</v>
      </c>
      <c r="J66" s="22">
        <f>SUM(J48:J65)</f>
        <v>20610.530000000002</v>
      </c>
    </row>
    <row r="67" spans="1:12" ht="67.5" customHeight="1" x14ac:dyDescent="0.3">
      <c r="A67" s="54" t="s">
        <v>115</v>
      </c>
      <c r="B67" s="51"/>
      <c r="C67" s="52"/>
      <c r="D67" s="52"/>
      <c r="E67" s="52"/>
      <c r="F67" s="52"/>
      <c r="G67" s="53"/>
      <c r="H67" s="53"/>
      <c r="I67" s="55"/>
      <c r="J67" s="53"/>
    </row>
    <row r="68" spans="1:12" ht="18.75" customHeight="1" x14ac:dyDescent="0.3">
      <c r="A68" s="15" t="s">
        <v>17</v>
      </c>
      <c r="B68" s="26"/>
      <c r="C68" s="31">
        <v>3</v>
      </c>
      <c r="D68" s="27">
        <f t="shared" ref="D68:D70" si="28">SUM(E68:F68)</f>
        <v>177</v>
      </c>
      <c r="E68" s="27">
        <v>159</v>
      </c>
      <c r="F68" s="27">
        <v>18</v>
      </c>
      <c r="G68" s="19">
        <v>1382</v>
      </c>
      <c r="H68" s="19">
        <f>G68/E68</f>
        <v>8.6918238993710695</v>
      </c>
      <c r="I68" s="28">
        <v>312.91000000000003</v>
      </c>
      <c r="J68" s="28">
        <v>388.28</v>
      </c>
      <c r="L68" s="25"/>
    </row>
    <row r="69" spans="1:12" ht="18.75" customHeight="1" x14ac:dyDescent="0.3">
      <c r="A69" s="15" t="s">
        <v>33</v>
      </c>
      <c r="B69" s="26"/>
      <c r="C69" s="13">
        <v>1</v>
      </c>
      <c r="D69" s="27">
        <f t="shared" si="28"/>
        <v>172</v>
      </c>
      <c r="E69" s="27">
        <v>159</v>
      </c>
      <c r="F69" s="27">
        <v>13</v>
      </c>
      <c r="G69" s="19">
        <v>1287</v>
      </c>
      <c r="H69" s="19">
        <f t="shared" ref="H69:H77" si="29">G69/E69</f>
        <v>8.0943396226415096</v>
      </c>
      <c r="I69" s="28">
        <v>210.45</v>
      </c>
      <c r="J69" s="28">
        <v>261.14999999999998</v>
      </c>
      <c r="L69" s="25"/>
    </row>
    <row r="70" spans="1:12" ht="18.75" customHeight="1" x14ac:dyDescent="0.3">
      <c r="A70" s="24" t="s">
        <v>30</v>
      </c>
      <c r="B70" s="26"/>
      <c r="C70" s="31">
        <v>1</v>
      </c>
      <c r="D70" s="27">
        <f t="shared" si="28"/>
        <v>163</v>
      </c>
      <c r="E70" s="27">
        <v>159</v>
      </c>
      <c r="F70" s="27">
        <v>4</v>
      </c>
      <c r="G70" s="19">
        <v>1287</v>
      </c>
      <c r="H70" s="19">
        <f t="shared" si="29"/>
        <v>8.0943396226415096</v>
      </c>
      <c r="I70" s="28">
        <v>64.75</v>
      </c>
      <c r="J70" s="28">
        <v>80.349999999999994</v>
      </c>
      <c r="L70" s="25"/>
    </row>
    <row r="71" spans="1:12" ht="18.75" customHeight="1" x14ac:dyDescent="0.3">
      <c r="A71" s="15" t="s">
        <v>21</v>
      </c>
      <c r="B71" s="26"/>
      <c r="C71" s="31">
        <v>5</v>
      </c>
      <c r="D71" s="27">
        <f t="shared" ref="D71:D77" si="30">SUM(E71:F71)</f>
        <v>175.5</v>
      </c>
      <c r="E71" s="27">
        <v>159</v>
      </c>
      <c r="F71" s="27">
        <v>16.5</v>
      </c>
      <c r="G71" s="19">
        <v>1190</v>
      </c>
      <c r="H71" s="19">
        <f t="shared" si="29"/>
        <v>7.4842767295597481</v>
      </c>
      <c r="I71" s="28">
        <v>246.98</v>
      </c>
      <c r="J71" s="28">
        <v>306.48</v>
      </c>
      <c r="L71" s="25"/>
    </row>
    <row r="72" spans="1:12" ht="40.5" customHeight="1" x14ac:dyDescent="0.3">
      <c r="A72" s="15" t="s">
        <v>27</v>
      </c>
      <c r="B72" s="26"/>
      <c r="C72" s="27">
        <v>1</v>
      </c>
      <c r="D72" s="27">
        <f t="shared" si="30"/>
        <v>163</v>
      </c>
      <c r="E72" s="27">
        <v>159</v>
      </c>
      <c r="F72" s="27">
        <v>4</v>
      </c>
      <c r="G72" s="19">
        <v>1190</v>
      </c>
      <c r="H72" s="19">
        <f t="shared" si="29"/>
        <v>7.4842767295597481</v>
      </c>
      <c r="I72" s="28">
        <v>59.87</v>
      </c>
      <c r="J72" s="28">
        <v>74.3</v>
      </c>
      <c r="L72" s="25"/>
    </row>
    <row r="73" spans="1:12" ht="19.5" customHeight="1" x14ac:dyDescent="0.3">
      <c r="A73" s="15" t="s">
        <v>21</v>
      </c>
      <c r="B73" s="26"/>
      <c r="C73" s="13">
        <v>1</v>
      </c>
      <c r="D73" s="27">
        <f t="shared" si="30"/>
        <v>163</v>
      </c>
      <c r="E73" s="27">
        <v>159</v>
      </c>
      <c r="F73" s="27">
        <v>4</v>
      </c>
      <c r="G73" s="19">
        <v>1155</v>
      </c>
      <c r="H73" s="19">
        <f t="shared" si="29"/>
        <v>7.2641509433962268</v>
      </c>
      <c r="I73" s="28">
        <v>58.11</v>
      </c>
      <c r="J73" s="28">
        <v>72.11</v>
      </c>
      <c r="L73" s="25"/>
    </row>
    <row r="74" spans="1:12" ht="19.5" customHeight="1" x14ac:dyDescent="0.3">
      <c r="A74" s="15" t="s">
        <v>32</v>
      </c>
      <c r="B74" s="26"/>
      <c r="C74" s="13">
        <v>2</v>
      </c>
      <c r="D74" s="27">
        <f t="shared" si="30"/>
        <v>175</v>
      </c>
      <c r="E74" s="27">
        <v>159</v>
      </c>
      <c r="F74" s="27">
        <v>16</v>
      </c>
      <c r="G74" s="19">
        <v>1015</v>
      </c>
      <c r="H74" s="19">
        <f t="shared" si="29"/>
        <v>6.3836477987421381</v>
      </c>
      <c r="I74" s="28">
        <v>204.28</v>
      </c>
      <c r="J74" s="28">
        <v>253.49</v>
      </c>
      <c r="L74" s="25"/>
    </row>
    <row r="75" spans="1:12" ht="19.5" customHeight="1" x14ac:dyDescent="0.3">
      <c r="A75" s="15" t="s">
        <v>21</v>
      </c>
      <c r="B75" s="26"/>
      <c r="C75" s="13">
        <v>1</v>
      </c>
      <c r="D75" s="27">
        <f t="shared" si="30"/>
        <v>170</v>
      </c>
      <c r="E75" s="27">
        <v>159</v>
      </c>
      <c r="F75" s="27">
        <v>11</v>
      </c>
      <c r="G75" s="19">
        <v>1015</v>
      </c>
      <c r="H75" s="19">
        <f t="shared" si="29"/>
        <v>6.3836477987421381</v>
      </c>
      <c r="I75" s="28">
        <v>140.44</v>
      </c>
      <c r="J75" s="28">
        <v>174.27</v>
      </c>
      <c r="L75" s="25"/>
    </row>
    <row r="76" spans="1:12" ht="19.5" customHeight="1" x14ac:dyDescent="0.3">
      <c r="A76" s="15" t="s">
        <v>24</v>
      </c>
      <c r="B76" s="26"/>
      <c r="C76" s="13">
        <v>4</v>
      </c>
      <c r="D76" s="27">
        <f t="shared" si="30"/>
        <v>181.5</v>
      </c>
      <c r="E76" s="27">
        <v>159</v>
      </c>
      <c r="F76" s="32">
        <v>22.5</v>
      </c>
      <c r="G76" s="19">
        <v>996</v>
      </c>
      <c r="H76" s="19">
        <f t="shared" si="29"/>
        <v>6.2641509433962268</v>
      </c>
      <c r="I76" s="28">
        <v>281.89</v>
      </c>
      <c r="J76" s="28">
        <v>349.79</v>
      </c>
      <c r="L76" s="25"/>
    </row>
    <row r="77" spans="1:12" ht="41.25" customHeight="1" x14ac:dyDescent="0.3">
      <c r="A77" s="15" t="s">
        <v>23</v>
      </c>
      <c r="B77" s="26"/>
      <c r="C77" s="13">
        <v>1</v>
      </c>
      <c r="D77" s="27">
        <f t="shared" si="30"/>
        <v>163.5</v>
      </c>
      <c r="E77" s="27">
        <v>159</v>
      </c>
      <c r="F77" s="27">
        <v>4.5</v>
      </c>
      <c r="G77" s="19">
        <v>940</v>
      </c>
      <c r="H77" s="19">
        <f t="shared" si="29"/>
        <v>5.9119496855345908</v>
      </c>
      <c r="I77" s="28">
        <v>53.21</v>
      </c>
      <c r="J77" s="28">
        <v>66.03</v>
      </c>
      <c r="L77" s="25"/>
    </row>
    <row r="78" spans="1:12" ht="44.25" customHeight="1" x14ac:dyDescent="0.3">
      <c r="A78" s="15"/>
      <c r="C78" s="21">
        <f t="shared" ref="C78" si="31">SUM(C67:C77)</f>
        <v>20</v>
      </c>
      <c r="D78" s="21"/>
      <c r="E78" s="21"/>
      <c r="F78" s="21">
        <f>SUM(F67:F77)</f>
        <v>113.5</v>
      </c>
      <c r="G78" s="22"/>
      <c r="H78" s="22"/>
      <c r="I78" s="23">
        <f>SUM(I67:I77)</f>
        <v>1632.8900000000003</v>
      </c>
      <c r="J78" s="23">
        <f>SUM(J67:J77)</f>
        <v>2026.2499999999998</v>
      </c>
    </row>
    <row r="79" spans="1:12" x14ac:dyDescent="0.3">
      <c r="G79" s="33"/>
      <c r="H79" s="33"/>
    </row>
    <row r="81" spans="1:10" x14ac:dyDescent="0.3">
      <c r="A81" s="34" t="s">
        <v>2</v>
      </c>
    </row>
    <row r="82" spans="1:10" ht="83.25" customHeight="1" x14ac:dyDescent="0.3">
      <c r="A82" s="139" t="s">
        <v>47</v>
      </c>
      <c r="B82" s="139"/>
      <c r="C82" s="139"/>
      <c r="D82" s="139"/>
      <c r="E82" s="139"/>
      <c r="F82" s="139"/>
      <c r="G82" s="35"/>
      <c r="H82" s="35"/>
      <c r="I82" s="35"/>
      <c r="J82" s="35"/>
    </row>
    <row r="83" spans="1:10" ht="18" customHeight="1" x14ac:dyDescent="0.3">
      <c r="A83" s="36" t="s">
        <v>7</v>
      </c>
    </row>
    <row r="84" spans="1:10" ht="18" customHeight="1" x14ac:dyDescent="0.3">
      <c r="A84" s="3" t="s">
        <v>4</v>
      </c>
      <c r="C84" s="36"/>
      <c r="D84" s="36"/>
    </row>
    <row r="85" spans="1:10" ht="18" customHeight="1" x14ac:dyDescent="0.3">
      <c r="A85" s="3" t="s">
        <v>5</v>
      </c>
      <c r="C85" s="36"/>
      <c r="D85" s="36"/>
    </row>
    <row r="86" spans="1:10" ht="18" customHeight="1" x14ac:dyDescent="0.3">
      <c r="A86" s="3" t="s">
        <v>6</v>
      </c>
      <c r="C86" s="36"/>
      <c r="D86" s="36"/>
    </row>
    <row r="87" spans="1:10" ht="18" customHeight="1" x14ac:dyDescent="0.3">
      <c r="A87" s="3" t="s">
        <v>116</v>
      </c>
      <c r="C87" s="36"/>
      <c r="D87" s="36"/>
    </row>
    <row r="88" spans="1:10" ht="18" customHeight="1" x14ac:dyDescent="0.3">
      <c r="C88" s="36"/>
      <c r="D88" s="36"/>
    </row>
    <row r="89" spans="1:10" ht="20.25" customHeight="1" x14ac:dyDescent="0.3">
      <c r="A89" s="3" t="s">
        <v>48</v>
      </c>
      <c r="C89" s="36"/>
      <c r="D89" s="36"/>
    </row>
    <row r="90" spans="1:10" ht="18" customHeight="1" x14ac:dyDescent="0.3">
      <c r="C90" s="36"/>
      <c r="D90" s="36"/>
    </row>
    <row r="91" spans="1:10" ht="37.5" customHeight="1" x14ac:dyDescent="0.3">
      <c r="A91" s="138" t="s">
        <v>9</v>
      </c>
      <c r="B91" s="138"/>
      <c r="C91" s="138"/>
      <c r="D91" s="138"/>
      <c r="E91" s="138"/>
      <c r="F91" s="138"/>
      <c r="G91" s="138"/>
      <c r="H91" s="138"/>
      <c r="I91" s="138"/>
      <c r="J91" s="138"/>
    </row>
    <row r="92" spans="1:10" ht="28.5" customHeight="1" x14ac:dyDescent="0.3">
      <c r="A92" s="137"/>
      <c r="B92" s="137"/>
      <c r="C92" s="137"/>
      <c r="D92" s="137"/>
      <c r="E92" s="137"/>
      <c r="F92" s="137"/>
      <c r="G92" s="137"/>
      <c r="H92" s="137"/>
      <c r="I92" s="137"/>
      <c r="J92" s="137"/>
    </row>
    <row r="95" spans="1:10" ht="18" customHeight="1" x14ac:dyDescent="0.3"/>
  </sheetData>
  <mergeCells count="15">
    <mergeCell ref="I1:J1"/>
    <mergeCell ref="C7:C9"/>
    <mergeCell ref="D7:F7"/>
    <mergeCell ref="J7:J9"/>
    <mergeCell ref="D8:D9"/>
    <mergeCell ref="E8:E9"/>
    <mergeCell ref="F8:F9"/>
    <mergeCell ref="G7:G9"/>
    <mergeCell ref="H7:H9"/>
    <mergeCell ref="A92:J92"/>
    <mergeCell ref="I7:I9"/>
    <mergeCell ref="A91:J91"/>
    <mergeCell ref="A2:J2"/>
    <mergeCell ref="A7:A9"/>
    <mergeCell ref="A82:F82"/>
  </mergeCells>
  <pageMargins left="0.31496062992125984" right="0.31496062992125984" top="0.55118110236220474" bottom="0.35433070866141736" header="0.31496062992125984" footer="0.31496062992125984"/>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9DCFF-ED9F-4F68-9065-E582618DB231}">
  <dimension ref="A1:J83"/>
  <sheetViews>
    <sheetView zoomScale="70" zoomScaleNormal="70" workbookViewId="0">
      <selection activeCell="G80" sqref="G80"/>
    </sheetView>
  </sheetViews>
  <sheetFormatPr defaultRowHeight="18.75" x14ac:dyDescent="0.3"/>
  <cols>
    <col min="1" max="1" width="41" style="2" customWidth="1"/>
    <col min="2" max="2" width="2.42578125" style="2" customWidth="1"/>
    <col min="3" max="3" width="18.5703125" style="2" customWidth="1"/>
    <col min="4" max="8" width="20.140625" style="2" customWidth="1"/>
    <col min="9" max="9" width="30" style="2" customWidth="1"/>
    <col min="10" max="10" width="26.28515625" style="2" customWidth="1"/>
    <col min="11" max="16384" width="9.140625" style="2"/>
  </cols>
  <sheetData>
    <row r="1" spans="1:10" ht="20.25" customHeight="1" x14ac:dyDescent="0.3">
      <c r="A1" s="132" t="s">
        <v>40</v>
      </c>
      <c r="B1" s="132"/>
      <c r="C1" s="132"/>
      <c r="D1" s="132"/>
      <c r="E1" s="132"/>
      <c r="F1" s="132"/>
      <c r="G1" s="132"/>
      <c r="H1" s="132"/>
      <c r="I1" s="132"/>
      <c r="J1" s="132"/>
    </row>
    <row r="2" spans="1:10" ht="20.25" customHeight="1" x14ac:dyDescent="0.3">
      <c r="A2" s="132"/>
      <c r="B2" s="132"/>
      <c r="C2" s="132"/>
      <c r="D2" s="132"/>
      <c r="E2" s="132"/>
      <c r="F2" s="132"/>
      <c r="G2" s="132"/>
      <c r="H2" s="132"/>
      <c r="I2" s="132"/>
      <c r="J2" s="132"/>
    </row>
    <row r="3" spans="1:10" x14ac:dyDescent="0.3">
      <c r="A3" s="1"/>
      <c r="B3" s="1"/>
      <c r="C3" s="1"/>
      <c r="D3" s="1"/>
      <c r="E3" s="1"/>
      <c r="F3" s="1"/>
      <c r="G3" s="1"/>
      <c r="H3" s="1"/>
      <c r="I3" s="1"/>
      <c r="J3" s="1"/>
    </row>
    <row r="4" spans="1:10" x14ac:dyDescent="0.3">
      <c r="A4" s="3" t="s">
        <v>103</v>
      </c>
      <c r="B4" s="3"/>
      <c r="C4" s="3"/>
      <c r="D4" s="3"/>
      <c r="E4" s="3"/>
      <c r="F4" s="3"/>
      <c r="G4" s="3"/>
      <c r="H4" s="3"/>
      <c r="I4" s="3"/>
      <c r="J4" s="3"/>
    </row>
    <row r="5" spans="1:10" x14ac:dyDescent="0.3">
      <c r="A5" s="3" t="s">
        <v>16</v>
      </c>
      <c r="B5" s="3"/>
      <c r="C5" s="3"/>
      <c r="D5" s="3"/>
      <c r="E5" s="3"/>
      <c r="F5" s="3"/>
      <c r="G5" s="3"/>
      <c r="H5" s="3"/>
      <c r="I5" s="3"/>
      <c r="J5" s="3"/>
    </row>
    <row r="6" spans="1:10" x14ac:dyDescent="0.3">
      <c r="A6" s="3"/>
      <c r="B6" s="3"/>
      <c r="C6" s="3"/>
      <c r="D6" s="3"/>
      <c r="E6" s="3"/>
      <c r="F6" s="4"/>
      <c r="G6" s="3"/>
      <c r="H6" s="3"/>
      <c r="I6" s="5"/>
      <c r="J6" s="3"/>
    </row>
    <row r="7" spans="1:10" x14ac:dyDescent="0.3">
      <c r="A7" s="134"/>
      <c r="B7" s="3"/>
      <c r="C7" s="134" t="s">
        <v>10</v>
      </c>
      <c r="D7" s="134" t="s">
        <v>11</v>
      </c>
      <c r="E7" s="134"/>
      <c r="F7" s="134"/>
      <c r="G7" s="131" t="s">
        <v>8</v>
      </c>
      <c r="H7" s="131" t="s">
        <v>41</v>
      </c>
      <c r="I7" s="135" t="s">
        <v>44</v>
      </c>
      <c r="J7" s="136" t="s">
        <v>39</v>
      </c>
    </row>
    <row r="8" spans="1:10" x14ac:dyDescent="0.3">
      <c r="A8" s="134"/>
      <c r="B8" s="3"/>
      <c r="C8" s="134"/>
      <c r="D8" s="129" t="s">
        <v>1</v>
      </c>
      <c r="E8" s="129" t="s">
        <v>42</v>
      </c>
      <c r="F8" s="131" t="s">
        <v>15</v>
      </c>
      <c r="G8" s="131"/>
      <c r="H8" s="131"/>
      <c r="I8" s="135"/>
      <c r="J8" s="136"/>
    </row>
    <row r="9" spans="1:10" ht="190.5" customHeight="1" x14ac:dyDescent="0.3">
      <c r="A9" s="134"/>
      <c r="B9" s="3"/>
      <c r="C9" s="134"/>
      <c r="D9" s="130"/>
      <c r="E9" s="130"/>
      <c r="F9" s="131"/>
      <c r="G9" s="131"/>
      <c r="H9" s="131"/>
      <c r="I9" s="135"/>
      <c r="J9" s="136"/>
    </row>
    <row r="10" spans="1:10" x14ac:dyDescent="0.3">
      <c r="A10" s="6">
        <v>1</v>
      </c>
      <c r="B10" s="3"/>
      <c r="C10" s="6">
        <v>6</v>
      </c>
      <c r="D10" s="6" t="s">
        <v>13</v>
      </c>
      <c r="E10" s="6">
        <v>8</v>
      </c>
      <c r="F10" s="6">
        <v>9</v>
      </c>
      <c r="G10" s="6">
        <v>11</v>
      </c>
      <c r="H10" s="6">
        <v>12</v>
      </c>
      <c r="I10" s="6">
        <v>13</v>
      </c>
      <c r="J10" s="6" t="s">
        <v>14</v>
      </c>
    </row>
    <row r="11" spans="1:10" ht="23.25" customHeight="1" x14ac:dyDescent="0.3">
      <c r="A11" s="7" t="s">
        <v>58</v>
      </c>
      <c r="B11" s="8"/>
      <c r="C11" s="58"/>
      <c r="D11" s="9"/>
      <c r="E11" s="10"/>
      <c r="F11" s="11">
        <f>F30+F52+F71</f>
        <v>1823.95</v>
      </c>
      <c r="G11" s="11"/>
      <c r="H11" s="11"/>
      <c r="I11" s="11">
        <f>I30+I52+I71</f>
        <v>34624.369999999995</v>
      </c>
      <c r="J11" s="11">
        <f>J30+J52+J71</f>
        <v>42965.36</v>
      </c>
    </row>
    <row r="12" spans="1:10" ht="37.5" x14ac:dyDescent="0.3">
      <c r="A12" s="46" t="s">
        <v>43</v>
      </c>
      <c r="B12" s="47"/>
      <c r="C12" s="48"/>
      <c r="D12" s="48"/>
      <c r="E12" s="49"/>
      <c r="F12" s="49"/>
      <c r="G12" s="50"/>
      <c r="H12" s="50"/>
      <c r="I12" s="50"/>
      <c r="J12" s="50"/>
    </row>
    <row r="13" spans="1:10" x14ac:dyDescent="0.3">
      <c r="A13" s="37" t="s">
        <v>128</v>
      </c>
      <c r="C13" s="43">
        <v>1</v>
      </c>
      <c r="D13" s="38">
        <f>E13+F13</f>
        <v>209</v>
      </c>
      <c r="E13" s="38">
        <v>176</v>
      </c>
      <c r="F13" s="39">
        <v>33</v>
      </c>
      <c r="G13" s="40">
        <v>1330</v>
      </c>
      <c r="H13" s="40">
        <f t="shared" ref="H13:H29" si="0">G13/E13</f>
        <v>7.5568181818181817</v>
      </c>
      <c r="I13" s="39">
        <v>498.76</v>
      </c>
      <c r="J13" s="40">
        <f>ROUND(I13*1.2409,2)</f>
        <v>618.91</v>
      </c>
    </row>
    <row r="14" spans="1:10" x14ac:dyDescent="0.3">
      <c r="A14" s="37" t="s">
        <v>129</v>
      </c>
      <c r="C14" s="43">
        <v>1</v>
      </c>
      <c r="D14" s="38">
        <f t="shared" ref="D14:D23" si="1">E14+F14</f>
        <v>212</v>
      </c>
      <c r="E14" s="38">
        <v>176</v>
      </c>
      <c r="F14" s="39">
        <v>36</v>
      </c>
      <c r="G14" s="40">
        <v>1647</v>
      </c>
      <c r="H14" s="40">
        <f t="shared" si="0"/>
        <v>9.357954545454545</v>
      </c>
      <c r="I14" s="39">
        <v>673.78</v>
      </c>
      <c r="J14" s="40">
        <f t="shared" ref="J14:J29" si="2">ROUND(I14*1.2409,2)</f>
        <v>836.09</v>
      </c>
    </row>
    <row r="15" spans="1:10" x14ac:dyDescent="0.3">
      <c r="A15" s="37" t="s">
        <v>124</v>
      </c>
      <c r="C15" s="43">
        <v>1</v>
      </c>
      <c r="D15" s="38">
        <f t="shared" si="1"/>
        <v>196.2</v>
      </c>
      <c r="E15" s="38">
        <v>160</v>
      </c>
      <c r="F15" s="39">
        <v>36.200000000000003</v>
      </c>
      <c r="G15" s="40">
        <v>1256.3599999999999</v>
      </c>
      <c r="H15" s="40">
        <f t="shared" si="0"/>
        <v>7.8522499999999997</v>
      </c>
      <c r="I15" s="39">
        <v>568.48</v>
      </c>
      <c r="J15" s="40">
        <f t="shared" si="2"/>
        <v>705.43</v>
      </c>
    </row>
    <row r="16" spans="1:10" x14ac:dyDescent="0.3">
      <c r="A16" s="37" t="s">
        <v>130</v>
      </c>
      <c r="C16" s="43">
        <v>1</v>
      </c>
      <c r="D16" s="38">
        <f t="shared" si="1"/>
        <v>202</v>
      </c>
      <c r="E16" s="38">
        <v>176</v>
      </c>
      <c r="F16" s="39">
        <v>26</v>
      </c>
      <c r="G16" s="40">
        <v>1100</v>
      </c>
      <c r="H16" s="40">
        <f t="shared" si="0"/>
        <v>6.25</v>
      </c>
      <c r="I16" s="39">
        <v>325</v>
      </c>
      <c r="J16" s="40">
        <f t="shared" si="2"/>
        <v>403.29</v>
      </c>
    </row>
    <row r="17" spans="1:10" x14ac:dyDescent="0.3">
      <c r="A17" s="37" t="s">
        <v>130</v>
      </c>
      <c r="C17" s="43">
        <v>1</v>
      </c>
      <c r="D17" s="38">
        <f t="shared" si="1"/>
        <v>202</v>
      </c>
      <c r="E17" s="38">
        <v>176</v>
      </c>
      <c r="F17" s="39">
        <v>26</v>
      </c>
      <c r="G17" s="40">
        <v>1230</v>
      </c>
      <c r="H17" s="40">
        <f t="shared" si="0"/>
        <v>6.9886363636363633</v>
      </c>
      <c r="I17" s="39">
        <v>363.43</v>
      </c>
      <c r="J17" s="40">
        <f t="shared" si="2"/>
        <v>450.98</v>
      </c>
    </row>
    <row r="18" spans="1:10" x14ac:dyDescent="0.3">
      <c r="A18" s="37" t="s">
        <v>124</v>
      </c>
      <c r="C18" s="43">
        <v>1</v>
      </c>
      <c r="D18" s="38">
        <f t="shared" si="1"/>
        <v>172</v>
      </c>
      <c r="E18" s="38">
        <v>144</v>
      </c>
      <c r="F18" s="39">
        <v>28</v>
      </c>
      <c r="G18" s="40">
        <v>1130.73</v>
      </c>
      <c r="H18" s="40">
        <f t="shared" si="0"/>
        <v>7.8522916666666669</v>
      </c>
      <c r="I18" s="39">
        <v>439.71</v>
      </c>
      <c r="J18" s="40">
        <f t="shared" si="2"/>
        <v>545.64</v>
      </c>
    </row>
    <row r="19" spans="1:10" x14ac:dyDescent="0.3">
      <c r="A19" s="37" t="s">
        <v>124</v>
      </c>
      <c r="C19" s="43">
        <v>1</v>
      </c>
      <c r="D19" s="38">
        <f t="shared" si="1"/>
        <v>224.5</v>
      </c>
      <c r="E19" s="38">
        <v>176</v>
      </c>
      <c r="F19" s="39">
        <v>48.5</v>
      </c>
      <c r="G19" s="40">
        <v>1382</v>
      </c>
      <c r="H19" s="40">
        <f t="shared" si="0"/>
        <v>7.8522727272727275</v>
      </c>
      <c r="I19" s="39">
        <v>761.64</v>
      </c>
      <c r="J19" s="40">
        <f t="shared" si="2"/>
        <v>945.12</v>
      </c>
    </row>
    <row r="20" spans="1:10" ht="18.75" customHeight="1" x14ac:dyDescent="0.3">
      <c r="A20" s="37" t="s">
        <v>131</v>
      </c>
      <c r="C20" s="43">
        <v>1</v>
      </c>
      <c r="D20" s="38">
        <v>196</v>
      </c>
      <c r="E20" s="38">
        <v>176</v>
      </c>
      <c r="F20" s="39">
        <v>20</v>
      </c>
      <c r="G20" s="40">
        <v>1917</v>
      </c>
      <c r="H20" s="40">
        <f t="shared" si="0"/>
        <v>10.892045454545455</v>
      </c>
      <c r="I20" s="39">
        <v>435.68</v>
      </c>
      <c r="J20" s="40">
        <f t="shared" si="2"/>
        <v>540.64</v>
      </c>
    </row>
    <row r="21" spans="1:10" x14ac:dyDescent="0.3">
      <c r="A21" s="37" t="s">
        <v>130</v>
      </c>
      <c r="C21" s="43">
        <v>1</v>
      </c>
      <c r="D21" s="38">
        <f t="shared" si="1"/>
        <v>194</v>
      </c>
      <c r="E21" s="38">
        <v>176</v>
      </c>
      <c r="F21" s="39">
        <v>18</v>
      </c>
      <c r="G21" s="40">
        <v>1100</v>
      </c>
      <c r="H21" s="40">
        <f t="shared" si="0"/>
        <v>6.25</v>
      </c>
      <c r="I21" s="39">
        <v>225</v>
      </c>
      <c r="J21" s="40">
        <f t="shared" si="2"/>
        <v>279.2</v>
      </c>
    </row>
    <row r="22" spans="1:10" x14ac:dyDescent="0.3">
      <c r="A22" s="37" t="s">
        <v>130</v>
      </c>
      <c r="C22" s="43">
        <v>1</v>
      </c>
      <c r="D22" s="38">
        <v>196</v>
      </c>
      <c r="E22" s="38">
        <v>176</v>
      </c>
      <c r="F22" s="39">
        <v>20</v>
      </c>
      <c r="G22" s="40">
        <v>1230</v>
      </c>
      <c r="H22" s="40">
        <f t="shared" si="0"/>
        <v>6.9886363636363633</v>
      </c>
      <c r="I22" s="39">
        <v>279.56</v>
      </c>
      <c r="J22" s="40">
        <f t="shared" si="2"/>
        <v>346.91</v>
      </c>
    </row>
    <row r="23" spans="1:10" ht="22.5" customHeight="1" x14ac:dyDescent="0.3">
      <c r="A23" s="37" t="s">
        <v>132</v>
      </c>
      <c r="C23" s="43">
        <v>1</v>
      </c>
      <c r="D23" s="38">
        <f t="shared" si="1"/>
        <v>224</v>
      </c>
      <c r="E23" s="38">
        <v>176</v>
      </c>
      <c r="F23" s="39">
        <v>48</v>
      </c>
      <c r="G23" s="40">
        <v>1400</v>
      </c>
      <c r="H23" s="40">
        <f t="shared" si="0"/>
        <v>7.9545454545454541</v>
      </c>
      <c r="I23" s="39">
        <v>763.68</v>
      </c>
      <c r="J23" s="40">
        <f t="shared" si="2"/>
        <v>947.65</v>
      </c>
    </row>
    <row r="24" spans="1:10" x14ac:dyDescent="0.3">
      <c r="A24" s="37" t="s">
        <v>133</v>
      </c>
      <c r="C24" s="43">
        <v>1</v>
      </c>
      <c r="D24" s="38">
        <v>165</v>
      </c>
      <c r="E24" s="38">
        <v>136</v>
      </c>
      <c r="F24" s="39">
        <v>29</v>
      </c>
      <c r="G24" s="40">
        <v>1272.69</v>
      </c>
      <c r="H24" s="40">
        <f t="shared" si="0"/>
        <v>9.3580147058823542</v>
      </c>
      <c r="I24" s="39">
        <v>542.76</v>
      </c>
      <c r="J24" s="40">
        <f t="shared" si="2"/>
        <v>673.51</v>
      </c>
    </row>
    <row r="25" spans="1:10" x14ac:dyDescent="0.3">
      <c r="A25" s="37" t="s">
        <v>133</v>
      </c>
      <c r="C25" s="43">
        <v>1</v>
      </c>
      <c r="D25" s="38">
        <v>158</v>
      </c>
      <c r="E25" s="38">
        <v>152</v>
      </c>
      <c r="F25" s="39">
        <v>6</v>
      </c>
      <c r="G25" s="40">
        <v>1422.41</v>
      </c>
      <c r="H25" s="40">
        <f t="shared" si="0"/>
        <v>9.3579605263157895</v>
      </c>
      <c r="I25" s="39">
        <v>112.3</v>
      </c>
      <c r="J25" s="40">
        <f t="shared" si="2"/>
        <v>139.35</v>
      </c>
    </row>
    <row r="26" spans="1:10" x14ac:dyDescent="0.3">
      <c r="A26" s="37" t="s">
        <v>124</v>
      </c>
      <c r="C26" s="43">
        <v>1</v>
      </c>
      <c r="D26" s="38">
        <v>197</v>
      </c>
      <c r="E26" s="38">
        <v>176</v>
      </c>
      <c r="F26" s="39">
        <v>21</v>
      </c>
      <c r="G26" s="40">
        <v>1382</v>
      </c>
      <c r="H26" s="40">
        <f t="shared" si="0"/>
        <v>7.8522727272727275</v>
      </c>
      <c r="I26" s="39">
        <v>329.78</v>
      </c>
      <c r="J26" s="40">
        <f t="shared" si="2"/>
        <v>409.22</v>
      </c>
    </row>
    <row r="27" spans="1:10" x14ac:dyDescent="0.3">
      <c r="A27" s="37" t="s">
        <v>134</v>
      </c>
      <c r="C27" s="43">
        <v>1</v>
      </c>
      <c r="D27" s="38">
        <v>230.5</v>
      </c>
      <c r="E27" s="38">
        <v>176</v>
      </c>
      <c r="F27" s="39">
        <v>54.5</v>
      </c>
      <c r="G27" s="40">
        <v>2353</v>
      </c>
      <c r="H27" s="40">
        <f t="shared" si="0"/>
        <v>13.369318181818182</v>
      </c>
      <c r="I27" s="39">
        <v>1457.22</v>
      </c>
      <c r="J27" s="40">
        <f t="shared" si="2"/>
        <v>1808.26</v>
      </c>
    </row>
    <row r="28" spans="1:10" x14ac:dyDescent="0.3">
      <c r="A28" s="37" t="s">
        <v>110</v>
      </c>
      <c r="C28" s="43">
        <v>1</v>
      </c>
      <c r="D28" s="38">
        <v>124</v>
      </c>
      <c r="E28" s="38">
        <v>112</v>
      </c>
      <c r="F28" s="39">
        <v>12</v>
      </c>
      <c r="G28" s="40">
        <v>769.36</v>
      </c>
      <c r="H28" s="40">
        <f t="shared" si="0"/>
        <v>6.8692857142857147</v>
      </c>
      <c r="I28" s="39">
        <v>164.86</v>
      </c>
      <c r="J28" s="40">
        <f t="shared" si="2"/>
        <v>204.57</v>
      </c>
    </row>
    <row r="29" spans="1:10" x14ac:dyDescent="0.3">
      <c r="A29" s="37" t="s">
        <v>128</v>
      </c>
      <c r="C29" s="43">
        <v>1</v>
      </c>
      <c r="D29" s="38">
        <v>186</v>
      </c>
      <c r="E29" s="38">
        <v>176</v>
      </c>
      <c r="F29" s="39">
        <v>10</v>
      </c>
      <c r="G29" s="40">
        <v>1190</v>
      </c>
      <c r="H29" s="40">
        <f t="shared" si="0"/>
        <v>6.7613636363636367</v>
      </c>
      <c r="I29" s="39">
        <v>135.22</v>
      </c>
      <c r="J29" s="40">
        <f t="shared" si="2"/>
        <v>167.79</v>
      </c>
    </row>
    <row r="30" spans="1:10" ht="24" customHeight="1" x14ac:dyDescent="0.3">
      <c r="A30" s="15"/>
      <c r="B30" s="3"/>
      <c r="C30" s="44">
        <f t="shared" ref="C30" si="3">SUM(C13:C29)</f>
        <v>17</v>
      </c>
      <c r="D30" s="42"/>
      <c r="E30" s="42"/>
      <c r="F30" s="42">
        <f>SUM(F13:F29)</f>
        <v>472.2</v>
      </c>
      <c r="G30" s="22"/>
      <c r="H30" s="22"/>
      <c r="I30" s="22">
        <f>ROUND(SUM(I13:I29),2)</f>
        <v>8076.86</v>
      </c>
      <c r="J30" s="22">
        <f>SUM(J13:J29)</f>
        <v>10022.560000000001</v>
      </c>
    </row>
    <row r="31" spans="1:10" ht="37.5" x14ac:dyDescent="0.3">
      <c r="A31" s="46" t="s">
        <v>50</v>
      </c>
      <c r="B31" s="47"/>
      <c r="C31" s="48"/>
      <c r="D31" s="48"/>
      <c r="E31" s="49"/>
      <c r="F31" s="49"/>
      <c r="G31" s="50"/>
      <c r="H31" s="50"/>
      <c r="I31" s="50"/>
      <c r="J31" s="50"/>
    </row>
    <row r="32" spans="1:10" x14ac:dyDescent="0.3">
      <c r="A32" s="45" t="s">
        <v>128</v>
      </c>
      <c r="C32" s="43">
        <v>1</v>
      </c>
      <c r="D32" s="38">
        <v>186</v>
      </c>
      <c r="E32" s="38">
        <v>158</v>
      </c>
      <c r="F32" s="39">
        <v>28</v>
      </c>
      <c r="G32" s="40">
        <v>1330</v>
      </c>
      <c r="H32" s="40">
        <f t="shared" ref="H32:H51" si="4">G32/E32</f>
        <v>8.4177215189873422</v>
      </c>
      <c r="I32" s="39">
        <v>471.41</v>
      </c>
      <c r="J32" s="40">
        <f>ROUND(I32*1.2409,2)</f>
        <v>584.97</v>
      </c>
    </row>
    <row r="33" spans="1:10" x14ac:dyDescent="0.3">
      <c r="A33" s="45" t="s">
        <v>135</v>
      </c>
      <c r="C33" s="43">
        <v>1</v>
      </c>
      <c r="D33" s="38">
        <v>196</v>
      </c>
      <c r="E33" s="38">
        <v>158</v>
      </c>
      <c r="F33" s="39">
        <v>38</v>
      </c>
      <c r="G33" s="40">
        <v>1900</v>
      </c>
      <c r="H33" s="40">
        <f t="shared" si="4"/>
        <v>12.025316455696203</v>
      </c>
      <c r="I33" s="39">
        <v>913.9</v>
      </c>
      <c r="J33" s="40">
        <f t="shared" ref="J33:J51" si="5">ROUND(I33*1.2409,2)</f>
        <v>1134.06</v>
      </c>
    </row>
    <row r="34" spans="1:10" x14ac:dyDescent="0.3">
      <c r="A34" s="45" t="s">
        <v>136</v>
      </c>
      <c r="C34" s="43">
        <v>1</v>
      </c>
      <c r="D34" s="38">
        <v>194</v>
      </c>
      <c r="E34" s="38">
        <v>158</v>
      </c>
      <c r="F34" s="39">
        <v>36</v>
      </c>
      <c r="G34" s="40">
        <v>1647</v>
      </c>
      <c r="H34" s="40">
        <f t="shared" si="4"/>
        <v>10.424050632911392</v>
      </c>
      <c r="I34" s="39">
        <v>750.53</v>
      </c>
      <c r="J34" s="40">
        <f t="shared" si="5"/>
        <v>931.33</v>
      </c>
    </row>
    <row r="35" spans="1:10" x14ac:dyDescent="0.3">
      <c r="A35" s="45" t="s">
        <v>124</v>
      </c>
      <c r="C35" s="43">
        <v>1</v>
      </c>
      <c r="D35" s="38">
        <v>236.5</v>
      </c>
      <c r="E35" s="38">
        <v>158</v>
      </c>
      <c r="F35" s="39">
        <v>78.5</v>
      </c>
      <c r="G35" s="40">
        <v>1382</v>
      </c>
      <c r="H35" s="40">
        <f t="shared" si="4"/>
        <v>8.7468354430379751</v>
      </c>
      <c r="I35" s="39">
        <v>1373.28</v>
      </c>
      <c r="J35" s="40">
        <f t="shared" si="5"/>
        <v>1704.1</v>
      </c>
    </row>
    <row r="36" spans="1:10" x14ac:dyDescent="0.3">
      <c r="A36" s="45" t="s">
        <v>130</v>
      </c>
      <c r="C36" s="43">
        <v>1</v>
      </c>
      <c r="D36" s="38">
        <v>207</v>
      </c>
      <c r="E36" s="38">
        <v>158</v>
      </c>
      <c r="F36" s="39">
        <v>49</v>
      </c>
      <c r="G36" s="40">
        <v>1100</v>
      </c>
      <c r="H36" s="40">
        <f t="shared" si="4"/>
        <v>6.962025316455696</v>
      </c>
      <c r="I36" s="39">
        <v>682.28</v>
      </c>
      <c r="J36" s="40">
        <f t="shared" si="5"/>
        <v>846.64</v>
      </c>
    </row>
    <row r="37" spans="1:10" x14ac:dyDescent="0.3">
      <c r="A37" s="45" t="s">
        <v>130</v>
      </c>
      <c r="C37" s="43">
        <v>1</v>
      </c>
      <c r="D37" s="38">
        <v>230</v>
      </c>
      <c r="E37" s="38">
        <v>158</v>
      </c>
      <c r="F37" s="39">
        <v>72</v>
      </c>
      <c r="G37" s="40">
        <v>1230</v>
      </c>
      <c r="H37" s="40">
        <f t="shared" si="4"/>
        <v>7.7848101265822782</v>
      </c>
      <c r="I37" s="39">
        <v>1121.04</v>
      </c>
      <c r="J37" s="40">
        <f t="shared" si="5"/>
        <v>1391.1</v>
      </c>
    </row>
    <row r="38" spans="1:10" x14ac:dyDescent="0.3">
      <c r="A38" s="45" t="s">
        <v>124</v>
      </c>
      <c r="C38" s="43">
        <v>1</v>
      </c>
      <c r="D38" s="38">
        <v>147</v>
      </c>
      <c r="E38" s="38">
        <v>118</v>
      </c>
      <c r="F38" s="39">
        <v>29</v>
      </c>
      <c r="G38" s="40">
        <v>1032.1300000000001</v>
      </c>
      <c r="H38" s="40">
        <f t="shared" si="4"/>
        <v>8.7468644067796628</v>
      </c>
      <c r="I38" s="39">
        <v>507.33</v>
      </c>
      <c r="J38" s="40">
        <f t="shared" si="5"/>
        <v>629.54999999999995</v>
      </c>
    </row>
    <row r="39" spans="1:10" x14ac:dyDescent="0.3">
      <c r="A39" s="45" t="s">
        <v>124</v>
      </c>
      <c r="C39" s="43">
        <v>1</v>
      </c>
      <c r="D39" s="38">
        <f>E39+F39</f>
        <v>259.25</v>
      </c>
      <c r="E39" s="38">
        <v>158</v>
      </c>
      <c r="F39" s="39">
        <v>101.25</v>
      </c>
      <c r="G39" s="40">
        <v>1382</v>
      </c>
      <c r="H39" s="40">
        <f t="shared" si="4"/>
        <v>8.7468354430379751</v>
      </c>
      <c r="I39" s="39">
        <f>F39*H39*2</f>
        <v>1771.2341772151899</v>
      </c>
      <c r="J39" s="40">
        <f t="shared" si="5"/>
        <v>2197.92</v>
      </c>
    </row>
    <row r="40" spans="1:10" x14ac:dyDescent="0.3">
      <c r="A40" s="45" t="s">
        <v>131</v>
      </c>
      <c r="C40" s="43">
        <v>1</v>
      </c>
      <c r="D40" s="38">
        <v>187</v>
      </c>
      <c r="E40" s="38">
        <v>158</v>
      </c>
      <c r="F40" s="39">
        <v>29</v>
      </c>
      <c r="G40" s="40">
        <v>1917</v>
      </c>
      <c r="H40" s="40">
        <f t="shared" si="4"/>
        <v>12.132911392405063</v>
      </c>
      <c r="I40" s="39">
        <v>703.71</v>
      </c>
      <c r="J40" s="40">
        <f t="shared" si="5"/>
        <v>873.23</v>
      </c>
    </row>
    <row r="41" spans="1:10" x14ac:dyDescent="0.3">
      <c r="A41" s="45" t="s">
        <v>130</v>
      </c>
      <c r="C41" s="43">
        <v>1</v>
      </c>
      <c r="D41" s="38">
        <v>224</v>
      </c>
      <c r="E41" s="38">
        <v>158</v>
      </c>
      <c r="F41" s="39">
        <v>66</v>
      </c>
      <c r="G41" s="40">
        <v>1100</v>
      </c>
      <c r="H41" s="40">
        <f t="shared" si="4"/>
        <v>6.962025316455696</v>
      </c>
      <c r="I41" s="39">
        <v>918.98</v>
      </c>
      <c r="J41" s="40">
        <f t="shared" si="5"/>
        <v>1140.3599999999999</v>
      </c>
    </row>
    <row r="42" spans="1:10" x14ac:dyDescent="0.3">
      <c r="A42" s="45" t="s">
        <v>130</v>
      </c>
      <c r="C42" s="43">
        <v>1</v>
      </c>
      <c r="D42" s="38">
        <v>182</v>
      </c>
      <c r="E42" s="38">
        <v>158</v>
      </c>
      <c r="F42" s="39">
        <v>24</v>
      </c>
      <c r="G42" s="40">
        <v>1230</v>
      </c>
      <c r="H42" s="40">
        <f t="shared" si="4"/>
        <v>7.7848101265822782</v>
      </c>
      <c r="I42" s="39">
        <v>373.68</v>
      </c>
      <c r="J42" s="40">
        <f t="shared" si="5"/>
        <v>463.7</v>
      </c>
    </row>
    <row r="43" spans="1:10" x14ac:dyDescent="0.3">
      <c r="A43" s="45" t="s">
        <v>132</v>
      </c>
      <c r="C43" s="43">
        <v>1</v>
      </c>
      <c r="D43" s="38">
        <v>189</v>
      </c>
      <c r="E43" s="38">
        <v>158</v>
      </c>
      <c r="F43" s="39">
        <v>31</v>
      </c>
      <c r="G43" s="40">
        <v>1400</v>
      </c>
      <c r="H43" s="40">
        <f t="shared" si="4"/>
        <v>8.8607594936708853</v>
      </c>
      <c r="I43" s="39">
        <v>549.38</v>
      </c>
      <c r="J43" s="40">
        <f t="shared" si="5"/>
        <v>681.73</v>
      </c>
    </row>
    <row r="44" spans="1:10" x14ac:dyDescent="0.3">
      <c r="A44" s="45" t="s">
        <v>133</v>
      </c>
      <c r="C44" s="43">
        <v>1</v>
      </c>
      <c r="D44" s="38">
        <v>178</v>
      </c>
      <c r="E44" s="38">
        <v>158</v>
      </c>
      <c r="F44" s="39">
        <v>20</v>
      </c>
      <c r="G44" s="40">
        <v>1647</v>
      </c>
      <c r="H44" s="40">
        <f t="shared" si="4"/>
        <v>10.424050632911392</v>
      </c>
      <c r="I44" s="39">
        <v>416.96</v>
      </c>
      <c r="J44" s="40">
        <f t="shared" si="5"/>
        <v>517.41</v>
      </c>
    </row>
    <row r="45" spans="1:10" x14ac:dyDescent="0.3">
      <c r="A45" s="45" t="s">
        <v>133</v>
      </c>
      <c r="C45" s="43">
        <v>1</v>
      </c>
      <c r="D45" s="38">
        <v>188</v>
      </c>
      <c r="E45" s="38">
        <v>158</v>
      </c>
      <c r="F45" s="39">
        <v>30</v>
      </c>
      <c r="G45" s="40">
        <v>1647</v>
      </c>
      <c r="H45" s="40">
        <f t="shared" si="4"/>
        <v>10.424050632911392</v>
      </c>
      <c r="I45" s="39">
        <v>625.44000000000005</v>
      </c>
      <c r="J45" s="40">
        <f t="shared" si="5"/>
        <v>776.11</v>
      </c>
    </row>
    <row r="46" spans="1:10" x14ac:dyDescent="0.3">
      <c r="A46" s="45" t="s">
        <v>124</v>
      </c>
      <c r="C46" s="43">
        <v>1</v>
      </c>
      <c r="D46" s="38">
        <v>206</v>
      </c>
      <c r="E46" s="38">
        <v>158</v>
      </c>
      <c r="F46" s="39">
        <v>48</v>
      </c>
      <c r="G46" s="40">
        <v>1382</v>
      </c>
      <c r="H46" s="40">
        <f t="shared" si="4"/>
        <v>8.7468354430379751</v>
      </c>
      <c r="I46" s="39">
        <v>839.71</v>
      </c>
      <c r="J46" s="40">
        <f t="shared" si="5"/>
        <v>1042</v>
      </c>
    </row>
    <row r="47" spans="1:10" x14ac:dyDescent="0.3">
      <c r="A47" s="45" t="s">
        <v>134</v>
      </c>
      <c r="C47" s="43">
        <v>1</v>
      </c>
      <c r="D47" s="56">
        <f>E47+F47</f>
        <v>234</v>
      </c>
      <c r="E47" s="38">
        <v>158</v>
      </c>
      <c r="F47" s="39">
        <v>76</v>
      </c>
      <c r="G47" s="40">
        <v>2353</v>
      </c>
      <c r="H47" s="40">
        <f t="shared" si="4"/>
        <v>14.89240506329114</v>
      </c>
      <c r="I47" s="39">
        <v>2263.65</v>
      </c>
      <c r="J47" s="40">
        <f t="shared" si="5"/>
        <v>2808.96</v>
      </c>
    </row>
    <row r="48" spans="1:10" x14ac:dyDescent="0.3">
      <c r="A48" s="45" t="s">
        <v>110</v>
      </c>
      <c r="C48" s="43">
        <v>1</v>
      </c>
      <c r="D48" s="38">
        <v>176</v>
      </c>
      <c r="E48" s="38">
        <v>158</v>
      </c>
      <c r="F48" s="39">
        <v>18</v>
      </c>
      <c r="G48" s="40">
        <v>1209</v>
      </c>
      <c r="H48" s="40">
        <f t="shared" si="4"/>
        <v>7.6518987341772151</v>
      </c>
      <c r="I48" s="39">
        <v>275.47000000000003</v>
      </c>
      <c r="J48" s="40">
        <f t="shared" si="5"/>
        <v>341.83</v>
      </c>
    </row>
    <row r="49" spans="1:10" x14ac:dyDescent="0.3">
      <c r="A49" s="45" t="s">
        <v>128</v>
      </c>
      <c r="C49" s="43">
        <v>1</v>
      </c>
      <c r="D49" s="38">
        <v>176</v>
      </c>
      <c r="E49" s="38">
        <v>158</v>
      </c>
      <c r="F49" s="39">
        <v>18</v>
      </c>
      <c r="G49" s="40">
        <v>1190</v>
      </c>
      <c r="H49" s="40">
        <f t="shared" si="4"/>
        <v>7.5316455696202533</v>
      </c>
      <c r="I49" s="39">
        <v>271.14999999999998</v>
      </c>
      <c r="J49" s="40">
        <f t="shared" si="5"/>
        <v>336.47</v>
      </c>
    </row>
    <row r="50" spans="1:10" x14ac:dyDescent="0.3">
      <c r="A50" s="45" t="s">
        <v>137</v>
      </c>
      <c r="C50" s="43">
        <v>1</v>
      </c>
      <c r="D50" s="38">
        <v>190</v>
      </c>
      <c r="E50" s="38">
        <v>158</v>
      </c>
      <c r="F50" s="39">
        <v>32</v>
      </c>
      <c r="G50" s="40">
        <v>1600</v>
      </c>
      <c r="H50" s="40">
        <f t="shared" si="4"/>
        <v>10.126582278481013</v>
      </c>
      <c r="I50" s="39">
        <v>648.13</v>
      </c>
      <c r="J50" s="40">
        <f t="shared" si="5"/>
        <v>804.26</v>
      </c>
    </row>
    <row r="51" spans="1:10" x14ac:dyDescent="0.3">
      <c r="A51" s="45" t="s">
        <v>137</v>
      </c>
      <c r="C51" s="43">
        <v>1</v>
      </c>
      <c r="D51" s="38">
        <v>206</v>
      </c>
      <c r="E51" s="38">
        <v>158</v>
      </c>
      <c r="F51" s="39">
        <v>48</v>
      </c>
      <c r="G51" s="40">
        <v>1520</v>
      </c>
      <c r="H51" s="40">
        <f t="shared" si="4"/>
        <v>9.6202531645569618</v>
      </c>
      <c r="I51" s="39">
        <v>923.52</v>
      </c>
      <c r="J51" s="40">
        <f t="shared" si="5"/>
        <v>1146</v>
      </c>
    </row>
    <row r="52" spans="1:10" ht="25.5" customHeight="1" x14ac:dyDescent="0.3">
      <c r="A52" s="15"/>
      <c r="B52" s="3"/>
      <c r="C52" s="44">
        <f>SUM(C32:C51)</f>
        <v>20</v>
      </c>
      <c r="D52" s="42"/>
      <c r="E52" s="42"/>
      <c r="F52" s="42">
        <f>SUM(F32:F51)</f>
        <v>871.75</v>
      </c>
      <c r="G52" s="22"/>
      <c r="H52" s="22"/>
      <c r="I52" s="22">
        <f>ROUND(SUM(I32:I51),2)</f>
        <v>16400.78</v>
      </c>
      <c r="J52" s="22">
        <f>SUM(J32:J51)</f>
        <v>20351.730000000003</v>
      </c>
    </row>
    <row r="53" spans="1:10" ht="37.5" x14ac:dyDescent="0.3">
      <c r="A53" s="46" t="s">
        <v>54</v>
      </c>
      <c r="B53" s="47"/>
      <c r="C53" s="48"/>
      <c r="D53" s="48"/>
      <c r="E53" s="49"/>
      <c r="F53" s="49"/>
      <c r="G53" s="50"/>
      <c r="H53" s="50"/>
      <c r="I53" s="50"/>
      <c r="J53" s="50"/>
    </row>
    <row r="54" spans="1:10" x14ac:dyDescent="0.3">
      <c r="A54" s="37" t="s">
        <v>128</v>
      </c>
      <c r="C54" s="43">
        <v>1</v>
      </c>
      <c r="D54" s="38">
        <v>175.5</v>
      </c>
      <c r="E54" s="38">
        <v>152</v>
      </c>
      <c r="F54" s="39">
        <v>23.5</v>
      </c>
      <c r="G54" s="40">
        <v>1330</v>
      </c>
      <c r="H54" s="40">
        <f>G54/E54</f>
        <v>8.75</v>
      </c>
      <c r="I54" s="39">
        <v>411.25</v>
      </c>
      <c r="J54" s="40">
        <f>ROUND(I54*1.2409,2)</f>
        <v>510.32</v>
      </c>
    </row>
    <row r="55" spans="1:10" x14ac:dyDescent="0.3">
      <c r="A55" s="37" t="s">
        <v>135</v>
      </c>
      <c r="C55" s="43">
        <v>1</v>
      </c>
      <c r="D55" s="38">
        <v>181</v>
      </c>
      <c r="E55" s="38">
        <v>152</v>
      </c>
      <c r="F55" s="39">
        <v>29</v>
      </c>
      <c r="G55" s="40">
        <v>1900</v>
      </c>
      <c r="H55" s="40">
        <f>G55/E55</f>
        <v>12.5</v>
      </c>
      <c r="I55" s="39">
        <v>725</v>
      </c>
      <c r="J55" s="40">
        <f t="shared" ref="J55:J70" si="6">ROUND(I55*1.2409,2)</f>
        <v>899.65</v>
      </c>
    </row>
    <row r="56" spans="1:10" x14ac:dyDescent="0.3">
      <c r="A56" s="37" t="s">
        <v>136</v>
      </c>
      <c r="C56" s="43">
        <v>1</v>
      </c>
      <c r="D56" s="38">
        <v>161</v>
      </c>
      <c r="E56" s="38">
        <v>152</v>
      </c>
      <c r="F56" s="39">
        <v>9</v>
      </c>
      <c r="G56" s="40">
        <v>1647</v>
      </c>
      <c r="H56" s="40">
        <f>G56/E56</f>
        <v>10.835526315789474</v>
      </c>
      <c r="I56" s="39">
        <v>195.05</v>
      </c>
      <c r="J56" s="40">
        <f t="shared" si="6"/>
        <v>242.04</v>
      </c>
    </row>
    <row r="57" spans="1:10" x14ac:dyDescent="0.3">
      <c r="A57" s="37" t="s">
        <v>124</v>
      </c>
      <c r="C57" s="43">
        <v>1</v>
      </c>
      <c r="D57" s="38">
        <v>225</v>
      </c>
      <c r="E57" s="38">
        <v>152</v>
      </c>
      <c r="F57" s="39">
        <v>73</v>
      </c>
      <c r="G57" s="40">
        <v>1382</v>
      </c>
      <c r="H57" s="40">
        <f>G57/E57</f>
        <v>9.0921052631578956</v>
      </c>
      <c r="I57" s="39">
        <v>1327.43</v>
      </c>
      <c r="J57" s="40">
        <f t="shared" si="6"/>
        <v>1647.21</v>
      </c>
    </row>
    <row r="58" spans="1:10" x14ac:dyDescent="0.3">
      <c r="A58" s="37" t="s">
        <v>130</v>
      </c>
      <c r="C58" s="43">
        <v>1</v>
      </c>
      <c r="D58" s="38">
        <v>189</v>
      </c>
      <c r="E58" s="38">
        <v>136</v>
      </c>
      <c r="F58" s="39">
        <v>53</v>
      </c>
      <c r="G58" s="40">
        <v>984.21</v>
      </c>
      <c r="H58" s="40">
        <f>G58/E58</f>
        <v>7.2368382352941181</v>
      </c>
      <c r="I58" s="39">
        <v>767.12</v>
      </c>
      <c r="J58" s="40">
        <f t="shared" si="6"/>
        <v>951.92</v>
      </c>
    </row>
    <row r="59" spans="1:10" ht="112.5" x14ac:dyDescent="0.3">
      <c r="A59" s="37" t="s">
        <v>138</v>
      </c>
      <c r="C59" s="43">
        <v>1</v>
      </c>
      <c r="D59" s="38">
        <v>222</v>
      </c>
      <c r="E59" s="38">
        <v>152</v>
      </c>
      <c r="F59" s="41" t="s">
        <v>51</v>
      </c>
      <c r="G59" s="57" t="s">
        <v>52</v>
      </c>
      <c r="H59" s="57" t="s">
        <v>53</v>
      </c>
      <c r="I59" s="39">
        <v>1176.3800000000001</v>
      </c>
      <c r="J59" s="40">
        <f t="shared" si="6"/>
        <v>1459.77</v>
      </c>
    </row>
    <row r="60" spans="1:10" x14ac:dyDescent="0.3">
      <c r="A60" s="37" t="s">
        <v>124</v>
      </c>
      <c r="C60" s="43">
        <v>1</v>
      </c>
      <c r="D60" s="38">
        <v>179</v>
      </c>
      <c r="E60" s="38">
        <v>144</v>
      </c>
      <c r="F60" s="39">
        <v>27</v>
      </c>
      <c r="G60" s="40">
        <v>1309.26</v>
      </c>
      <c r="H60" s="40">
        <f t="shared" ref="H60:H68" si="7">G60/E60</f>
        <v>9.0920833333333331</v>
      </c>
      <c r="I60" s="39">
        <v>490.97</v>
      </c>
      <c r="J60" s="40">
        <f t="shared" si="6"/>
        <v>609.24</v>
      </c>
    </row>
    <row r="61" spans="1:10" x14ac:dyDescent="0.3">
      <c r="A61" s="37" t="s">
        <v>124</v>
      </c>
      <c r="C61" s="43">
        <v>1</v>
      </c>
      <c r="D61" s="38">
        <v>201</v>
      </c>
      <c r="E61" s="38">
        <v>152</v>
      </c>
      <c r="F61" s="39">
        <v>49</v>
      </c>
      <c r="G61" s="40">
        <v>1382</v>
      </c>
      <c r="H61" s="40">
        <f t="shared" si="7"/>
        <v>9.0921052631578956</v>
      </c>
      <c r="I61" s="39">
        <f>F61*H61*2</f>
        <v>891.02631578947376</v>
      </c>
      <c r="J61" s="40">
        <f t="shared" si="6"/>
        <v>1105.67</v>
      </c>
    </row>
    <row r="62" spans="1:10" x14ac:dyDescent="0.3">
      <c r="A62" s="37" t="s">
        <v>130</v>
      </c>
      <c r="C62" s="43">
        <v>1</v>
      </c>
      <c r="D62" s="38">
        <v>135</v>
      </c>
      <c r="E62" s="38">
        <v>128</v>
      </c>
      <c r="F62" s="39">
        <v>7</v>
      </c>
      <c r="G62" s="40">
        <v>1035.79</v>
      </c>
      <c r="H62" s="40">
        <f t="shared" si="7"/>
        <v>8.0921093749999997</v>
      </c>
      <c r="I62" s="39">
        <f>F62*H62*2</f>
        <v>113.28953125</v>
      </c>
      <c r="J62" s="40">
        <f t="shared" si="6"/>
        <v>140.58000000000001</v>
      </c>
    </row>
    <row r="63" spans="1:10" x14ac:dyDescent="0.3">
      <c r="A63" s="37" t="s">
        <v>131</v>
      </c>
      <c r="C63" s="43">
        <v>1</v>
      </c>
      <c r="D63" s="38">
        <v>176</v>
      </c>
      <c r="E63" s="38">
        <v>152</v>
      </c>
      <c r="F63" s="39">
        <v>24</v>
      </c>
      <c r="G63" s="40">
        <v>1917</v>
      </c>
      <c r="H63" s="40">
        <f t="shared" si="7"/>
        <v>12.611842105263158</v>
      </c>
      <c r="I63" s="39">
        <v>605.38</v>
      </c>
      <c r="J63" s="40">
        <f t="shared" si="6"/>
        <v>751.22</v>
      </c>
    </row>
    <row r="64" spans="1:10" x14ac:dyDescent="0.3">
      <c r="A64" s="37" t="s">
        <v>130</v>
      </c>
      <c r="C64" s="43">
        <v>1</v>
      </c>
      <c r="D64" s="38">
        <v>189.5</v>
      </c>
      <c r="E64" s="38">
        <v>152</v>
      </c>
      <c r="F64" s="39">
        <v>37.5</v>
      </c>
      <c r="G64" s="40">
        <v>1100</v>
      </c>
      <c r="H64" s="40">
        <f t="shared" si="7"/>
        <v>7.2368421052631575</v>
      </c>
      <c r="I64" s="39">
        <v>542.78</v>
      </c>
      <c r="J64" s="40">
        <f t="shared" si="6"/>
        <v>673.54</v>
      </c>
    </row>
    <row r="65" spans="1:10" x14ac:dyDescent="0.3">
      <c r="A65" s="37" t="s">
        <v>133</v>
      </c>
      <c r="C65" s="43">
        <v>1</v>
      </c>
      <c r="D65" s="38">
        <v>164</v>
      </c>
      <c r="E65" s="38">
        <v>152</v>
      </c>
      <c r="F65" s="39">
        <v>12</v>
      </c>
      <c r="G65" s="40">
        <v>1647</v>
      </c>
      <c r="H65" s="40">
        <f t="shared" si="7"/>
        <v>10.835526315789474</v>
      </c>
      <c r="I65" s="39">
        <v>260.06</v>
      </c>
      <c r="J65" s="40">
        <f t="shared" si="6"/>
        <v>322.70999999999998</v>
      </c>
    </row>
    <row r="66" spans="1:10" x14ac:dyDescent="0.3">
      <c r="A66" s="37" t="s">
        <v>133</v>
      </c>
      <c r="C66" s="43">
        <v>1</v>
      </c>
      <c r="D66" s="38">
        <v>167</v>
      </c>
      <c r="E66" s="38">
        <v>152</v>
      </c>
      <c r="F66" s="39">
        <v>15</v>
      </c>
      <c r="G66" s="40">
        <v>1647</v>
      </c>
      <c r="H66" s="40">
        <f t="shared" si="7"/>
        <v>10.835526315789474</v>
      </c>
      <c r="I66" s="39">
        <v>325.08</v>
      </c>
      <c r="J66" s="40">
        <f t="shared" si="6"/>
        <v>403.39</v>
      </c>
    </row>
    <row r="67" spans="1:10" x14ac:dyDescent="0.3">
      <c r="A67" s="37" t="s">
        <v>124</v>
      </c>
      <c r="C67" s="43">
        <v>1</v>
      </c>
      <c r="D67" s="38">
        <v>197</v>
      </c>
      <c r="E67" s="38">
        <v>152</v>
      </c>
      <c r="F67" s="39">
        <v>45</v>
      </c>
      <c r="G67" s="40">
        <v>1382</v>
      </c>
      <c r="H67" s="40">
        <f t="shared" si="7"/>
        <v>9.0921052631578956</v>
      </c>
      <c r="I67" s="39">
        <v>818.28</v>
      </c>
      <c r="J67" s="40">
        <f t="shared" si="6"/>
        <v>1015.4</v>
      </c>
    </row>
    <row r="68" spans="1:10" x14ac:dyDescent="0.3">
      <c r="A68" s="37" t="s">
        <v>137</v>
      </c>
      <c r="C68" s="43">
        <v>1</v>
      </c>
      <c r="D68" s="38">
        <v>172</v>
      </c>
      <c r="E68" s="38">
        <v>152</v>
      </c>
      <c r="F68" s="39">
        <v>20</v>
      </c>
      <c r="G68" s="40">
        <v>1600</v>
      </c>
      <c r="H68" s="40">
        <f t="shared" si="7"/>
        <v>10.526315789473685</v>
      </c>
      <c r="I68" s="39">
        <v>421.05</v>
      </c>
      <c r="J68" s="40">
        <f t="shared" si="6"/>
        <v>522.48</v>
      </c>
    </row>
    <row r="69" spans="1:10" x14ac:dyDescent="0.3">
      <c r="A69" s="37" t="s">
        <v>137</v>
      </c>
      <c r="C69" s="43">
        <v>1</v>
      </c>
      <c r="D69" s="38">
        <v>198</v>
      </c>
      <c r="E69" s="38">
        <v>152</v>
      </c>
      <c r="F69" s="39">
        <v>46</v>
      </c>
      <c r="G69" s="40">
        <v>1520</v>
      </c>
      <c r="H69" s="40">
        <v>46</v>
      </c>
      <c r="I69" s="39">
        <v>920</v>
      </c>
      <c r="J69" s="40">
        <f t="shared" si="6"/>
        <v>1141.6300000000001</v>
      </c>
    </row>
    <row r="70" spans="1:10" x14ac:dyDescent="0.3">
      <c r="A70" s="37" t="s">
        <v>124</v>
      </c>
      <c r="C70" s="43">
        <v>1</v>
      </c>
      <c r="D70" s="38">
        <v>162</v>
      </c>
      <c r="E70" s="38">
        <v>152</v>
      </c>
      <c r="F70" s="39">
        <v>10</v>
      </c>
      <c r="G70" s="40">
        <v>1190</v>
      </c>
      <c r="H70" s="40">
        <f>G70/E70</f>
        <v>7.8289473684210522</v>
      </c>
      <c r="I70" s="39">
        <v>156.58000000000001</v>
      </c>
      <c r="J70" s="40">
        <f t="shared" si="6"/>
        <v>194.3</v>
      </c>
    </row>
    <row r="71" spans="1:10" ht="48.75" customHeight="1" x14ac:dyDescent="0.3">
      <c r="A71" s="15"/>
      <c r="B71" s="3"/>
      <c r="C71" s="44">
        <f>SUM(C54:C70)</f>
        <v>17</v>
      </c>
      <c r="D71" s="42"/>
      <c r="E71" s="42"/>
      <c r="F71" s="42">
        <f>SUM(F54:F70)</f>
        <v>480</v>
      </c>
      <c r="G71" s="22"/>
      <c r="H71" s="22"/>
      <c r="I71" s="22">
        <f>ROUND(SUM(I54:I70),2)</f>
        <v>10146.73</v>
      </c>
      <c r="J71" s="22">
        <f>SUM(J54:J70)</f>
        <v>12591.069999999996</v>
      </c>
    </row>
    <row r="73" spans="1:10" x14ac:dyDescent="0.3">
      <c r="A73" s="34" t="s">
        <v>2</v>
      </c>
      <c r="B73" s="3"/>
      <c r="C73" s="3"/>
      <c r="D73" s="3"/>
      <c r="E73" s="3"/>
      <c r="F73" s="3"/>
      <c r="G73" s="3"/>
      <c r="H73" s="3"/>
      <c r="I73" s="3"/>
      <c r="J73" s="3"/>
    </row>
    <row r="74" spans="1:10" x14ac:dyDescent="0.3">
      <c r="A74" s="139" t="s">
        <v>47</v>
      </c>
      <c r="B74" s="139"/>
      <c r="C74" s="139"/>
      <c r="D74" s="139"/>
      <c r="E74" s="139"/>
      <c r="F74" s="139"/>
      <c r="G74" s="35"/>
      <c r="H74" s="35"/>
      <c r="I74" s="35"/>
      <c r="J74" s="35"/>
    </row>
    <row r="75" spans="1:10" x14ac:dyDescent="0.3">
      <c r="A75" s="36" t="s">
        <v>7</v>
      </c>
      <c r="B75" s="3"/>
      <c r="C75" s="3"/>
      <c r="D75" s="3"/>
      <c r="E75" s="3"/>
      <c r="F75" s="3"/>
      <c r="G75" s="3"/>
      <c r="H75" s="3"/>
      <c r="I75" s="3"/>
      <c r="J75" s="3"/>
    </row>
    <row r="76" spans="1:10" x14ac:dyDescent="0.3">
      <c r="A76" s="3" t="s">
        <v>4</v>
      </c>
      <c r="B76" s="3"/>
      <c r="C76" s="36"/>
      <c r="D76" s="36"/>
      <c r="E76" s="3"/>
      <c r="F76" s="3"/>
      <c r="G76" s="3"/>
      <c r="H76" s="3"/>
      <c r="I76" s="3"/>
      <c r="J76" s="3"/>
    </row>
    <row r="77" spans="1:10" x14ac:dyDescent="0.3">
      <c r="A77" s="3" t="s">
        <v>5</v>
      </c>
      <c r="B77" s="3"/>
      <c r="C77" s="36"/>
      <c r="D77" s="36"/>
      <c r="E77" s="3"/>
      <c r="F77" s="3"/>
      <c r="G77" s="3"/>
      <c r="H77" s="3"/>
      <c r="I77" s="3"/>
      <c r="J77" s="3"/>
    </row>
    <row r="78" spans="1:10" x14ac:dyDescent="0.3">
      <c r="A78" s="3" t="s">
        <v>6</v>
      </c>
      <c r="B78" s="3"/>
      <c r="C78" s="36"/>
      <c r="D78" s="36"/>
      <c r="E78" s="3"/>
      <c r="F78" s="3"/>
      <c r="G78" s="3"/>
      <c r="H78" s="3"/>
      <c r="I78" s="3"/>
      <c r="J78" s="3"/>
    </row>
    <row r="79" spans="1:10" x14ac:dyDescent="0.3">
      <c r="A79" s="3" t="s">
        <v>116</v>
      </c>
      <c r="B79" s="3"/>
      <c r="C79" s="36"/>
      <c r="D79" s="36"/>
      <c r="E79" s="3"/>
      <c r="F79" s="3"/>
      <c r="G79" s="3"/>
      <c r="H79" s="3"/>
      <c r="I79" s="3"/>
      <c r="J79" s="3"/>
    </row>
    <row r="80" spans="1:10" x14ac:dyDescent="0.3">
      <c r="A80" s="3"/>
      <c r="B80" s="3"/>
      <c r="C80" s="36"/>
      <c r="D80" s="36"/>
      <c r="E80" s="3"/>
      <c r="F80" s="3"/>
      <c r="G80" s="3"/>
      <c r="H80" s="3"/>
      <c r="I80" s="3"/>
      <c r="J80" s="3"/>
    </row>
    <row r="81" spans="1:10" ht="22.5" x14ac:dyDescent="0.3">
      <c r="A81" s="3" t="s">
        <v>48</v>
      </c>
      <c r="B81" s="3"/>
      <c r="C81" s="36"/>
      <c r="D81" s="36"/>
      <c r="E81" s="3"/>
      <c r="F81" s="3"/>
      <c r="G81" s="3"/>
      <c r="H81" s="3"/>
      <c r="I81" s="3"/>
      <c r="J81" s="3"/>
    </row>
    <row r="82" spans="1:10" x14ac:dyDescent="0.3">
      <c r="A82" s="3"/>
      <c r="B82" s="3"/>
      <c r="C82" s="36"/>
      <c r="D82" s="36"/>
      <c r="E82" s="3"/>
      <c r="F82" s="3"/>
      <c r="G82" s="3"/>
      <c r="H82" s="3"/>
      <c r="I82" s="3"/>
      <c r="J82" s="3"/>
    </row>
    <row r="83" spans="1:10" x14ac:dyDescent="0.3">
      <c r="A83" s="138" t="s">
        <v>9</v>
      </c>
      <c r="B83" s="138"/>
      <c r="C83" s="138"/>
      <c r="D83" s="138"/>
      <c r="E83" s="138"/>
      <c r="F83" s="138"/>
      <c r="G83" s="138"/>
      <c r="H83" s="138"/>
      <c r="I83" s="138"/>
      <c r="J83" s="138"/>
    </row>
  </sheetData>
  <mergeCells count="13">
    <mergeCell ref="F8:F9"/>
    <mergeCell ref="A1:J2"/>
    <mergeCell ref="A74:F74"/>
    <mergeCell ref="A83:J83"/>
    <mergeCell ref="A7:A9"/>
    <mergeCell ref="C7:C9"/>
    <mergeCell ref="D7:F7"/>
    <mergeCell ref="G7:G9"/>
    <mergeCell ref="H7:H9"/>
    <mergeCell ref="I7:I9"/>
    <mergeCell ref="J7:J9"/>
    <mergeCell ref="D8:D9"/>
    <mergeCell ref="E8:E9"/>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FF883-9BF2-4FB5-99E9-A0851541E88C}">
  <dimension ref="A1:J228"/>
  <sheetViews>
    <sheetView zoomScale="70" zoomScaleNormal="70" workbookViewId="0">
      <selection activeCell="E181" sqref="E181"/>
    </sheetView>
  </sheetViews>
  <sheetFormatPr defaultRowHeight="15" x14ac:dyDescent="0.25"/>
  <cols>
    <col min="1" max="1" width="38" customWidth="1"/>
    <col min="2" max="2" width="3.85546875" customWidth="1"/>
    <col min="3" max="3" width="16.42578125" customWidth="1"/>
    <col min="4" max="8" width="19.42578125" customWidth="1"/>
    <col min="9" max="9" width="30" customWidth="1"/>
    <col min="10" max="10" width="21.85546875" customWidth="1"/>
  </cols>
  <sheetData>
    <row r="1" spans="1:10" x14ac:dyDescent="0.25">
      <c r="A1" s="132" t="s">
        <v>40</v>
      </c>
      <c r="B1" s="132"/>
      <c r="C1" s="132"/>
      <c r="D1" s="132"/>
      <c r="E1" s="132"/>
      <c r="F1" s="132"/>
      <c r="G1" s="132"/>
      <c r="H1" s="132"/>
      <c r="I1" s="132"/>
      <c r="J1" s="132"/>
    </row>
    <row r="2" spans="1:10" ht="24.75" customHeight="1" x14ac:dyDescent="0.25">
      <c r="A2" s="132"/>
      <c r="B2" s="132"/>
      <c r="C2" s="132"/>
      <c r="D2" s="132"/>
      <c r="E2" s="132"/>
      <c r="F2" s="132"/>
      <c r="G2" s="132"/>
      <c r="H2" s="132"/>
      <c r="I2" s="132"/>
      <c r="J2" s="132"/>
    </row>
    <row r="3" spans="1:10" ht="12.75" customHeight="1" x14ac:dyDescent="0.3">
      <c r="A3" s="1"/>
      <c r="B3" s="1"/>
      <c r="C3" s="1"/>
      <c r="D3" s="1"/>
      <c r="E3" s="1"/>
      <c r="F3" s="1"/>
      <c r="G3" s="1"/>
      <c r="H3" s="1"/>
      <c r="I3" s="1"/>
      <c r="J3" s="1"/>
    </row>
    <row r="4" spans="1:10" ht="18.75" x14ac:dyDescent="0.3">
      <c r="A4" s="3" t="s">
        <v>105</v>
      </c>
      <c r="B4" s="3"/>
      <c r="C4" s="3"/>
      <c r="D4" s="3"/>
      <c r="E4" s="3"/>
      <c r="F4" s="3"/>
      <c r="G4" s="3"/>
      <c r="H4" s="3"/>
      <c r="I4" s="3"/>
      <c r="J4" s="3"/>
    </row>
    <row r="5" spans="1:10" ht="18.75" x14ac:dyDescent="0.3">
      <c r="A5" s="3" t="s">
        <v>16</v>
      </c>
      <c r="B5" s="3"/>
      <c r="C5" s="3"/>
      <c r="D5" s="3"/>
      <c r="E5" s="3"/>
      <c r="F5" s="3"/>
      <c r="G5" s="3"/>
      <c r="H5" s="3"/>
      <c r="I5" s="3"/>
      <c r="J5" s="3"/>
    </row>
    <row r="7" spans="1:10" ht="18.75" x14ac:dyDescent="0.3">
      <c r="A7" s="134"/>
      <c r="B7" s="3"/>
      <c r="C7" s="134" t="s">
        <v>10</v>
      </c>
      <c r="D7" s="134" t="s">
        <v>11</v>
      </c>
      <c r="E7" s="134"/>
      <c r="F7" s="134"/>
      <c r="G7" s="131" t="s">
        <v>8</v>
      </c>
      <c r="H7" s="131" t="s">
        <v>41</v>
      </c>
      <c r="I7" s="135" t="s">
        <v>12</v>
      </c>
      <c r="J7" s="136" t="s">
        <v>39</v>
      </c>
    </row>
    <row r="8" spans="1:10" ht="18.75" x14ac:dyDescent="0.3">
      <c r="A8" s="134"/>
      <c r="B8" s="3"/>
      <c r="C8" s="134"/>
      <c r="D8" s="129" t="s">
        <v>1</v>
      </c>
      <c r="E8" s="129" t="s">
        <v>42</v>
      </c>
      <c r="F8" s="131" t="s">
        <v>15</v>
      </c>
      <c r="G8" s="131"/>
      <c r="H8" s="131"/>
      <c r="I8" s="135"/>
      <c r="J8" s="136"/>
    </row>
    <row r="9" spans="1:10" ht="85.5" customHeight="1" x14ac:dyDescent="0.3">
      <c r="A9" s="134"/>
      <c r="B9" s="3"/>
      <c r="C9" s="134"/>
      <c r="D9" s="130"/>
      <c r="E9" s="130"/>
      <c r="F9" s="131"/>
      <c r="G9" s="131"/>
      <c r="H9" s="131"/>
      <c r="I9" s="135"/>
      <c r="J9" s="136"/>
    </row>
    <row r="10" spans="1:10" ht="18.75" x14ac:dyDescent="0.3">
      <c r="A10" s="6">
        <v>1</v>
      </c>
      <c r="B10" s="3"/>
      <c r="C10" s="6">
        <v>6</v>
      </c>
      <c r="D10" s="6" t="s">
        <v>13</v>
      </c>
      <c r="E10" s="6">
        <v>8</v>
      </c>
      <c r="F10" s="6">
        <v>9</v>
      </c>
      <c r="G10" s="6">
        <v>11</v>
      </c>
      <c r="H10" s="6">
        <v>12</v>
      </c>
      <c r="I10" s="6">
        <v>13</v>
      </c>
      <c r="J10" s="6" t="s">
        <v>14</v>
      </c>
    </row>
    <row r="11" spans="1:10" ht="18.75" x14ac:dyDescent="0.3">
      <c r="A11" s="7" t="s">
        <v>58</v>
      </c>
      <c r="B11" s="8"/>
      <c r="C11" s="9"/>
      <c r="D11" s="9"/>
      <c r="E11" s="10"/>
      <c r="F11" s="11">
        <f>F85+F151+F182+F215</f>
        <v>42139.032900478334</v>
      </c>
      <c r="G11" s="11"/>
      <c r="H11" s="11"/>
      <c r="I11" s="11">
        <f t="shared" ref="I11" si="0">I85+I151+I182+I215</f>
        <v>267263.19999999995</v>
      </c>
      <c r="J11" s="11">
        <f>J85+J151+J182+J215</f>
        <v>331646.99</v>
      </c>
    </row>
    <row r="12" spans="1:10" ht="46.5" customHeight="1" x14ac:dyDescent="0.3">
      <c r="A12" s="46" t="s">
        <v>55</v>
      </c>
      <c r="B12" s="47"/>
      <c r="C12" s="48"/>
      <c r="D12" s="48"/>
      <c r="E12" s="49"/>
      <c r="F12" s="49"/>
      <c r="G12" s="50"/>
      <c r="H12" s="50"/>
      <c r="I12" s="50"/>
      <c r="J12" s="50"/>
    </row>
    <row r="13" spans="1:10" ht="18.75" x14ac:dyDescent="0.3">
      <c r="A13" s="15" t="s">
        <v>124</v>
      </c>
      <c r="C13" s="59">
        <v>1</v>
      </c>
      <c r="D13" s="60">
        <f>F13+E13</f>
        <v>275.00026715239829</v>
      </c>
      <c r="E13" s="60">
        <v>176</v>
      </c>
      <c r="F13" s="61">
        <v>99.000267152398308</v>
      </c>
      <c r="G13" s="60">
        <v>1647</v>
      </c>
      <c r="H13" s="60">
        <f t="shared" ref="H13:H44" si="1">G13/E13</f>
        <v>9.357954545454545</v>
      </c>
      <c r="I13" s="60">
        <f>ROUND(H13*F13*2,2)</f>
        <v>1852.88</v>
      </c>
      <c r="J13" s="60">
        <f>ROUND(I13*1.2409,2)</f>
        <v>2299.2399999999998</v>
      </c>
    </row>
    <row r="14" spans="1:10" ht="18.75" x14ac:dyDescent="0.3">
      <c r="A14" s="15" t="s">
        <v>139</v>
      </c>
      <c r="C14" s="59">
        <v>1</v>
      </c>
      <c r="D14" s="60">
        <f t="shared" ref="D14:D77" si="2">F14+E14</f>
        <v>274.00344542772859</v>
      </c>
      <c r="E14" s="60">
        <v>176</v>
      </c>
      <c r="F14" s="61">
        <v>98.003445427728622</v>
      </c>
      <c r="G14" s="60">
        <v>1695</v>
      </c>
      <c r="H14" s="60">
        <f t="shared" si="1"/>
        <v>9.6306818181818183</v>
      </c>
      <c r="I14" s="60">
        <f t="shared" ref="I14:I77" si="3">ROUND(H14*F14*2,2)</f>
        <v>1887.68</v>
      </c>
      <c r="J14" s="60">
        <f t="shared" ref="J14:J77" si="4">ROUND(I14*1.2409,2)</f>
        <v>2342.42</v>
      </c>
    </row>
    <row r="15" spans="1:10" ht="18.75" x14ac:dyDescent="0.3">
      <c r="A15" s="15" t="s">
        <v>124</v>
      </c>
      <c r="C15" s="59">
        <v>1</v>
      </c>
      <c r="D15" s="60">
        <f t="shared" si="2"/>
        <v>261.19521367521367</v>
      </c>
      <c r="E15" s="60">
        <v>167.2</v>
      </c>
      <c r="F15" s="61">
        <v>93.995213675213677</v>
      </c>
      <c r="G15" s="60">
        <v>1222.6500000000001</v>
      </c>
      <c r="H15" s="60">
        <f t="shared" si="1"/>
        <v>7.3125000000000009</v>
      </c>
      <c r="I15" s="60">
        <f t="shared" si="3"/>
        <v>1374.68</v>
      </c>
      <c r="J15" s="60">
        <f t="shared" si="4"/>
        <v>1705.84</v>
      </c>
    </row>
    <row r="16" spans="1:10" ht="18.75" x14ac:dyDescent="0.3">
      <c r="A16" s="15" t="s">
        <v>124</v>
      </c>
      <c r="C16" s="59">
        <v>1</v>
      </c>
      <c r="D16" s="60">
        <f t="shared" si="2"/>
        <v>269.00180645161288</v>
      </c>
      <c r="E16" s="60">
        <v>176</v>
      </c>
      <c r="F16" s="61">
        <v>93.001806451612893</v>
      </c>
      <c r="G16" s="60">
        <v>1550</v>
      </c>
      <c r="H16" s="60">
        <f t="shared" si="1"/>
        <v>8.8068181818181817</v>
      </c>
      <c r="I16" s="60">
        <f t="shared" si="3"/>
        <v>1638.1</v>
      </c>
      <c r="J16" s="60">
        <f t="shared" si="4"/>
        <v>2032.72</v>
      </c>
    </row>
    <row r="17" spans="1:10" ht="18.75" x14ac:dyDescent="0.3">
      <c r="A17" s="15" t="s">
        <v>134</v>
      </c>
      <c r="C17" s="59">
        <v>1</v>
      </c>
      <c r="D17" s="60">
        <f t="shared" si="2"/>
        <v>261.9980280492988</v>
      </c>
      <c r="E17" s="60">
        <v>176</v>
      </c>
      <c r="F17" s="61">
        <v>85.998028049298767</v>
      </c>
      <c r="G17" s="60">
        <v>2353</v>
      </c>
      <c r="H17" s="60">
        <f t="shared" si="1"/>
        <v>13.369318181818182</v>
      </c>
      <c r="I17" s="60">
        <f t="shared" si="3"/>
        <v>2299.4699999999998</v>
      </c>
      <c r="J17" s="60">
        <f t="shared" si="4"/>
        <v>2853.41</v>
      </c>
    </row>
    <row r="18" spans="1:10" ht="18.75" x14ac:dyDescent="0.3">
      <c r="A18" s="15" t="s">
        <v>164</v>
      </c>
      <c r="C18" s="59">
        <v>1</v>
      </c>
      <c r="D18" s="60">
        <f t="shared" si="2"/>
        <v>253.00171707317071</v>
      </c>
      <c r="E18" s="60">
        <v>176</v>
      </c>
      <c r="F18" s="61">
        <v>77.001717073170724</v>
      </c>
      <c r="G18" s="60">
        <v>2050</v>
      </c>
      <c r="H18" s="60">
        <f t="shared" si="1"/>
        <v>11.647727272727273</v>
      </c>
      <c r="I18" s="60">
        <f t="shared" si="3"/>
        <v>1793.79</v>
      </c>
      <c r="J18" s="60">
        <f t="shared" si="4"/>
        <v>2225.91</v>
      </c>
    </row>
    <row r="19" spans="1:10" ht="37.5" x14ac:dyDescent="0.3">
      <c r="A19" s="15" t="s">
        <v>140</v>
      </c>
      <c r="C19" s="59">
        <v>1</v>
      </c>
      <c r="D19" s="60">
        <f t="shared" si="2"/>
        <v>230.00106666666667</v>
      </c>
      <c r="E19" s="60">
        <v>160</v>
      </c>
      <c r="F19" s="61">
        <v>70.001066666666674</v>
      </c>
      <c r="G19" s="60">
        <v>954.55</v>
      </c>
      <c r="H19" s="60">
        <f t="shared" si="1"/>
        <v>5.9659374999999999</v>
      </c>
      <c r="I19" s="60">
        <f t="shared" si="3"/>
        <v>835.24</v>
      </c>
      <c r="J19" s="60">
        <f t="shared" si="4"/>
        <v>1036.45</v>
      </c>
    </row>
    <row r="20" spans="1:10" ht="18.75" x14ac:dyDescent="0.3">
      <c r="A20" s="15" t="s">
        <v>165</v>
      </c>
      <c r="C20" s="59">
        <v>1</v>
      </c>
      <c r="D20" s="60">
        <f t="shared" si="2"/>
        <v>245.99879569892471</v>
      </c>
      <c r="E20" s="60">
        <v>176</v>
      </c>
      <c r="F20" s="61">
        <v>69.998795698924724</v>
      </c>
      <c r="G20" s="60">
        <v>1860</v>
      </c>
      <c r="H20" s="60">
        <f t="shared" si="1"/>
        <v>10.568181818181818</v>
      </c>
      <c r="I20" s="60">
        <f t="shared" si="3"/>
        <v>1479.52</v>
      </c>
      <c r="J20" s="60">
        <f t="shared" si="4"/>
        <v>1835.94</v>
      </c>
    </row>
    <row r="21" spans="1:10" ht="18.75" x14ac:dyDescent="0.3">
      <c r="A21" s="15" t="s">
        <v>164</v>
      </c>
      <c r="C21" s="59">
        <v>1</v>
      </c>
      <c r="D21" s="60">
        <f t="shared" si="2"/>
        <v>221</v>
      </c>
      <c r="E21" s="60">
        <v>152</v>
      </c>
      <c r="F21" s="61">
        <v>69</v>
      </c>
      <c r="G21" s="60">
        <v>1900</v>
      </c>
      <c r="H21" s="60">
        <f t="shared" si="1"/>
        <v>12.5</v>
      </c>
      <c r="I21" s="60">
        <f t="shared" si="3"/>
        <v>1725</v>
      </c>
      <c r="J21" s="60">
        <f t="shared" si="4"/>
        <v>2140.5500000000002</v>
      </c>
    </row>
    <row r="22" spans="1:10" ht="18.75" x14ac:dyDescent="0.3">
      <c r="A22" s="15" t="s">
        <v>131</v>
      </c>
      <c r="C22" s="59">
        <v>1</v>
      </c>
      <c r="D22" s="60">
        <f t="shared" si="2"/>
        <v>236.0023188405797</v>
      </c>
      <c r="E22" s="60">
        <v>176</v>
      </c>
      <c r="F22" s="61">
        <v>60.002318840579711</v>
      </c>
      <c r="G22" s="60">
        <v>2277</v>
      </c>
      <c r="H22" s="60">
        <f t="shared" si="1"/>
        <v>12.9375</v>
      </c>
      <c r="I22" s="60">
        <f t="shared" si="3"/>
        <v>1552.56</v>
      </c>
      <c r="J22" s="60">
        <f t="shared" si="4"/>
        <v>1926.57</v>
      </c>
    </row>
    <row r="23" spans="1:10" ht="18.75" x14ac:dyDescent="0.3">
      <c r="A23" s="15" t="s">
        <v>124</v>
      </c>
      <c r="C23" s="59">
        <v>1</v>
      </c>
      <c r="D23" s="60">
        <f t="shared" si="2"/>
        <v>220.20216216216215</v>
      </c>
      <c r="E23" s="60">
        <v>167.2</v>
      </c>
      <c r="F23" s="61">
        <v>53.002162162162158</v>
      </c>
      <c r="G23" s="60">
        <v>1757.5</v>
      </c>
      <c r="H23" s="60">
        <f t="shared" si="1"/>
        <v>10.511363636363637</v>
      </c>
      <c r="I23" s="60">
        <f t="shared" si="3"/>
        <v>1114.25</v>
      </c>
      <c r="J23" s="60">
        <f t="shared" si="4"/>
        <v>1382.67</v>
      </c>
    </row>
    <row r="24" spans="1:10" ht="56.25" x14ac:dyDescent="0.3">
      <c r="A24" s="15" t="s">
        <v>141</v>
      </c>
      <c r="C24" s="59">
        <v>1</v>
      </c>
      <c r="D24" s="60">
        <f t="shared" si="2"/>
        <v>217.99866859623734</v>
      </c>
      <c r="E24" s="60">
        <v>176</v>
      </c>
      <c r="F24" s="61">
        <v>41.998668596237337</v>
      </c>
      <c r="G24" s="60">
        <v>1382</v>
      </c>
      <c r="H24" s="60">
        <f t="shared" si="1"/>
        <v>7.8522727272727275</v>
      </c>
      <c r="I24" s="60">
        <f t="shared" si="3"/>
        <v>659.57</v>
      </c>
      <c r="J24" s="60">
        <f t="shared" si="4"/>
        <v>818.46</v>
      </c>
    </row>
    <row r="25" spans="1:10" ht="18.75" x14ac:dyDescent="0.3">
      <c r="A25" s="15" t="s">
        <v>64</v>
      </c>
      <c r="C25" s="59">
        <v>1</v>
      </c>
      <c r="D25" s="60">
        <f t="shared" si="2"/>
        <v>217.99873333333335</v>
      </c>
      <c r="E25" s="60">
        <v>176</v>
      </c>
      <c r="F25" s="61">
        <v>41.998733333333334</v>
      </c>
      <c r="G25" s="60">
        <v>1200</v>
      </c>
      <c r="H25" s="60">
        <f t="shared" si="1"/>
        <v>6.8181818181818183</v>
      </c>
      <c r="I25" s="60">
        <f t="shared" si="3"/>
        <v>572.71</v>
      </c>
      <c r="J25" s="60">
        <f t="shared" si="4"/>
        <v>710.68</v>
      </c>
    </row>
    <row r="26" spans="1:10" ht="37.5" x14ac:dyDescent="0.3">
      <c r="A26" s="15" t="s">
        <v>142</v>
      </c>
      <c r="C26" s="59">
        <v>1</v>
      </c>
      <c r="D26" s="60">
        <f t="shared" si="2"/>
        <v>214.00198433420366</v>
      </c>
      <c r="E26" s="60">
        <v>176</v>
      </c>
      <c r="F26" s="61">
        <v>38.001984334203655</v>
      </c>
      <c r="G26" s="60">
        <v>1532</v>
      </c>
      <c r="H26" s="60">
        <f t="shared" si="1"/>
        <v>8.704545454545455</v>
      </c>
      <c r="I26" s="60">
        <f t="shared" si="3"/>
        <v>661.58</v>
      </c>
      <c r="J26" s="60">
        <f t="shared" si="4"/>
        <v>820.95</v>
      </c>
    </row>
    <row r="27" spans="1:10" ht="18.75" x14ac:dyDescent="0.3">
      <c r="A27" s="15" t="s">
        <v>64</v>
      </c>
      <c r="C27" s="59">
        <v>1</v>
      </c>
      <c r="D27" s="60">
        <f t="shared" si="2"/>
        <v>213.99855282199709</v>
      </c>
      <c r="E27" s="60">
        <v>176</v>
      </c>
      <c r="F27" s="61">
        <v>37.998552821997102</v>
      </c>
      <c r="G27" s="60">
        <v>1382</v>
      </c>
      <c r="H27" s="60">
        <f t="shared" si="1"/>
        <v>7.8522727272727275</v>
      </c>
      <c r="I27" s="60">
        <f t="shared" si="3"/>
        <v>596.75</v>
      </c>
      <c r="J27" s="60">
        <f t="shared" si="4"/>
        <v>740.51</v>
      </c>
    </row>
    <row r="28" spans="1:10" ht="37.5" x14ac:dyDescent="0.3">
      <c r="A28" s="15" t="s">
        <v>143</v>
      </c>
      <c r="C28" s="59">
        <v>1</v>
      </c>
      <c r="D28" s="60">
        <f t="shared" si="2"/>
        <v>214.00091428571429</v>
      </c>
      <c r="E28" s="60">
        <v>176</v>
      </c>
      <c r="F28" s="61">
        <v>38.000914285714288</v>
      </c>
      <c r="G28" s="60">
        <v>1050</v>
      </c>
      <c r="H28" s="60">
        <f t="shared" si="1"/>
        <v>5.9659090909090908</v>
      </c>
      <c r="I28" s="60">
        <f t="shared" si="3"/>
        <v>453.42</v>
      </c>
      <c r="J28" s="60">
        <f t="shared" si="4"/>
        <v>562.65</v>
      </c>
    </row>
    <row r="29" spans="1:10" ht="18.75" x14ac:dyDescent="0.3">
      <c r="A29" s="15" t="s">
        <v>144</v>
      </c>
      <c r="C29" s="59">
        <v>1</v>
      </c>
      <c r="D29" s="60">
        <f t="shared" si="2"/>
        <v>214.00091428571429</v>
      </c>
      <c r="E29" s="60">
        <v>176</v>
      </c>
      <c r="F29" s="61">
        <v>38.000914285714288</v>
      </c>
      <c r="G29" s="60">
        <v>1050</v>
      </c>
      <c r="H29" s="60">
        <f t="shared" si="1"/>
        <v>5.9659090909090908</v>
      </c>
      <c r="I29" s="60">
        <f t="shared" si="3"/>
        <v>453.42</v>
      </c>
      <c r="J29" s="60">
        <f t="shared" si="4"/>
        <v>562.65</v>
      </c>
    </row>
    <row r="30" spans="1:10" ht="18.75" x14ac:dyDescent="0.3">
      <c r="A30" s="15" t="s">
        <v>139</v>
      </c>
      <c r="C30" s="59">
        <v>1</v>
      </c>
      <c r="D30" s="60">
        <f t="shared" si="2"/>
        <v>212.00024999999999</v>
      </c>
      <c r="E30" s="60">
        <v>176</v>
      </c>
      <c r="F30" s="61">
        <v>36.000249999999994</v>
      </c>
      <c r="G30" s="60">
        <v>1600</v>
      </c>
      <c r="H30" s="60">
        <f t="shared" si="1"/>
        <v>9.0909090909090917</v>
      </c>
      <c r="I30" s="60">
        <f t="shared" si="3"/>
        <v>654.54999999999995</v>
      </c>
      <c r="J30" s="60">
        <f t="shared" si="4"/>
        <v>812.23</v>
      </c>
    </row>
    <row r="31" spans="1:10" ht="37.5" x14ac:dyDescent="0.3">
      <c r="A31" s="15" t="s">
        <v>140</v>
      </c>
      <c r="C31" s="59">
        <v>1</v>
      </c>
      <c r="D31" s="60">
        <f t="shared" si="2"/>
        <v>211.99833599999999</v>
      </c>
      <c r="E31" s="60">
        <v>176</v>
      </c>
      <c r="F31" s="61">
        <v>35.998335999999995</v>
      </c>
      <c r="G31" s="60">
        <v>1250</v>
      </c>
      <c r="H31" s="60">
        <f t="shared" si="1"/>
        <v>7.1022727272727275</v>
      </c>
      <c r="I31" s="60">
        <f t="shared" si="3"/>
        <v>511.34</v>
      </c>
      <c r="J31" s="60">
        <f t="shared" si="4"/>
        <v>634.52</v>
      </c>
    </row>
    <row r="32" spans="1:10" ht="18.75" x14ac:dyDescent="0.3">
      <c r="A32" s="15" t="s">
        <v>64</v>
      </c>
      <c r="C32" s="59">
        <v>1</v>
      </c>
      <c r="D32" s="60">
        <f t="shared" si="2"/>
        <v>211.99965217391303</v>
      </c>
      <c r="E32" s="60">
        <v>176</v>
      </c>
      <c r="F32" s="61">
        <v>35.999652173913042</v>
      </c>
      <c r="G32" s="60">
        <v>1150</v>
      </c>
      <c r="H32" s="60">
        <f t="shared" si="1"/>
        <v>6.5340909090909092</v>
      </c>
      <c r="I32" s="60">
        <f t="shared" si="3"/>
        <v>470.45</v>
      </c>
      <c r="J32" s="60">
        <f t="shared" si="4"/>
        <v>583.78</v>
      </c>
    </row>
    <row r="33" spans="1:10" ht="18.75" x14ac:dyDescent="0.3">
      <c r="A33" s="15" t="s">
        <v>145</v>
      </c>
      <c r="C33" s="59">
        <v>1</v>
      </c>
      <c r="D33" s="60">
        <f t="shared" si="2"/>
        <v>208.9988630490956</v>
      </c>
      <c r="E33" s="60">
        <v>176</v>
      </c>
      <c r="F33" s="61">
        <v>32.998863049095611</v>
      </c>
      <c r="G33" s="60">
        <v>1935</v>
      </c>
      <c r="H33" s="60">
        <f t="shared" si="1"/>
        <v>10.994318181818182</v>
      </c>
      <c r="I33" s="60">
        <f t="shared" si="3"/>
        <v>725.6</v>
      </c>
      <c r="J33" s="60">
        <f t="shared" si="4"/>
        <v>900.4</v>
      </c>
    </row>
    <row r="34" spans="1:10" ht="18.75" x14ac:dyDescent="0.3">
      <c r="A34" s="15" t="s">
        <v>146</v>
      </c>
      <c r="C34" s="59">
        <v>1</v>
      </c>
      <c r="D34" s="60">
        <f t="shared" si="2"/>
        <v>193</v>
      </c>
      <c r="E34" s="60">
        <v>160</v>
      </c>
      <c r="F34" s="61">
        <v>33</v>
      </c>
      <c r="G34" s="60">
        <v>1000</v>
      </c>
      <c r="H34" s="60">
        <f t="shared" si="1"/>
        <v>6.25</v>
      </c>
      <c r="I34" s="60">
        <f t="shared" si="3"/>
        <v>412.5</v>
      </c>
      <c r="J34" s="60">
        <f t="shared" si="4"/>
        <v>511.87</v>
      </c>
    </row>
    <row r="35" spans="1:10" ht="18.75" x14ac:dyDescent="0.3">
      <c r="A35" s="15" t="s">
        <v>124</v>
      </c>
      <c r="C35" s="59">
        <v>1</v>
      </c>
      <c r="D35" s="60">
        <f t="shared" si="2"/>
        <v>205.99948387096774</v>
      </c>
      <c r="E35" s="60">
        <v>176</v>
      </c>
      <c r="F35" s="61">
        <v>29.999483870967744</v>
      </c>
      <c r="G35" s="60">
        <v>1860</v>
      </c>
      <c r="H35" s="60">
        <f t="shared" si="1"/>
        <v>10.568181818181818</v>
      </c>
      <c r="I35" s="60">
        <f t="shared" si="3"/>
        <v>634.08000000000004</v>
      </c>
      <c r="J35" s="60">
        <f t="shared" si="4"/>
        <v>786.83</v>
      </c>
    </row>
    <row r="36" spans="1:10" ht="18.75" x14ac:dyDescent="0.3">
      <c r="A36" s="15" t="s">
        <v>154</v>
      </c>
      <c r="C36" s="59">
        <v>1</v>
      </c>
      <c r="D36" s="60">
        <f t="shared" si="2"/>
        <v>203.00170940170941</v>
      </c>
      <c r="E36" s="60">
        <v>176</v>
      </c>
      <c r="F36" s="61">
        <v>27.001709401709402</v>
      </c>
      <c r="G36" s="60">
        <v>1287</v>
      </c>
      <c r="H36" s="60">
        <f t="shared" si="1"/>
        <v>7.3125</v>
      </c>
      <c r="I36" s="60">
        <f t="shared" si="3"/>
        <v>394.9</v>
      </c>
      <c r="J36" s="60">
        <f t="shared" si="4"/>
        <v>490.03</v>
      </c>
    </row>
    <row r="37" spans="1:10" ht="18.75" x14ac:dyDescent="0.3">
      <c r="A37" s="15" t="s">
        <v>147</v>
      </c>
      <c r="C37" s="59">
        <v>1</v>
      </c>
      <c r="D37" s="60">
        <f t="shared" si="2"/>
        <v>200.99835051546393</v>
      </c>
      <c r="E37" s="60">
        <v>176</v>
      </c>
      <c r="F37" s="61">
        <v>24.998350515463915</v>
      </c>
      <c r="G37" s="60">
        <v>970</v>
      </c>
      <c r="H37" s="60">
        <f t="shared" si="1"/>
        <v>5.5113636363636367</v>
      </c>
      <c r="I37" s="60">
        <f t="shared" si="3"/>
        <v>275.55</v>
      </c>
      <c r="J37" s="60">
        <f t="shared" si="4"/>
        <v>341.93</v>
      </c>
    </row>
    <row r="38" spans="1:10" ht="18.75" x14ac:dyDescent="0.3">
      <c r="A38" s="15" t="s">
        <v>64</v>
      </c>
      <c r="C38" s="59">
        <v>1</v>
      </c>
      <c r="D38" s="60">
        <f t="shared" si="2"/>
        <v>136.99865546218487</v>
      </c>
      <c r="E38" s="60">
        <v>112</v>
      </c>
      <c r="F38" s="61">
        <v>24.998655462184875</v>
      </c>
      <c r="G38" s="60">
        <v>757.27</v>
      </c>
      <c r="H38" s="60">
        <f t="shared" si="1"/>
        <v>6.7613392857142856</v>
      </c>
      <c r="I38" s="60">
        <f t="shared" si="3"/>
        <v>338.05</v>
      </c>
      <c r="J38" s="60">
        <f t="shared" si="4"/>
        <v>419.49</v>
      </c>
    </row>
    <row r="39" spans="1:10" ht="18.75" x14ac:dyDescent="0.3">
      <c r="A39" s="15" t="s">
        <v>148</v>
      </c>
      <c r="C39" s="59">
        <v>1</v>
      </c>
      <c r="D39" s="60">
        <f t="shared" si="2"/>
        <v>197.99952688172044</v>
      </c>
      <c r="E39" s="60">
        <v>176</v>
      </c>
      <c r="F39" s="61">
        <v>21.999526881720431</v>
      </c>
      <c r="G39" s="60">
        <v>1860</v>
      </c>
      <c r="H39" s="60">
        <f t="shared" si="1"/>
        <v>10.568181818181818</v>
      </c>
      <c r="I39" s="60">
        <f t="shared" si="3"/>
        <v>464.99</v>
      </c>
      <c r="J39" s="60">
        <f t="shared" si="4"/>
        <v>577.01</v>
      </c>
    </row>
    <row r="40" spans="1:10" ht="18.75" x14ac:dyDescent="0.3">
      <c r="A40" s="15" t="s">
        <v>149</v>
      </c>
      <c r="C40" s="59">
        <v>1</v>
      </c>
      <c r="D40" s="60">
        <f t="shared" si="2"/>
        <v>198.0016448598131</v>
      </c>
      <c r="E40" s="60">
        <v>176</v>
      </c>
      <c r="F40" s="61">
        <v>22.001644859813084</v>
      </c>
      <c r="G40" s="60">
        <v>1070</v>
      </c>
      <c r="H40" s="60">
        <f t="shared" si="1"/>
        <v>6.0795454545454541</v>
      </c>
      <c r="I40" s="60">
        <f t="shared" si="3"/>
        <v>267.52</v>
      </c>
      <c r="J40" s="60">
        <f t="shared" si="4"/>
        <v>331.97</v>
      </c>
    </row>
    <row r="41" spans="1:10" ht="18.75" x14ac:dyDescent="0.3">
      <c r="A41" s="15" t="s">
        <v>150</v>
      </c>
      <c r="C41" s="59">
        <v>1</v>
      </c>
      <c r="D41" s="60">
        <f t="shared" si="2"/>
        <v>189.00090666666665</v>
      </c>
      <c r="E41" s="60">
        <v>168</v>
      </c>
      <c r="F41" s="61">
        <v>21.000906666666666</v>
      </c>
      <c r="G41" s="60">
        <v>1431.82</v>
      </c>
      <c r="H41" s="60">
        <f t="shared" si="1"/>
        <v>8.5227380952380951</v>
      </c>
      <c r="I41" s="60">
        <f t="shared" si="3"/>
        <v>357.97</v>
      </c>
      <c r="J41" s="60">
        <f t="shared" si="4"/>
        <v>444.2</v>
      </c>
    </row>
    <row r="42" spans="1:10" ht="18.75" x14ac:dyDescent="0.3">
      <c r="A42" s="15" t="s">
        <v>167</v>
      </c>
      <c r="C42" s="59">
        <v>1</v>
      </c>
      <c r="D42" s="60">
        <f t="shared" si="2"/>
        <v>196.45106250000001</v>
      </c>
      <c r="E42" s="60">
        <v>176</v>
      </c>
      <c r="F42" s="60">
        <v>20.451062500000003</v>
      </c>
      <c r="G42" s="60">
        <v>1280</v>
      </c>
      <c r="H42" s="60">
        <f t="shared" si="1"/>
        <v>7.2727272727272725</v>
      </c>
      <c r="I42" s="60">
        <f t="shared" si="3"/>
        <v>297.47000000000003</v>
      </c>
      <c r="J42" s="60">
        <f t="shared" si="4"/>
        <v>369.13</v>
      </c>
    </row>
    <row r="43" spans="1:10" ht="18.75" x14ac:dyDescent="0.3">
      <c r="A43" s="15" t="s">
        <v>64</v>
      </c>
      <c r="C43" s="59">
        <v>1</v>
      </c>
      <c r="D43" s="60">
        <f t="shared" si="2"/>
        <v>195.99972173913045</v>
      </c>
      <c r="E43" s="60">
        <v>176</v>
      </c>
      <c r="F43" s="61">
        <v>19.999721739130436</v>
      </c>
      <c r="G43" s="60">
        <v>1150</v>
      </c>
      <c r="H43" s="60">
        <f t="shared" si="1"/>
        <v>6.5340909090909092</v>
      </c>
      <c r="I43" s="60">
        <f t="shared" si="3"/>
        <v>261.36</v>
      </c>
      <c r="J43" s="60">
        <f t="shared" si="4"/>
        <v>324.32</v>
      </c>
    </row>
    <row r="44" spans="1:10" ht="18.75" x14ac:dyDescent="0.3">
      <c r="A44" s="15" t="s">
        <v>149</v>
      </c>
      <c r="C44" s="59">
        <v>1</v>
      </c>
      <c r="D44" s="60">
        <f t="shared" si="2"/>
        <v>196.00073732718894</v>
      </c>
      <c r="E44" s="60">
        <v>176</v>
      </c>
      <c r="F44" s="61">
        <v>20.00073732718894</v>
      </c>
      <c r="G44" s="60">
        <v>1085</v>
      </c>
      <c r="H44" s="60">
        <f t="shared" si="1"/>
        <v>6.1647727272727275</v>
      </c>
      <c r="I44" s="60">
        <f t="shared" si="3"/>
        <v>246.6</v>
      </c>
      <c r="J44" s="60">
        <f t="shared" si="4"/>
        <v>306.01</v>
      </c>
    </row>
    <row r="45" spans="1:10" ht="18.75" x14ac:dyDescent="0.3">
      <c r="A45" s="15" t="s">
        <v>124</v>
      </c>
      <c r="C45" s="59">
        <v>1</v>
      </c>
      <c r="D45" s="60">
        <f t="shared" si="2"/>
        <v>195.49945007235891</v>
      </c>
      <c r="E45" s="60">
        <v>176</v>
      </c>
      <c r="F45" s="61">
        <v>19.499450072358901</v>
      </c>
      <c r="G45" s="60">
        <v>1382</v>
      </c>
      <c r="H45" s="60">
        <f t="shared" ref="H45:H76" si="5">G45/E45</f>
        <v>7.8522727272727275</v>
      </c>
      <c r="I45" s="60">
        <f t="shared" si="3"/>
        <v>306.23</v>
      </c>
      <c r="J45" s="60">
        <f t="shared" si="4"/>
        <v>380</v>
      </c>
    </row>
    <row r="46" spans="1:10" ht="18.75" x14ac:dyDescent="0.3">
      <c r="A46" s="15" t="s">
        <v>144</v>
      </c>
      <c r="C46" s="59">
        <v>1</v>
      </c>
      <c r="D46" s="60">
        <f t="shared" si="2"/>
        <v>194.50011428571429</v>
      </c>
      <c r="E46" s="60">
        <v>176</v>
      </c>
      <c r="F46" s="61">
        <v>18.500114285714286</v>
      </c>
      <c r="G46" s="60">
        <v>1050</v>
      </c>
      <c r="H46" s="60">
        <f t="shared" si="5"/>
        <v>5.9659090909090908</v>
      </c>
      <c r="I46" s="60">
        <f t="shared" si="3"/>
        <v>220.74</v>
      </c>
      <c r="J46" s="60">
        <f t="shared" si="4"/>
        <v>273.92</v>
      </c>
    </row>
    <row r="47" spans="1:10" ht="18.75" x14ac:dyDescent="0.3">
      <c r="A47" s="15" t="s">
        <v>151</v>
      </c>
      <c r="C47" s="59">
        <v>1</v>
      </c>
      <c r="D47" s="60">
        <f t="shared" si="2"/>
        <v>193.99932773109242</v>
      </c>
      <c r="E47" s="60">
        <v>176</v>
      </c>
      <c r="F47" s="61">
        <v>17.999327731092436</v>
      </c>
      <c r="G47" s="60">
        <v>1190</v>
      </c>
      <c r="H47" s="60">
        <f t="shared" si="5"/>
        <v>6.7613636363636367</v>
      </c>
      <c r="I47" s="60">
        <f t="shared" si="3"/>
        <v>243.4</v>
      </c>
      <c r="J47" s="60">
        <f t="shared" si="4"/>
        <v>302.04000000000002</v>
      </c>
    </row>
    <row r="48" spans="1:10" ht="18.75" x14ac:dyDescent="0.3">
      <c r="A48" s="15" t="s">
        <v>151</v>
      </c>
      <c r="C48" s="59">
        <v>1</v>
      </c>
      <c r="D48" s="60">
        <f t="shared" si="2"/>
        <v>193.99924746743849</v>
      </c>
      <c r="E48" s="60">
        <v>176</v>
      </c>
      <c r="F48" s="61">
        <v>17.999247467438494</v>
      </c>
      <c r="G48" s="60">
        <v>1382</v>
      </c>
      <c r="H48" s="60">
        <f t="shared" si="5"/>
        <v>7.8522727272727275</v>
      </c>
      <c r="I48" s="60">
        <f t="shared" si="3"/>
        <v>282.67</v>
      </c>
      <c r="J48" s="60">
        <f t="shared" si="4"/>
        <v>350.77</v>
      </c>
    </row>
    <row r="49" spans="1:10" ht="18.75" x14ac:dyDescent="0.3">
      <c r="A49" s="15" t="s">
        <v>152</v>
      </c>
      <c r="C49" s="59">
        <v>1</v>
      </c>
      <c r="D49" s="60">
        <f t="shared" si="2"/>
        <v>193.99932773109242</v>
      </c>
      <c r="E49" s="60">
        <v>176</v>
      </c>
      <c r="F49" s="61">
        <v>17.999327731092436</v>
      </c>
      <c r="G49" s="60">
        <v>1190</v>
      </c>
      <c r="H49" s="60">
        <f t="shared" si="5"/>
        <v>6.7613636363636367</v>
      </c>
      <c r="I49" s="60">
        <f t="shared" si="3"/>
        <v>243.4</v>
      </c>
      <c r="J49" s="60">
        <f t="shared" si="4"/>
        <v>302.04000000000002</v>
      </c>
    </row>
    <row r="50" spans="1:10" ht="37.5" x14ac:dyDescent="0.3">
      <c r="A50" s="15" t="s">
        <v>153</v>
      </c>
      <c r="C50" s="59">
        <v>1</v>
      </c>
      <c r="D50" s="60">
        <f t="shared" si="2"/>
        <v>194.00136752136751</v>
      </c>
      <c r="E50" s="60">
        <v>176</v>
      </c>
      <c r="F50" s="61">
        <v>18.00136752136752</v>
      </c>
      <c r="G50" s="60">
        <v>1287</v>
      </c>
      <c r="H50" s="60">
        <f t="shared" si="5"/>
        <v>7.3125</v>
      </c>
      <c r="I50" s="60">
        <f t="shared" si="3"/>
        <v>263.27</v>
      </c>
      <c r="J50" s="60">
        <f t="shared" si="4"/>
        <v>326.69</v>
      </c>
    </row>
    <row r="51" spans="1:10" ht="18.75" x14ac:dyDescent="0.3">
      <c r="A51" s="15" t="s">
        <v>154</v>
      </c>
      <c r="C51" s="59">
        <v>1</v>
      </c>
      <c r="D51" s="60">
        <f t="shared" si="2"/>
        <v>192.99948799999999</v>
      </c>
      <c r="E51" s="60">
        <v>176</v>
      </c>
      <c r="F51" s="61">
        <v>16.999487999999999</v>
      </c>
      <c r="G51" s="60">
        <v>1250</v>
      </c>
      <c r="H51" s="60">
        <f t="shared" si="5"/>
        <v>7.1022727272727275</v>
      </c>
      <c r="I51" s="60">
        <f t="shared" si="3"/>
        <v>241.47</v>
      </c>
      <c r="J51" s="60">
        <f t="shared" si="4"/>
        <v>299.64</v>
      </c>
    </row>
    <row r="52" spans="1:10" ht="18.75" x14ac:dyDescent="0.3">
      <c r="A52" s="15" t="s">
        <v>145</v>
      </c>
      <c r="C52" s="59">
        <v>1</v>
      </c>
      <c r="D52" s="60">
        <f t="shared" si="2"/>
        <v>119.99962790697674</v>
      </c>
      <c r="E52" s="60">
        <v>104</v>
      </c>
      <c r="F52" s="61">
        <v>15.999627906976745</v>
      </c>
      <c r="G52" s="60">
        <v>1143.4100000000001</v>
      </c>
      <c r="H52" s="60">
        <f t="shared" si="5"/>
        <v>10.994326923076924</v>
      </c>
      <c r="I52" s="60">
        <f t="shared" si="3"/>
        <v>351.81</v>
      </c>
      <c r="J52" s="60">
        <f t="shared" si="4"/>
        <v>436.56</v>
      </c>
    </row>
    <row r="53" spans="1:10" ht="18.75" x14ac:dyDescent="0.3">
      <c r="A53" s="15" t="s">
        <v>155</v>
      </c>
      <c r="C53" s="59">
        <v>1</v>
      </c>
      <c r="D53" s="60">
        <f t="shared" si="2"/>
        <v>192.00117894736843</v>
      </c>
      <c r="E53" s="60">
        <v>176</v>
      </c>
      <c r="F53" s="61">
        <v>16.001178947368423</v>
      </c>
      <c r="G53" s="60">
        <v>950</v>
      </c>
      <c r="H53" s="60">
        <f t="shared" si="5"/>
        <v>5.3977272727272725</v>
      </c>
      <c r="I53" s="60">
        <f t="shared" si="3"/>
        <v>172.74</v>
      </c>
      <c r="J53" s="60">
        <f t="shared" si="4"/>
        <v>214.35</v>
      </c>
    </row>
    <row r="54" spans="1:10" ht="18.75" x14ac:dyDescent="0.3">
      <c r="A54" s="15" t="s">
        <v>149</v>
      </c>
      <c r="C54" s="59">
        <v>1</v>
      </c>
      <c r="D54" s="60">
        <f t="shared" si="2"/>
        <v>191.00022857142858</v>
      </c>
      <c r="E54" s="60">
        <v>176</v>
      </c>
      <c r="F54" s="61">
        <v>15.00022857142857</v>
      </c>
      <c r="G54" s="60">
        <v>1050</v>
      </c>
      <c r="H54" s="60">
        <f t="shared" si="5"/>
        <v>5.9659090909090908</v>
      </c>
      <c r="I54" s="60">
        <f t="shared" si="3"/>
        <v>178.98</v>
      </c>
      <c r="J54" s="60">
        <f t="shared" si="4"/>
        <v>222.1</v>
      </c>
    </row>
    <row r="55" spans="1:10" ht="37.5" x14ac:dyDescent="0.3">
      <c r="A55" s="15" t="s">
        <v>153</v>
      </c>
      <c r="C55" s="59">
        <v>1</v>
      </c>
      <c r="D55" s="60">
        <f t="shared" si="2"/>
        <v>190.00068376068376</v>
      </c>
      <c r="E55" s="60">
        <v>176</v>
      </c>
      <c r="F55" s="61">
        <v>14.00068376068376</v>
      </c>
      <c r="G55" s="60">
        <v>1287</v>
      </c>
      <c r="H55" s="60">
        <f t="shared" si="5"/>
        <v>7.3125</v>
      </c>
      <c r="I55" s="60">
        <f t="shared" si="3"/>
        <v>204.76</v>
      </c>
      <c r="J55" s="60">
        <f t="shared" si="4"/>
        <v>254.09</v>
      </c>
    </row>
    <row r="56" spans="1:10" ht="18.75" x14ac:dyDescent="0.3">
      <c r="A56" s="15" t="s">
        <v>124</v>
      </c>
      <c r="C56" s="59">
        <v>1</v>
      </c>
      <c r="D56" s="60">
        <f t="shared" si="2"/>
        <v>189.99985428051002</v>
      </c>
      <c r="E56" s="60">
        <v>176</v>
      </c>
      <c r="F56" s="61">
        <v>13.999854280510018</v>
      </c>
      <c r="G56" s="60">
        <v>1647</v>
      </c>
      <c r="H56" s="60">
        <f t="shared" si="5"/>
        <v>9.357954545454545</v>
      </c>
      <c r="I56" s="60">
        <f t="shared" si="3"/>
        <v>262.02</v>
      </c>
      <c r="J56" s="60">
        <f t="shared" si="4"/>
        <v>325.14</v>
      </c>
    </row>
    <row r="57" spans="1:10" ht="18.75" x14ac:dyDescent="0.3">
      <c r="A57" s="15" t="s">
        <v>128</v>
      </c>
      <c r="C57" s="59">
        <v>1</v>
      </c>
      <c r="D57" s="60">
        <f t="shared" si="2"/>
        <v>189.99976845151954</v>
      </c>
      <c r="E57" s="60">
        <v>176</v>
      </c>
      <c r="F57" s="61">
        <v>13.999768451519538</v>
      </c>
      <c r="G57" s="60">
        <v>1382</v>
      </c>
      <c r="H57" s="60">
        <f t="shared" si="5"/>
        <v>7.8522727272727275</v>
      </c>
      <c r="I57" s="60">
        <f t="shared" si="3"/>
        <v>219.86</v>
      </c>
      <c r="J57" s="60">
        <f t="shared" si="4"/>
        <v>272.82</v>
      </c>
    </row>
    <row r="58" spans="1:10" ht="18.75" x14ac:dyDescent="0.3">
      <c r="A58" s="15" t="s">
        <v>156</v>
      </c>
      <c r="C58" s="59">
        <v>1</v>
      </c>
      <c r="D58" s="60">
        <f t="shared" si="2"/>
        <v>190</v>
      </c>
      <c r="E58" s="60">
        <v>176</v>
      </c>
      <c r="F58" s="61">
        <v>14</v>
      </c>
      <c r="G58" s="60">
        <v>1100</v>
      </c>
      <c r="H58" s="60">
        <f t="shared" si="5"/>
        <v>6.25</v>
      </c>
      <c r="I58" s="60">
        <f t="shared" si="3"/>
        <v>175</v>
      </c>
      <c r="J58" s="60">
        <f t="shared" si="4"/>
        <v>217.16</v>
      </c>
    </row>
    <row r="59" spans="1:10" ht="37.5" x14ac:dyDescent="0.3">
      <c r="A59" s="15" t="s">
        <v>56</v>
      </c>
      <c r="C59" s="59">
        <v>1</v>
      </c>
      <c r="D59" s="60">
        <f t="shared" si="2"/>
        <v>189.00017000607164</v>
      </c>
      <c r="E59" s="60">
        <v>176</v>
      </c>
      <c r="F59" s="61">
        <v>13.000170006071647</v>
      </c>
      <c r="G59" s="60">
        <v>1647</v>
      </c>
      <c r="H59" s="60">
        <f t="shared" si="5"/>
        <v>9.357954545454545</v>
      </c>
      <c r="I59" s="60">
        <f t="shared" si="3"/>
        <v>243.31</v>
      </c>
      <c r="J59" s="60">
        <f t="shared" si="4"/>
        <v>301.92</v>
      </c>
    </row>
    <row r="60" spans="1:10" ht="18.75" x14ac:dyDescent="0.3">
      <c r="A60" s="15" t="s">
        <v>157</v>
      </c>
      <c r="C60" s="59">
        <v>1</v>
      </c>
      <c r="D60" s="60">
        <f t="shared" si="2"/>
        <v>188.99906666666666</v>
      </c>
      <c r="E60" s="60">
        <v>176</v>
      </c>
      <c r="F60" s="61">
        <v>12.999066666666666</v>
      </c>
      <c r="G60" s="60">
        <v>600</v>
      </c>
      <c r="H60" s="60">
        <f t="shared" si="5"/>
        <v>3.4090909090909092</v>
      </c>
      <c r="I60" s="60">
        <f t="shared" si="3"/>
        <v>88.63</v>
      </c>
      <c r="J60" s="60">
        <f t="shared" si="4"/>
        <v>109.98</v>
      </c>
    </row>
    <row r="61" spans="1:10" ht="37.5" x14ac:dyDescent="0.3">
      <c r="A61" s="15" t="s">
        <v>142</v>
      </c>
      <c r="C61" s="59">
        <v>1</v>
      </c>
      <c r="D61" s="60">
        <f t="shared" si="2"/>
        <v>125.00067885117494</v>
      </c>
      <c r="E61" s="60">
        <v>112</v>
      </c>
      <c r="F61" s="61">
        <v>13.000678851174936</v>
      </c>
      <c r="G61" s="60">
        <v>974.91</v>
      </c>
      <c r="H61" s="60">
        <f t="shared" si="5"/>
        <v>8.7045535714285709</v>
      </c>
      <c r="I61" s="60">
        <f t="shared" si="3"/>
        <v>226.33</v>
      </c>
      <c r="J61" s="60">
        <f t="shared" si="4"/>
        <v>280.85000000000002</v>
      </c>
    </row>
    <row r="62" spans="1:10" ht="18.75" x14ac:dyDescent="0.3">
      <c r="A62" s="15" t="s">
        <v>124</v>
      </c>
      <c r="C62" s="59">
        <v>1</v>
      </c>
      <c r="D62" s="60">
        <f t="shared" si="2"/>
        <v>163.99995142683667</v>
      </c>
      <c r="E62" s="60">
        <v>152</v>
      </c>
      <c r="F62" s="61">
        <v>11.999951426836674</v>
      </c>
      <c r="G62" s="60">
        <v>1422.41</v>
      </c>
      <c r="H62" s="60">
        <f t="shared" si="5"/>
        <v>9.3579605263157895</v>
      </c>
      <c r="I62" s="60">
        <f t="shared" si="3"/>
        <v>224.59</v>
      </c>
      <c r="J62" s="60">
        <f t="shared" si="4"/>
        <v>278.69</v>
      </c>
    </row>
    <row r="63" spans="1:10" ht="18.75" x14ac:dyDescent="0.3">
      <c r="A63" s="15" t="s">
        <v>139</v>
      </c>
      <c r="C63" s="59">
        <v>1</v>
      </c>
      <c r="D63" s="60">
        <f t="shared" si="2"/>
        <v>188.00005111821088</v>
      </c>
      <c r="E63" s="60">
        <v>176</v>
      </c>
      <c r="F63" s="61">
        <v>12.000051118210862</v>
      </c>
      <c r="G63" s="60">
        <v>1565</v>
      </c>
      <c r="H63" s="60">
        <f t="shared" si="5"/>
        <v>8.892045454545455</v>
      </c>
      <c r="I63" s="60">
        <f t="shared" si="3"/>
        <v>213.41</v>
      </c>
      <c r="J63" s="60">
        <f t="shared" si="4"/>
        <v>264.82</v>
      </c>
    </row>
    <row r="64" spans="1:10" ht="18.75" x14ac:dyDescent="0.3">
      <c r="A64" s="15" t="s">
        <v>158</v>
      </c>
      <c r="C64" s="59">
        <v>1</v>
      </c>
      <c r="D64" s="60">
        <f t="shared" si="2"/>
        <v>186.99936324167874</v>
      </c>
      <c r="E64" s="60">
        <v>176</v>
      </c>
      <c r="F64" s="61">
        <v>10.999363241678727</v>
      </c>
      <c r="G64" s="60">
        <v>1382</v>
      </c>
      <c r="H64" s="60">
        <f t="shared" si="5"/>
        <v>7.8522727272727275</v>
      </c>
      <c r="I64" s="60">
        <f t="shared" si="3"/>
        <v>172.74</v>
      </c>
      <c r="J64" s="60">
        <f t="shared" si="4"/>
        <v>214.35</v>
      </c>
    </row>
    <row r="65" spans="1:10" ht="18.75" x14ac:dyDescent="0.3">
      <c r="A65" s="15" t="s">
        <v>159</v>
      </c>
      <c r="C65" s="59">
        <v>1</v>
      </c>
      <c r="D65" s="60">
        <f t="shared" si="2"/>
        <v>177.70004999999998</v>
      </c>
      <c r="E65" s="60">
        <v>167.2</v>
      </c>
      <c r="F65" s="61">
        <v>10.500049999999998</v>
      </c>
      <c r="G65" s="60">
        <v>1520</v>
      </c>
      <c r="H65" s="60">
        <f t="shared" si="5"/>
        <v>9.0909090909090917</v>
      </c>
      <c r="I65" s="60">
        <f t="shared" si="3"/>
        <v>190.91</v>
      </c>
      <c r="J65" s="60">
        <f t="shared" si="4"/>
        <v>236.9</v>
      </c>
    </row>
    <row r="66" spans="1:10" ht="18.75" x14ac:dyDescent="0.3">
      <c r="A66" s="15" t="s">
        <v>124</v>
      </c>
      <c r="C66" s="59">
        <v>1</v>
      </c>
      <c r="D66" s="60">
        <f t="shared" si="2"/>
        <v>178.49986437141368</v>
      </c>
      <c r="E66" s="60">
        <v>168</v>
      </c>
      <c r="F66" s="61">
        <v>10.499864371413667</v>
      </c>
      <c r="G66" s="60">
        <v>1829.86</v>
      </c>
      <c r="H66" s="60">
        <f t="shared" si="5"/>
        <v>10.89202380952381</v>
      </c>
      <c r="I66" s="60">
        <f t="shared" si="3"/>
        <v>228.73</v>
      </c>
      <c r="J66" s="60">
        <f t="shared" si="4"/>
        <v>283.83</v>
      </c>
    </row>
    <row r="67" spans="1:10" ht="18.75" x14ac:dyDescent="0.3">
      <c r="A67" s="15" t="s">
        <v>124</v>
      </c>
      <c r="C67" s="59">
        <v>1</v>
      </c>
      <c r="D67" s="60">
        <f t="shared" si="2"/>
        <v>186.00004857316333</v>
      </c>
      <c r="E67" s="60">
        <v>176</v>
      </c>
      <c r="F67" s="61">
        <v>10.000048573163328</v>
      </c>
      <c r="G67" s="60">
        <v>1647</v>
      </c>
      <c r="H67" s="60">
        <f t="shared" si="5"/>
        <v>9.357954545454545</v>
      </c>
      <c r="I67" s="60">
        <f t="shared" si="3"/>
        <v>187.16</v>
      </c>
      <c r="J67" s="60">
        <f t="shared" si="4"/>
        <v>232.25</v>
      </c>
    </row>
    <row r="68" spans="1:10" ht="18.75" x14ac:dyDescent="0.3">
      <c r="A68" s="15" t="s">
        <v>124</v>
      </c>
      <c r="C68" s="59">
        <v>1</v>
      </c>
      <c r="D68" s="60">
        <f t="shared" si="2"/>
        <v>186.00031999999999</v>
      </c>
      <c r="E68" s="60">
        <v>176</v>
      </c>
      <c r="F68" s="61">
        <v>10.00032</v>
      </c>
      <c r="G68" s="60">
        <v>1500</v>
      </c>
      <c r="H68" s="60">
        <f t="shared" si="5"/>
        <v>8.5227272727272734</v>
      </c>
      <c r="I68" s="60">
        <f t="shared" si="3"/>
        <v>170.46</v>
      </c>
      <c r="J68" s="60">
        <f t="shared" si="4"/>
        <v>211.52</v>
      </c>
    </row>
    <row r="69" spans="1:10" ht="18.75" x14ac:dyDescent="0.3">
      <c r="A69" s="15" t="s">
        <v>168</v>
      </c>
      <c r="C69" s="59">
        <v>1</v>
      </c>
      <c r="D69" s="60">
        <f t="shared" si="2"/>
        <v>177.19961599999999</v>
      </c>
      <c r="E69" s="60">
        <v>167.2</v>
      </c>
      <c r="F69" s="61">
        <v>9.9996159999999996</v>
      </c>
      <c r="G69" s="60">
        <v>1187.5</v>
      </c>
      <c r="H69" s="60">
        <f t="shared" si="5"/>
        <v>7.1022727272727275</v>
      </c>
      <c r="I69" s="60">
        <f t="shared" si="3"/>
        <v>142.04</v>
      </c>
      <c r="J69" s="60">
        <f t="shared" si="4"/>
        <v>176.26</v>
      </c>
    </row>
    <row r="70" spans="1:10" ht="18.75" x14ac:dyDescent="0.3">
      <c r="A70" s="15" t="s">
        <v>160</v>
      </c>
      <c r="C70" s="59">
        <v>1</v>
      </c>
      <c r="D70" s="60">
        <f t="shared" si="2"/>
        <v>177.50042276422764</v>
      </c>
      <c r="E70" s="60">
        <v>168</v>
      </c>
      <c r="F70" s="61">
        <v>9.5004227642276415</v>
      </c>
      <c r="G70" s="60">
        <v>1174.0899999999999</v>
      </c>
      <c r="H70" s="60">
        <f t="shared" si="5"/>
        <v>6.9886309523809516</v>
      </c>
      <c r="I70" s="60">
        <f t="shared" si="3"/>
        <v>132.79</v>
      </c>
      <c r="J70" s="60">
        <f t="shared" si="4"/>
        <v>164.78</v>
      </c>
    </row>
    <row r="71" spans="1:10" ht="37.5" x14ac:dyDescent="0.3">
      <c r="A71" s="15" t="s">
        <v>153</v>
      </c>
      <c r="C71" s="59">
        <v>1</v>
      </c>
      <c r="D71" s="60">
        <f t="shared" si="2"/>
        <v>104.99967713004484</v>
      </c>
      <c r="E71" s="60">
        <v>96</v>
      </c>
      <c r="F71" s="61">
        <v>8.9996771300448426</v>
      </c>
      <c r="G71" s="60">
        <v>608.17999999999995</v>
      </c>
      <c r="H71" s="60">
        <f t="shared" si="5"/>
        <v>6.3352083333333331</v>
      </c>
      <c r="I71" s="60">
        <f t="shared" si="3"/>
        <v>114.03</v>
      </c>
      <c r="J71" s="60">
        <f t="shared" si="4"/>
        <v>141.5</v>
      </c>
    </row>
    <row r="72" spans="1:10" ht="37.5" x14ac:dyDescent="0.3">
      <c r="A72" s="15" t="s">
        <v>153</v>
      </c>
      <c r="C72" s="59">
        <v>1</v>
      </c>
      <c r="D72" s="60">
        <f t="shared" si="2"/>
        <v>183.50085470085469</v>
      </c>
      <c r="E72" s="60">
        <v>176</v>
      </c>
      <c r="F72" s="61">
        <v>7.5008547008547009</v>
      </c>
      <c r="G72" s="60">
        <v>1287</v>
      </c>
      <c r="H72" s="60">
        <f t="shared" si="5"/>
        <v>7.3125</v>
      </c>
      <c r="I72" s="60">
        <f t="shared" si="3"/>
        <v>109.7</v>
      </c>
      <c r="J72" s="60">
        <f t="shared" si="4"/>
        <v>136.13</v>
      </c>
    </row>
    <row r="73" spans="1:10" ht="18.75" x14ac:dyDescent="0.3">
      <c r="A73" s="15" t="s">
        <v>161</v>
      </c>
      <c r="C73" s="59">
        <v>1</v>
      </c>
      <c r="D73" s="60">
        <f t="shared" si="2"/>
        <v>182.00006956521739</v>
      </c>
      <c r="E73" s="60">
        <v>176</v>
      </c>
      <c r="F73" s="61">
        <v>6.000069565217391</v>
      </c>
      <c r="G73" s="60">
        <v>1150</v>
      </c>
      <c r="H73" s="60">
        <f t="shared" si="5"/>
        <v>6.5340909090909092</v>
      </c>
      <c r="I73" s="60">
        <f t="shared" si="3"/>
        <v>78.41</v>
      </c>
      <c r="J73" s="60">
        <f t="shared" si="4"/>
        <v>97.3</v>
      </c>
    </row>
    <row r="74" spans="1:10" ht="18.75" x14ac:dyDescent="0.3">
      <c r="A74" s="15" t="s">
        <v>149</v>
      </c>
      <c r="C74" s="59">
        <v>1</v>
      </c>
      <c r="D74" s="60">
        <f t="shared" si="2"/>
        <v>118.00062222222222</v>
      </c>
      <c r="E74" s="60">
        <v>112</v>
      </c>
      <c r="F74" s="61">
        <v>6.0006222222222227</v>
      </c>
      <c r="G74" s="60">
        <v>572.73</v>
      </c>
      <c r="H74" s="60">
        <f t="shared" si="5"/>
        <v>5.1136607142857144</v>
      </c>
      <c r="I74" s="60">
        <f t="shared" si="3"/>
        <v>61.37</v>
      </c>
      <c r="J74" s="60">
        <f t="shared" si="4"/>
        <v>76.150000000000006</v>
      </c>
    </row>
    <row r="75" spans="1:10" ht="18.75" x14ac:dyDescent="0.3">
      <c r="A75" s="15" t="s">
        <v>159</v>
      </c>
      <c r="C75" s="59">
        <v>1</v>
      </c>
      <c r="D75" s="60">
        <f t="shared" si="2"/>
        <v>172.19997444089455</v>
      </c>
      <c r="E75" s="60">
        <v>167.2</v>
      </c>
      <c r="F75" s="61">
        <v>4.9999744408945688</v>
      </c>
      <c r="G75" s="60">
        <v>1486.75</v>
      </c>
      <c r="H75" s="60">
        <f t="shared" si="5"/>
        <v>8.892045454545455</v>
      </c>
      <c r="I75" s="60">
        <f t="shared" si="3"/>
        <v>88.92</v>
      </c>
      <c r="J75" s="60">
        <f t="shared" si="4"/>
        <v>110.34</v>
      </c>
    </row>
    <row r="76" spans="1:10" ht="18.75" x14ac:dyDescent="0.3">
      <c r="A76" s="15" t="s">
        <v>162</v>
      </c>
      <c r="C76" s="59">
        <v>1</v>
      </c>
      <c r="D76" s="60">
        <f t="shared" si="2"/>
        <v>172.19961379310342</v>
      </c>
      <c r="E76" s="60">
        <v>167.2</v>
      </c>
      <c r="F76" s="61">
        <v>4.9996137931034479</v>
      </c>
      <c r="G76" s="60">
        <v>1377.5</v>
      </c>
      <c r="H76" s="60">
        <f t="shared" si="5"/>
        <v>8.2386363636363633</v>
      </c>
      <c r="I76" s="60">
        <f t="shared" si="3"/>
        <v>82.38</v>
      </c>
      <c r="J76" s="60">
        <f t="shared" si="4"/>
        <v>102.23</v>
      </c>
    </row>
    <row r="77" spans="1:10" ht="18.75" x14ac:dyDescent="0.3">
      <c r="A77" s="15" t="s">
        <v>149</v>
      </c>
      <c r="C77" s="59">
        <v>1</v>
      </c>
      <c r="D77" s="60">
        <f t="shared" si="2"/>
        <v>181.00035555555556</v>
      </c>
      <c r="E77" s="60">
        <v>176</v>
      </c>
      <c r="F77" s="61">
        <v>5.0003555555555561</v>
      </c>
      <c r="G77" s="60">
        <v>900</v>
      </c>
      <c r="H77" s="60">
        <f t="shared" ref="H77:H84" si="6">G77/E77</f>
        <v>5.1136363636363633</v>
      </c>
      <c r="I77" s="60">
        <f t="shared" si="3"/>
        <v>51.14</v>
      </c>
      <c r="J77" s="60">
        <f t="shared" si="4"/>
        <v>63.46</v>
      </c>
    </row>
    <row r="78" spans="1:10" ht="37.5" x14ac:dyDescent="0.3">
      <c r="A78" s="15" t="s">
        <v>153</v>
      </c>
      <c r="C78" s="59">
        <v>1</v>
      </c>
      <c r="D78" s="60">
        <f t="shared" ref="D78:D84" si="7">F78+E78</f>
        <v>181.00034188034189</v>
      </c>
      <c r="E78" s="60">
        <v>176</v>
      </c>
      <c r="F78" s="61">
        <v>5.00034188034188</v>
      </c>
      <c r="G78" s="60">
        <v>1287</v>
      </c>
      <c r="H78" s="60">
        <f t="shared" si="6"/>
        <v>7.3125</v>
      </c>
      <c r="I78" s="60">
        <f t="shared" ref="I78:I84" si="8">ROUND(H78*F78*2,2)</f>
        <v>73.13</v>
      </c>
      <c r="J78" s="60">
        <f t="shared" ref="J78:J84" si="9">ROUND(I78*1.2409,2)</f>
        <v>90.75</v>
      </c>
    </row>
    <row r="79" spans="1:10" ht="18.75" x14ac:dyDescent="0.3">
      <c r="A79" s="15" t="s">
        <v>147</v>
      </c>
      <c r="C79" s="59">
        <v>1</v>
      </c>
      <c r="D79" s="60">
        <f t="shared" si="7"/>
        <v>172.19981701738334</v>
      </c>
      <c r="E79" s="60">
        <v>167.2</v>
      </c>
      <c r="F79" s="61">
        <v>4.9998170173833492</v>
      </c>
      <c r="G79" s="60">
        <v>1038.3499999999999</v>
      </c>
      <c r="H79" s="60">
        <f t="shared" si="6"/>
        <v>6.2102272727272725</v>
      </c>
      <c r="I79" s="60">
        <f t="shared" si="8"/>
        <v>62.1</v>
      </c>
      <c r="J79" s="60">
        <f t="shared" si="9"/>
        <v>77.06</v>
      </c>
    </row>
    <row r="80" spans="1:10" ht="18.75" x14ac:dyDescent="0.3">
      <c r="A80" s="15" t="s">
        <v>162</v>
      </c>
      <c r="C80" s="59">
        <v>1</v>
      </c>
      <c r="D80" s="60">
        <f t="shared" si="7"/>
        <v>180.00029304029303</v>
      </c>
      <c r="E80" s="60">
        <v>176</v>
      </c>
      <c r="F80" s="61">
        <v>4.0002930402930401</v>
      </c>
      <c r="G80" s="60">
        <v>1365</v>
      </c>
      <c r="H80" s="60">
        <f t="shared" si="6"/>
        <v>7.7556818181818183</v>
      </c>
      <c r="I80" s="60">
        <f t="shared" si="8"/>
        <v>62.05</v>
      </c>
      <c r="J80" s="60">
        <f t="shared" si="9"/>
        <v>77</v>
      </c>
    </row>
    <row r="81" spans="1:10" ht="18.75" x14ac:dyDescent="0.3">
      <c r="A81" s="15" t="s">
        <v>160</v>
      </c>
      <c r="C81" s="59">
        <v>1</v>
      </c>
      <c r="D81" s="60">
        <f t="shared" si="7"/>
        <v>180.00006504065041</v>
      </c>
      <c r="E81" s="60">
        <v>176</v>
      </c>
      <c r="F81" s="61">
        <v>4.0000650406504068</v>
      </c>
      <c r="G81" s="60">
        <v>1230</v>
      </c>
      <c r="H81" s="60">
        <f t="shared" si="6"/>
        <v>6.9886363636363633</v>
      </c>
      <c r="I81" s="60">
        <f t="shared" si="8"/>
        <v>55.91</v>
      </c>
      <c r="J81" s="60">
        <f t="shared" si="9"/>
        <v>69.38</v>
      </c>
    </row>
    <row r="82" spans="1:10" ht="18.75" x14ac:dyDescent="0.3">
      <c r="A82" s="15" t="s">
        <v>159</v>
      </c>
      <c r="C82" s="59">
        <v>1</v>
      </c>
      <c r="D82" s="60">
        <f t="shared" si="7"/>
        <v>178.99987220447284</v>
      </c>
      <c r="E82" s="60">
        <v>176</v>
      </c>
      <c r="F82" s="61">
        <v>2.9998722044728434</v>
      </c>
      <c r="G82" s="60">
        <v>1565</v>
      </c>
      <c r="H82" s="60">
        <f t="shared" si="6"/>
        <v>8.892045454545455</v>
      </c>
      <c r="I82" s="60">
        <f t="shared" si="8"/>
        <v>53.35</v>
      </c>
      <c r="J82" s="60">
        <f t="shared" si="9"/>
        <v>66.2</v>
      </c>
    </row>
    <row r="83" spans="1:10" ht="18.75" x14ac:dyDescent="0.3">
      <c r="A83" s="15" t="s">
        <v>163</v>
      </c>
      <c r="C83" s="59">
        <v>1</v>
      </c>
      <c r="D83" s="60">
        <f t="shared" si="7"/>
        <v>178.00033103448277</v>
      </c>
      <c r="E83" s="60">
        <v>176</v>
      </c>
      <c r="F83" s="61">
        <v>2.000331034482759</v>
      </c>
      <c r="G83" s="60">
        <v>1450</v>
      </c>
      <c r="H83" s="60">
        <f t="shared" si="6"/>
        <v>8.2386363636363633</v>
      </c>
      <c r="I83" s="60">
        <f t="shared" si="8"/>
        <v>32.96</v>
      </c>
      <c r="J83" s="60">
        <f t="shared" si="9"/>
        <v>40.9</v>
      </c>
    </row>
    <row r="84" spans="1:10" ht="18.75" x14ac:dyDescent="0.3">
      <c r="A84" s="15" t="s">
        <v>151</v>
      </c>
      <c r="C84" s="59">
        <v>1</v>
      </c>
      <c r="D84" s="60">
        <f t="shared" si="7"/>
        <v>80.999815384615388</v>
      </c>
      <c r="E84" s="60">
        <v>80</v>
      </c>
      <c r="F84" s="61">
        <v>0.99981538461538455</v>
      </c>
      <c r="G84" s="60">
        <v>590.91</v>
      </c>
      <c r="H84" s="60">
        <f t="shared" si="6"/>
        <v>7.3863749999999992</v>
      </c>
      <c r="I84" s="60">
        <f t="shared" si="8"/>
        <v>14.77</v>
      </c>
      <c r="J84" s="60">
        <f t="shared" si="9"/>
        <v>18.329999999999998</v>
      </c>
    </row>
    <row r="85" spans="1:10" ht="24" customHeight="1" x14ac:dyDescent="0.3">
      <c r="A85" s="15"/>
      <c r="B85" s="3"/>
      <c r="C85" s="44">
        <f>SUM(C13:C84)</f>
        <v>72</v>
      </c>
      <c r="D85" s="44"/>
      <c r="E85" s="44"/>
      <c r="F85" s="22">
        <f t="shared" ref="F85:J85" si="10">SUM(F13:F84)</f>
        <v>1943.4544600599384</v>
      </c>
      <c r="G85" s="22"/>
      <c r="H85" s="22"/>
      <c r="I85" s="22">
        <f>SUM(I13:I84)</f>
        <v>33791.22</v>
      </c>
      <c r="J85" s="22">
        <f t="shared" si="10"/>
        <v>41931.539999999994</v>
      </c>
    </row>
    <row r="86" spans="1:10" ht="42" customHeight="1" x14ac:dyDescent="0.3">
      <c r="A86" s="46" t="s">
        <v>59</v>
      </c>
      <c r="B86" s="47"/>
      <c r="C86" s="48"/>
      <c r="D86" s="48"/>
      <c r="E86" s="49"/>
      <c r="F86" s="49"/>
      <c r="G86" s="50"/>
      <c r="H86" s="50"/>
      <c r="I86" s="50"/>
      <c r="J86" s="50"/>
    </row>
    <row r="87" spans="1:10" ht="18.75" x14ac:dyDescent="0.3">
      <c r="A87" s="15" t="s">
        <v>164</v>
      </c>
      <c r="C87" s="59">
        <v>1</v>
      </c>
      <c r="D87" s="59">
        <f t="shared" ref="D87:D150" si="11">F87+E87</f>
        <v>222.00156097560975</v>
      </c>
      <c r="E87" s="59">
        <v>158</v>
      </c>
      <c r="F87" s="59">
        <v>64.001560975609749</v>
      </c>
      <c r="G87" s="60">
        <v>2050</v>
      </c>
      <c r="H87" s="60">
        <f t="shared" ref="H87:H118" si="12">G87/E87</f>
        <v>12.974683544303797</v>
      </c>
      <c r="I87" s="60">
        <f t="shared" ref="I87:I118" si="13">ROUND(H87*F87*2,2)</f>
        <v>1660.8</v>
      </c>
      <c r="J87" s="60">
        <f>ROUND(I87*1.2409,2)</f>
        <v>2060.89</v>
      </c>
    </row>
    <row r="88" spans="1:10" ht="18.75" x14ac:dyDescent="0.3">
      <c r="A88" s="15" t="s">
        <v>134</v>
      </c>
      <c r="C88" s="59">
        <v>1</v>
      </c>
      <c r="D88" s="59">
        <f t="shared" si="11"/>
        <v>205.99862728431791</v>
      </c>
      <c r="E88" s="59">
        <v>158</v>
      </c>
      <c r="F88" s="59">
        <v>47.998627284317898</v>
      </c>
      <c r="G88" s="60">
        <v>2353</v>
      </c>
      <c r="H88" s="60">
        <f t="shared" si="12"/>
        <v>14.89240506329114</v>
      </c>
      <c r="I88" s="60">
        <f t="shared" si="13"/>
        <v>1429.63</v>
      </c>
      <c r="J88" s="60">
        <f t="shared" ref="J88:J150" si="14">ROUND(I88*1.2409,2)</f>
        <v>1774.03</v>
      </c>
    </row>
    <row r="89" spans="1:10" ht="18.75" x14ac:dyDescent="0.3">
      <c r="A89" s="15" t="s">
        <v>159</v>
      </c>
      <c r="C89" s="59">
        <v>1</v>
      </c>
      <c r="D89" s="59">
        <f t="shared" si="11"/>
        <v>199.50166250000001</v>
      </c>
      <c r="E89" s="59">
        <v>158</v>
      </c>
      <c r="F89" s="59">
        <v>41.501662499999995</v>
      </c>
      <c r="G89" s="60">
        <v>1600</v>
      </c>
      <c r="H89" s="60">
        <f t="shared" si="12"/>
        <v>10.126582278481013</v>
      </c>
      <c r="I89" s="60">
        <f t="shared" si="13"/>
        <v>840.54</v>
      </c>
      <c r="J89" s="60">
        <f t="shared" si="14"/>
        <v>1043.03</v>
      </c>
    </row>
    <row r="90" spans="1:10" ht="18.75" x14ac:dyDescent="0.3">
      <c r="A90" s="15" t="s">
        <v>159</v>
      </c>
      <c r="C90" s="59">
        <v>1</v>
      </c>
      <c r="D90" s="59">
        <f t="shared" si="11"/>
        <v>197.70144999999999</v>
      </c>
      <c r="E90" s="59">
        <v>158</v>
      </c>
      <c r="F90" s="59">
        <v>39.701450000000001</v>
      </c>
      <c r="G90" s="60">
        <v>1600</v>
      </c>
      <c r="H90" s="60">
        <f t="shared" si="12"/>
        <v>10.126582278481013</v>
      </c>
      <c r="I90" s="60">
        <f t="shared" si="13"/>
        <v>804.08</v>
      </c>
      <c r="J90" s="60">
        <f t="shared" si="14"/>
        <v>997.78</v>
      </c>
    </row>
    <row r="91" spans="1:10" ht="18.75" x14ac:dyDescent="0.3">
      <c r="A91" s="15" t="s">
        <v>168</v>
      </c>
      <c r="C91" s="59">
        <v>1</v>
      </c>
      <c r="D91" s="59">
        <f t="shared" si="11"/>
        <v>113.50118938700822</v>
      </c>
      <c r="E91" s="59">
        <v>80</v>
      </c>
      <c r="F91" s="59">
        <v>33.501189387008232</v>
      </c>
      <c r="G91" s="60">
        <v>546.5</v>
      </c>
      <c r="H91" s="60">
        <f t="shared" si="12"/>
        <v>6.8312499999999998</v>
      </c>
      <c r="I91" s="60">
        <f t="shared" si="13"/>
        <v>457.71</v>
      </c>
      <c r="J91" s="60">
        <f t="shared" si="14"/>
        <v>567.97</v>
      </c>
    </row>
    <row r="92" spans="1:10" ht="18.75" x14ac:dyDescent="0.3">
      <c r="A92" s="15" t="s">
        <v>151</v>
      </c>
      <c r="C92" s="59">
        <v>1</v>
      </c>
      <c r="D92" s="59">
        <f t="shared" si="11"/>
        <v>190.00149999999999</v>
      </c>
      <c r="E92" s="59">
        <v>158</v>
      </c>
      <c r="F92" s="59">
        <v>32.0015</v>
      </c>
      <c r="G92" s="60">
        <v>1190</v>
      </c>
      <c r="H92" s="60">
        <f t="shared" si="12"/>
        <v>7.5316455696202533</v>
      </c>
      <c r="I92" s="60">
        <f t="shared" si="13"/>
        <v>482.05</v>
      </c>
      <c r="J92" s="60">
        <f t="shared" si="14"/>
        <v>598.17999999999995</v>
      </c>
    </row>
    <row r="93" spans="1:10" ht="18.75" x14ac:dyDescent="0.3">
      <c r="A93" s="15" t="s">
        <v>60</v>
      </c>
      <c r="C93" s="59">
        <v>1</v>
      </c>
      <c r="D93" s="59">
        <f t="shared" si="11"/>
        <v>188.99959999999999</v>
      </c>
      <c r="E93" s="59">
        <v>158</v>
      </c>
      <c r="F93" s="59">
        <v>30.999599999999997</v>
      </c>
      <c r="G93" s="60">
        <v>1000</v>
      </c>
      <c r="H93" s="60">
        <f t="shared" si="12"/>
        <v>6.3291139240506329</v>
      </c>
      <c r="I93" s="60">
        <f t="shared" si="13"/>
        <v>392.4</v>
      </c>
      <c r="J93" s="60">
        <f t="shared" si="14"/>
        <v>486.93</v>
      </c>
    </row>
    <row r="94" spans="1:10" ht="18.75" x14ac:dyDescent="0.3">
      <c r="A94" s="15" t="s">
        <v>124</v>
      </c>
      <c r="C94" s="59">
        <v>1</v>
      </c>
      <c r="D94" s="59">
        <f t="shared" si="11"/>
        <v>187.99985428051002</v>
      </c>
      <c r="E94" s="59">
        <v>158</v>
      </c>
      <c r="F94" s="59">
        <v>29.999854280510021</v>
      </c>
      <c r="G94" s="60">
        <v>1647</v>
      </c>
      <c r="H94" s="60">
        <f t="shared" si="12"/>
        <v>10.424050632911392</v>
      </c>
      <c r="I94" s="60">
        <f t="shared" si="13"/>
        <v>625.44000000000005</v>
      </c>
      <c r="J94" s="60">
        <f t="shared" si="14"/>
        <v>776.11</v>
      </c>
    </row>
    <row r="95" spans="1:10" ht="18.75" x14ac:dyDescent="0.3">
      <c r="A95" s="15" t="s">
        <v>124</v>
      </c>
      <c r="C95" s="59">
        <v>1</v>
      </c>
      <c r="D95" s="59">
        <f t="shared" si="11"/>
        <v>180.99978378378378</v>
      </c>
      <c r="E95" s="59">
        <v>152</v>
      </c>
      <c r="F95" s="59">
        <v>28.999783783783784</v>
      </c>
      <c r="G95" s="60">
        <v>1757.5</v>
      </c>
      <c r="H95" s="60">
        <f t="shared" si="12"/>
        <v>11.5625</v>
      </c>
      <c r="I95" s="60">
        <f t="shared" si="13"/>
        <v>670.62</v>
      </c>
      <c r="J95" s="60">
        <f t="shared" si="14"/>
        <v>832.17</v>
      </c>
    </row>
    <row r="96" spans="1:10" ht="18.75" x14ac:dyDescent="0.3">
      <c r="A96" s="15" t="s">
        <v>64</v>
      </c>
      <c r="C96" s="59">
        <v>1</v>
      </c>
      <c r="D96" s="59">
        <f t="shared" si="11"/>
        <v>184.99807826086956</v>
      </c>
      <c r="E96" s="59">
        <v>158</v>
      </c>
      <c r="F96" s="59">
        <v>26.998078260869566</v>
      </c>
      <c r="G96" s="60">
        <v>1150</v>
      </c>
      <c r="H96" s="60">
        <f t="shared" si="12"/>
        <v>7.2784810126582276</v>
      </c>
      <c r="I96" s="60">
        <f t="shared" si="13"/>
        <v>393.01</v>
      </c>
      <c r="J96" s="60">
        <f t="shared" si="14"/>
        <v>487.69</v>
      </c>
    </row>
    <row r="97" spans="1:10" ht="18.75" x14ac:dyDescent="0.3">
      <c r="A97" s="15" t="s">
        <v>166</v>
      </c>
      <c r="C97" s="59">
        <v>1</v>
      </c>
      <c r="D97" s="59">
        <f t="shared" si="11"/>
        <v>183.00170454545454</v>
      </c>
      <c r="E97" s="59">
        <v>158</v>
      </c>
      <c r="F97" s="59">
        <v>25.001704545454544</v>
      </c>
      <c r="G97" s="60">
        <v>440</v>
      </c>
      <c r="H97" s="60">
        <f t="shared" si="12"/>
        <v>2.7848101265822787</v>
      </c>
      <c r="I97" s="60">
        <f t="shared" si="13"/>
        <v>139.25</v>
      </c>
      <c r="J97" s="60">
        <f t="shared" si="14"/>
        <v>172.8</v>
      </c>
    </row>
    <row r="98" spans="1:10" ht="18.75" x14ac:dyDescent="0.3">
      <c r="A98" s="15" t="s">
        <v>154</v>
      </c>
      <c r="C98" s="59">
        <v>1</v>
      </c>
      <c r="D98" s="59">
        <f t="shared" si="11"/>
        <v>180.00091686091687</v>
      </c>
      <c r="E98" s="59">
        <v>158</v>
      </c>
      <c r="F98" s="59">
        <v>22.000916860916863</v>
      </c>
      <c r="G98" s="60">
        <v>1287</v>
      </c>
      <c r="H98" s="60">
        <f t="shared" si="12"/>
        <v>8.1455696202531644</v>
      </c>
      <c r="I98" s="60">
        <f t="shared" si="13"/>
        <v>358.42</v>
      </c>
      <c r="J98" s="60">
        <f t="shared" si="14"/>
        <v>444.76</v>
      </c>
    </row>
    <row r="99" spans="1:10" ht="18.75" x14ac:dyDescent="0.3">
      <c r="A99" s="15" t="s">
        <v>61</v>
      </c>
      <c r="C99" s="59">
        <v>1</v>
      </c>
      <c r="D99" s="59">
        <f t="shared" si="11"/>
        <v>180.00097333333332</v>
      </c>
      <c r="E99" s="59">
        <v>158</v>
      </c>
      <c r="F99" s="59">
        <v>22.000973333333331</v>
      </c>
      <c r="G99" s="60">
        <v>750</v>
      </c>
      <c r="H99" s="60">
        <f t="shared" si="12"/>
        <v>4.7468354430379751</v>
      </c>
      <c r="I99" s="60">
        <f t="shared" si="13"/>
        <v>208.87</v>
      </c>
      <c r="J99" s="60">
        <f t="shared" si="14"/>
        <v>259.19</v>
      </c>
    </row>
    <row r="100" spans="1:10" ht="18.75" x14ac:dyDescent="0.3">
      <c r="A100" s="15" t="s">
        <v>149</v>
      </c>
      <c r="C100" s="59">
        <v>1</v>
      </c>
      <c r="D100" s="59">
        <f t="shared" si="11"/>
        <v>178.99923364485983</v>
      </c>
      <c r="E100" s="59">
        <v>158</v>
      </c>
      <c r="F100" s="59">
        <v>20.999233644859814</v>
      </c>
      <c r="G100" s="60">
        <v>1070</v>
      </c>
      <c r="H100" s="60">
        <f t="shared" si="12"/>
        <v>6.7721518987341769</v>
      </c>
      <c r="I100" s="60">
        <f t="shared" si="13"/>
        <v>284.42</v>
      </c>
      <c r="J100" s="60">
        <f t="shared" si="14"/>
        <v>352.94</v>
      </c>
    </row>
    <row r="101" spans="1:10" ht="18.75" x14ac:dyDescent="0.3">
      <c r="A101" s="15" t="s">
        <v>150</v>
      </c>
      <c r="C101" s="59">
        <v>1</v>
      </c>
      <c r="D101" s="59">
        <f t="shared" si="11"/>
        <v>178.00069333333334</v>
      </c>
      <c r="E101" s="59">
        <v>158</v>
      </c>
      <c r="F101" s="59">
        <v>20.000693333333331</v>
      </c>
      <c r="G101" s="60">
        <v>1500</v>
      </c>
      <c r="H101" s="60">
        <f t="shared" si="12"/>
        <v>9.4936708860759502</v>
      </c>
      <c r="I101" s="60">
        <f t="shared" si="13"/>
        <v>379.76</v>
      </c>
      <c r="J101" s="60">
        <f t="shared" si="14"/>
        <v>471.24</v>
      </c>
    </row>
    <row r="102" spans="1:10" ht="18.75" x14ac:dyDescent="0.3">
      <c r="A102" s="15" t="s">
        <v>167</v>
      </c>
      <c r="C102" s="59">
        <v>1</v>
      </c>
      <c r="D102" s="59">
        <f t="shared" si="11"/>
        <v>176.00022431259043</v>
      </c>
      <c r="E102" s="59">
        <v>158</v>
      </c>
      <c r="F102" s="59">
        <v>18.000224312590447</v>
      </c>
      <c r="G102" s="60">
        <v>1382</v>
      </c>
      <c r="H102" s="60">
        <f t="shared" si="12"/>
        <v>8.7468354430379751</v>
      </c>
      <c r="I102" s="60">
        <f t="shared" si="13"/>
        <v>314.89</v>
      </c>
      <c r="J102" s="60">
        <f t="shared" si="14"/>
        <v>390.75</v>
      </c>
    </row>
    <row r="103" spans="1:10" ht="18.75" x14ac:dyDescent="0.3">
      <c r="A103" s="15" t="s">
        <v>163</v>
      </c>
      <c r="C103" s="59">
        <v>1</v>
      </c>
      <c r="D103" s="59">
        <f t="shared" si="11"/>
        <v>144.05021520146519</v>
      </c>
      <c r="E103" s="59">
        <v>127</v>
      </c>
      <c r="F103" s="59">
        <v>17.0502152014652</v>
      </c>
      <c r="G103" s="60">
        <v>1092</v>
      </c>
      <c r="H103" s="60">
        <f t="shared" si="12"/>
        <v>8.5984251968503944</v>
      </c>
      <c r="I103" s="60">
        <f t="shared" si="13"/>
        <v>293.20999999999998</v>
      </c>
      <c r="J103" s="60">
        <f t="shared" si="14"/>
        <v>363.84</v>
      </c>
    </row>
    <row r="104" spans="1:10" ht="18.75" x14ac:dyDescent="0.3">
      <c r="A104" s="15" t="s">
        <v>149</v>
      </c>
      <c r="C104" s="59">
        <v>1</v>
      </c>
      <c r="D104" s="59">
        <f t="shared" si="11"/>
        <v>173.00097142857143</v>
      </c>
      <c r="E104" s="59">
        <v>158</v>
      </c>
      <c r="F104" s="59">
        <v>15.000971428571429</v>
      </c>
      <c r="G104" s="60">
        <v>1050</v>
      </c>
      <c r="H104" s="60">
        <f t="shared" si="12"/>
        <v>6.6455696202531644</v>
      </c>
      <c r="I104" s="60">
        <f t="shared" si="13"/>
        <v>199.38</v>
      </c>
      <c r="J104" s="60">
        <f t="shared" si="14"/>
        <v>247.41</v>
      </c>
    </row>
    <row r="105" spans="1:10" ht="18.75" x14ac:dyDescent="0.3">
      <c r="A105" s="15" t="s">
        <v>148</v>
      </c>
      <c r="C105" s="59">
        <v>1</v>
      </c>
      <c r="D105" s="59">
        <f t="shared" si="11"/>
        <v>169.99993010752689</v>
      </c>
      <c r="E105" s="59">
        <v>158</v>
      </c>
      <c r="F105" s="59">
        <v>11.999930107526881</v>
      </c>
      <c r="G105" s="60">
        <v>1860</v>
      </c>
      <c r="H105" s="60">
        <f t="shared" si="12"/>
        <v>11.772151898734178</v>
      </c>
      <c r="I105" s="60">
        <f t="shared" si="13"/>
        <v>282.52999999999997</v>
      </c>
      <c r="J105" s="60">
        <f t="shared" si="14"/>
        <v>350.59</v>
      </c>
    </row>
    <row r="106" spans="1:10" ht="18.75" x14ac:dyDescent="0.3">
      <c r="A106" s="15" t="s">
        <v>62</v>
      </c>
      <c r="C106" s="59">
        <v>1</v>
      </c>
      <c r="D106" s="59">
        <f t="shared" si="11"/>
        <v>169</v>
      </c>
      <c r="E106" s="59">
        <v>158</v>
      </c>
      <c r="F106" s="59">
        <v>11</v>
      </c>
      <c r="G106" s="60">
        <v>440</v>
      </c>
      <c r="H106" s="60">
        <f t="shared" si="12"/>
        <v>2.7848101265822787</v>
      </c>
      <c r="I106" s="60">
        <f t="shared" si="13"/>
        <v>61.27</v>
      </c>
      <c r="J106" s="60">
        <f t="shared" si="14"/>
        <v>76.03</v>
      </c>
    </row>
    <row r="107" spans="1:10" ht="18.75" x14ac:dyDescent="0.3">
      <c r="A107" s="15" t="s">
        <v>167</v>
      </c>
      <c r="C107" s="59">
        <v>1</v>
      </c>
      <c r="D107" s="59">
        <f t="shared" si="11"/>
        <v>167.99967187499999</v>
      </c>
      <c r="E107" s="59">
        <v>158</v>
      </c>
      <c r="F107" s="59">
        <v>9.9996718750000007</v>
      </c>
      <c r="G107" s="60">
        <v>1280</v>
      </c>
      <c r="H107" s="60">
        <f t="shared" si="12"/>
        <v>8.1012658227848107</v>
      </c>
      <c r="I107" s="60">
        <f t="shared" si="13"/>
        <v>162.02000000000001</v>
      </c>
      <c r="J107" s="60">
        <f t="shared" si="14"/>
        <v>201.05</v>
      </c>
    </row>
    <row r="108" spans="1:10" ht="18.75" x14ac:dyDescent="0.3">
      <c r="A108" s="15" t="s">
        <v>147</v>
      </c>
      <c r="C108" s="59">
        <v>1</v>
      </c>
      <c r="D108" s="59">
        <f t="shared" si="11"/>
        <v>167.99960824742269</v>
      </c>
      <c r="E108" s="59">
        <v>158</v>
      </c>
      <c r="F108" s="59">
        <v>9.99960824742268</v>
      </c>
      <c r="G108" s="60">
        <v>970</v>
      </c>
      <c r="H108" s="60">
        <f t="shared" si="12"/>
        <v>6.1392405063291138</v>
      </c>
      <c r="I108" s="60">
        <f t="shared" si="13"/>
        <v>122.78</v>
      </c>
      <c r="J108" s="60">
        <f t="shared" si="14"/>
        <v>152.36000000000001</v>
      </c>
    </row>
    <row r="109" spans="1:10" ht="18.75" x14ac:dyDescent="0.3">
      <c r="A109" s="15" t="s">
        <v>151</v>
      </c>
      <c r="C109" s="59">
        <v>1</v>
      </c>
      <c r="D109" s="59">
        <f t="shared" si="11"/>
        <v>167.50057983193278</v>
      </c>
      <c r="E109" s="59">
        <v>158</v>
      </c>
      <c r="F109" s="61">
        <v>9.5005798319327734</v>
      </c>
      <c r="G109" s="60">
        <v>1190</v>
      </c>
      <c r="H109" s="60">
        <f t="shared" si="12"/>
        <v>7.5316455696202533</v>
      </c>
      <c r="I109" s="60">
        <f t="shared" si="13"/>
        <v>143.11000000000001</v>
      </c>
      <c r="J109" s="60">
        <f t="shared" si="14"/>
        <v>177.59</v>
      </c>
    </row>
    <row r="110" spans="1:10" ht="18.75" x14ac:dyDescent="0.3">
      <c r="A110" s="15" t="s">
        <v>61</v>
      </c>
      <c r="C110" s="59">
        <v>1</v>
      </c>
      <c r="D110" s="59">
        <f t="shared" si="11"/>
        <v>167</v>
      </c>
      <c r="E110" s="59">
        <v>158</v>
      </c>
      <c r="F110" s="59">
        <v>9</v>
      </c>
      <c r="G110" s="60">
        <v>899</v>
      </c>
      <c r="H110" s="60">
        <f t="shared" si="12"/>
        <v>5.6898734177215191</v>
      </c>
      <c r="I110" s="60">
        <f t="shared" si="13"/>
        <v>102.42</v>
      </c>
      <c r="J110" s="60">
        <f t="shared" si="14"/>
        <v>127.09</v>
      </c>
    </row>
    <row r="111" spans="1:10" ht="18.75" x14ac:dyDescent="0.3">
      <c r="A111" s="15" t="s">
        <v>169</v>
      </c>
      <c r="C111" s="59">
        <v>1</v>
      </c>
      <c r="D111" s="59">
        <f t="shared" si="11"/>
        <v>167</v>
      </c>
      <c r="E111" s="59">
        <v>158</v>
      </c>
      <c r="F111" s="59">
        <v>9</v>
      </c>
      <c r="G111" s="60">
        <v>443</v>
      </c>
      <c r="H111" s="60">
        <f t="shared" si="12"/>
        <v>2.8037974683544302</v>
      </c>
      <c r="I111" s="60">
        <f t="shared" si="13"/>
        <v>50.47</v>
      </c>
      <c r="J111" s="60">
        <f t="shared" si="14"/>
        <v>62.63</v>
      </c>
    </row>
    <row r="112" spans="1:10" ht="18.75" x14ac:dyDescent="0.3">
      <c r="A112" s="15" t="s">
        <v>170</v>
      </c>
      <c r="C112" s="59">
        <v>1</v>
      </c>
      <c r="D112" s="59">
        <f t="shared" si="11"/>
        <v>167</v>
      </c>
      <c r="E112" s="59">
        <v>158</v>
      </c>
      <c r="F112" s="59">
        <v>9</v>
      </c>
      <c r="G112" s="60">
        <v>440</v>
      </c>
      <c r="H112" s="60">
        <f t="shared" si="12"/>
        <v>2.7848101265822787</v>
      </c>
      <c r="I112" s="60">
        <f t="shared" si="13"/>
        <v>50.13</v>
      </c>
      <c r="J112" s="60">
        <f t="shared" si="14"/>
        <v>62.21</v>
      </c>
    </row>
    <row r="113" spans="1:10" ht="18.75" x14ac:dyDescent="0.3">
      <c r="A113" s="15" t="s">
        <v>62</v>
      </c>
      <c r="C113" s="59">
        <v>1</v>
      </c>
      <c r="D113" s="59">
        <f t="shared" si="11"/>
        <v>167</v>
      </c>
      <c r="E113" s="59">
        <v>158</v>
      </c>
      <c r="F113" s="59">
        <v>9</v>
      </c>
      <c r="G113" s="60">
        <v>440</v>
      </c>
      <c r="H113" s="60">
        <f t="shared" si="12"/>
        <v>2.7848101265822787</v>
      </c>
      <c r="I113" s="60">
        <f t="shared" si="13"/>
        <v>50.13</v>
      </c>
      <c r="J113" s="60">
        <f t="shared" si="14"/>
        <v>62.21</v>
      </c>
    </row>
    <row r="114" spans="1:10" ht="18.75" x14ac:dyDescent="0.3">
      <c r="A114" s="15" t="s">
        <v>62</v>
      </c>
      <c r="C114" s="59">
        <v>1</v>
      </c>
      <c r="D114" s="59">
        <f t="shared" si="11"/>
        <v>167</v>
      </c>
      <c r="E114" s="59">
        <v>158</v>
      </c>
      <c r="F114" s="59">
        <v>9</v>
      </c>
      <c r="G114" s="60">
        <v>440</v>
      </c>
      <c r="H114" s="60">
        <f t="shared" si="12"/>
        <v>2.7848101265822787</v>
      </c>
      <c r="I114" s="60">
        <f t="shared" si="13"/>
        <v>50.13</v>
      </c>
      <c r="J114" s="60">
        <f t="shared" si="14"/>
        <v>62.21</v>
      </c>
    </row>
    <row r="115" spans="1:10" ht="18.75" x14ac:dyDescent="0.3">
      <c r="A115" s="15" t="s">
        <v>62</v>
      </c>
      <c r="C115" s="59">
        <v>1</v>
      </c>
      <c r="D115" s="59">
        <f t="shared" si="11"/>
        <v>167</v>
      </c>
      <c r="E115" s="59">
        <v>158</v>
      </c>
      <c r="F115" s="59">
        <v>9</v>
      </c>
      <c r="G115" s="60">
        <v>440</v>
      </c>
      <c r="H115" s="60">
        <f t="shared" si="12"/>
        <v>2.7848101265822787</v>
      </c>
      <c r="I115" s="60">
        <f t="shared" si="13"/>
        <v>50.13</v>
      </c>
      <c r="J115" s="60">
        <f t="shared" si="14"/>
        <v>62.21</v>
      </c>
    </row>
    <row r="116" spans="1:10" ht="18.75" x14ac:dyDescent="0.3">
      <c r="A116" s="15" t="s">
        <v>62</v>
      </c>
      <c r="C116" s="59">
        <v>1</v>
      </c>
      <c r="D116" s="59">
        <f t="shared" si="11"/>
        <v>167.00232558139535</v>
      </c>
      <c r="E116" s="59">
        <v>158</v>
      </c>
      <c r="F116" s="59">
        <v>9.0023255813953487</v>
      </c>
      <c r="G116" s="60">
        <v>430</v>
      </c>
      <c r="H116" s="60">
        <f t="shared" si="12"/>
        <v>2.721518987341772</v>
      </c>
      <c r="I116" s="60">
        <f t="shared" si="13"/>
        <v>49</v>
      </c>
      <c r="J116" s="60">
        <f t="shared" si="14"/>
        <v>60.8</v>
      </c>
    </row>
    <row r="117" spans="1:10" ht="18.75" x14ac:dyDescent="0.3">
      <c r="A117" s="15" t="s">
        <v>171</v>
      </c>
      <c r="C117" s="59">
        <v>1</v>
      </c>
      <c r="D117" s="59">
        <f t="shared" si="11"/>
        <v>167</v>
      </c>
      <c r="E117" s="59">
        <v>158</v>
      </c>
      <c r="F117" s="59">
        <v>9</v>
      </c>
      <c r="G117" s="60">
        <v>440</v>
      </c>
      <c r="H117" s="60">
        <f t="shared" si="12"/>
        <v>2.7848101265822787</v>
      </c>
      <c r="I117" s="60">
        <f t="shared" si="13"/>
        <v>50.13</v>
      </c>
      <c r="J117" s="60">
        <f t="shared" si="14"/>
        <v>62.21</v>
      </c>
    </row>
    <row r="118" spans="1:10" ht="18.75" x14ac:dyDescent="0.3">
      <c r="A118" s="15" t="s">
        <v>149</v>
      </c>
      <c r="C118" s="59">
        <v>1</v>
      </c>
      <c r="D118" s="59">
        <f t="shared" si="11"/>
        <v>112</v>
      </c>
      <c r="E118" s="59">
        <v>104</v>
      </c>
      <c r="F118" s="59">
        <v>8</v>
      </c>
      <c r="G118" s="60">
        <v>585</v>
      </c>
      <c r="H118" s="60">
        <f t="shared" si="12"/>
        <v>5.625</v>
      </c>
      <c r="I118" s="60">
        <f t="shared" si="13"/>
        <v>90</v>
      </c>
      <c r="J118" s="60">
        <f t="shared" si="14"/>
        <v>111.68</v>
      </c>
    </row>
    <row r="119" spans="1:10" ht="18.75" x14ac:dyDescent="0.3">
      <c r="A119" s="15" t="s">
        <v>172</v>
      </c>
      <c r="C119" s="59">
        <v>1</v>
      </c>
      <c r="D119" s="59">
        <f t="shared" si="11"/>
        <v>166</v>
      </c>
      <c r="E119" s="59">
        <v>158</v>
      </c>
      <c r="F119" s="59">
        <v>8</v>
      </c>
      <c r="G119" s="60">
        <v>1647</v>
      </c>
      <c r="H119" s="60">
        <f t="shared" ref="H119:H150" si="15">G119/E119</f>
        <v>10.424050632911392</v>
      </c>
      <c r="I119" s="60">
        <f t="shared" ref="I119:I150" si="16">ROUND(H119*F119*2,2)</f>
        <v>166.78</v>
      </c>
      <c r="J119" s="60">
        <f t="shared" si="14"/>
        <v>206.96</v>
      </c>
    </row>
    <row r="120" spans="1:10" ht="18.75" x14ac:dyDescent="0.3">
      <c r="A120" s="15" t="s">
        <v>144</v>
      </c>
      <c r="C120" s="59">
        <v>1</v>
      </c>
      <c r="D120" s="59">
        <f t="shared" si="11"/>
        <v>165.5004857142857</v>
      </c>
      <c r="E120" s="59">
        <v>158</v>
      </c>
      <c r="F120" s="59">
        <v>7.5004857142857144</v>
      </c>
      <c r="G120" s="60">
        <v>1050</v>
      </c>
      <c r="H120" s="60">
        <f t="shared" si="15"/>
        <v>6.6455696202531644</v>
      </c>
      <c r="I120" s="60">
        <f t="shared" si="16"/>
        <v>99.69</v>
      </c>
      <c r="J120" s="60">
        <f t="shared" si="14"/>
        <v>123.71</v>
      </c>
    </row>
    <row r="121" spans="1:10" ht="18.75" x14ac:dyDescent="0.3">
      <c r="A121" s="15" t="s">
        <v>154</v>
      </c>
      <c r="C121" s="59">
        <v>1</v>
      </c>
      <c r="D121" s="59">
        <f t="shared" si="11"/>
        <v>165.50039627039627</v>
      </c>
      <c r="E121" s="59">
        <v>158</v>
      </c>
      <c r="F121" s="59">
        <v>7.5003962703962701</v>
      </c>
      <c r="G121" s="60">
        <v>1287</v>
      </c>
      <c r="H121" s="60">
        <f t="shared" si="15"/>
        <v>8.1455696202531644</v>
      </c>
      <c r="I121" s="60">
        <f t="shared" si="16"/>
        <v>122.19</v>
      </c>
      <c r="J121" s="60">
        <f t="shared" si="14"/>
        <v>151.63</v>
      </c>
    </row>
    <row r="122" spans="1:10" ht="37.5" x14ac:dyDescent="0.3">
      <c r="A122" s="15" t="s">
        <v>153</v>
      </c>
      <c r="C122" s="59">
        <v>1</v>
      </c>
      <c r="D122" s="59">
        <f t="shared" si="11"/>
        <v>165.50039627039627</v>
      </c>
      <c r="E122" s="59">
        <v>158</v>
      </c>
      <c r="F122" s="59">
        <v>7.5003962703962701</v>
      </c>
      <c r="G122" s="60">
        <v>1287</v>
      </c>
      <c r="H122" s="60">
        <f t="shared" si="15"/>
        <v>8.1455696202531644</v>
      </c>
      <c r="I122" s="60">
        <f t="shared" si="16"/>
        <v>122.19</v>
      </c>
      <c r="J122" s="60">
        <f t="shared" si="14"/>
        <v>151.63</v>
      </c>
    </row>
    <row r="123" spans="1:10" ht="18.75" x14ac:dyDescent="0.3">
      <c r="A123" s="15" t="s">
        <v>64</v>
      </c>
      <c r="C123" s="59">
        <v>1</v>
      </c>
      <c r="D123" s="59">
        <f t="shared" si="11"/>
        <v>165.50035294117646</v>
      </c>
      <c r="E123" s="59">
        <v>158</v>
      </c>
      <c r="F123" s="59">
        <v>7.5003529411764704</v>
      </c>
      <c r="G123" s="60">
        <v>1190</v>
      </c>
      <c r="H123" s="60">
        <f t="shared" si="15"/>
        <v>7.5316455696202533</v>
      </c>
      <c r="I123" s="60">
        <f t="shared" si="16"/>
        <v>112.98</v>
      </c>
      <c r="J123" s="60">
        <f t="shared" si="14"/>
        <v>140.19999999999999</v>
      </c>
    </row>
    <row r="124" spans="1:10" ht="18.75" x14ac:dyDescent="0.3">
      <c r="A124" s="15" t="s">
        <v>124</v>
      </c>
      <c r="C124" s="59">
        <v>1</v>
      </c>
      <c r="D124" s="59">
        <f t="shared" si="11"/>
        <v>165.00024602026051</v>
      </c>
      <c r="E124" s="59">
        <v>158</v>
      </c>
      <c r="F124" s="59">
        <v>7.0002460202604917</v>
      </c>
      <c r="G124" s="60">
        <v>1382</v>
      </c>
      <c r="H124" s="60">
        <f t="shared" si="15"/>
        <v>8.7468354430379751</v>
      </c>
      <c r="I124" s="60">
        <f t="shared" si="16"/>
        <v>122.46</v>
      </c>
      <c r="J124" s="60">
        <f t="shared" si="14"/>
        <v>151.96</v>
      </c>
    </row>
    <row r="125" spans="1:10" ht="18.75" x14ac:dyDescent="0.3">
      <c r="A125" s="15" t="s">
        <v>64</v>
      </c>
      <c r="C125" s="59">
        <v>1</v>
      </c>
      <c r="D125" s="59">
        <f t="shared" si="11"/>
        <v>165.00024602026051</v>
      </c>
      <c r="E125" s="59">
        <v>158</v>
      </c>
      <c r="F125" s="59">
        <v>7.0002460202604917</v>
      </c>
      <c r="G125" s="60">
        <v>1382</v>
      </c>
      <c r="H125" s="60">
        <f t="shared" si="15"/>
        <v>8.7468354430379751</v>
      </c>
      <c r="I125" s="60">
        <f t="shared" si="16"/>
        <v>122.46</v>
      </c>
      <c r="J125" s="60">
        <f t="shared" si="14"/>
        <v>151.96</v>
      </c>
    </row>
    <row r="126" spans="1:10" ht="18.75" x14ac:dyDescent="0.3">
      <c r="A126" s="15" t="s">
        <v>167</v>
      </c>
      <c r="C126" s="59">
        <v>1</v>
      </c>
      <c r="D126" s="59">
        <f t="shared" si="11"/>
        <v>165.00024602026051</v>
      </c>
      <c r="E126" s="59">
        <v>158</v>
      </c>
      <c r="F126" s="59">
        <v>7.0002460202604917</v>
      </c>
      <c r="G126" s="60">
        <v>1382</v>
      </c>
      <c r="H126" s="60">
        <f t="shared" si="15"/>
        <v>8.7468354430379751</v>
      </c>
      <c r="I126" s="60">
        <f t="shared" si="16"/>
        <v>122.46</v>
      </c>
      <c r="J126" s="60">
        <f t="shared" si="14"/>
        <v>151.96</v>
      </c>
    </row>
    <row r="127" spans="1:10" ht="18.75" x14ac:dyDescent="0.3">
      <c r="A127" s="15" t="s">
        <v>154</v>
      </c>
      <c r="C127" s="59">
        <v>1</v>
      </c>
      <c r="D127" s="59">
        <f t="shared" si="11"/>
        <v>165.00012432012431</v>
      </c>
      <c r="E127" s="59">
        <v>158</v>
      </c>
      <c r="F127" s="59">
        <v>7.0001243201243204</v>
      </c>
      <c r="G127" s="60">
        <v>1287</v>
      </c>
      <c r="H127" s="60">
        <f t="shared" si="15"/>
        <v>8.1455696202531644</v>
      </c>
      <c r="I127" s="60">
        <f t="shared" si="16"/>
        <v>114.04</v>
      </c>
      <c r="J127" s="60">
        <f t="shared" si="14"/>
        <v>141.51</v>
      </c>
    </row>
    <row r="128" spans="1:10" ht="18.75" x14ac:dyDescent="0.3">
      <c r="A128" s="15" t="s">
        <v>152</v>
      </c>
      <c r="C128" s="59">
        <v>1</v>
      </c>
      <c r="D128" s="59">
        <f t="shared" si="11"/>
        <v>165.00046218487395</v>
      </c>
      <c r="E128" s="59">
        <v>158</v>
      </c>
      <c r="F128" s="59">
        <v>7.0004621848739497</v>
      </c>
      <c r="G128" s="60">
        <v>1190</v>
      </c>
      <c r="H128" s="60">
        <f t="shared" si="15"/>
        <v>7.5316455696202533</v>
      </c>
      <c r="I128" s="60">
        <f t="shared" si="16"/>
        <v>105.45</v>
      </c>
      <c r="J128" s="60">
        <f t="shared" si="14"/>
        <v>130.85</v>
      </c>
    </row>
    <row r="129" spans="1:10" ht="18.75" x14ac:dyDescent="0.3">
      <c r="A129" s="15" t="s">
        <v>149</v>
      </c>
      <c r="C129" s="59">
        <v>1</v>
      </c>
      <c r="D129" s="59">
        <f t="shared" si="11"/>
        <v>156.99539170506912</v>
      </c>
      <c r="E129" s="59">
        <v>150</v>
      </c>
      <c r="F129" s="59">
        <v>6.9953917050691237</v>
      </c>
      <c r="G129" s="60">
        <v>1030.75</v>
      </c>
      <c r="H129" s="60">
        <f t="shared" si="15"/>
        <v>6.871666666666667</v>
      </c>
      <c r="I129" s="60">
        <f t="shared" si="16"/>
        <v>96.14</v>
      </c>
      <c r="J129" s="60">
        <f t="shared" si="14"/>
        <v>119.3</v>
      </c>
    </row>
    <row r="130" spans="1:10" ht="18.75" x14ac:dyDescent="0.3">
      <c r="A130" s="15" t="s">
        <v>168</v>
      </c>
      <c r="C130" s="59">
        <v>1</v>
      </c>
      <c r="D130" s="59">
        <f t="shared" si="11"/>
        <v>158</v>
      </c>
      <c r="E130" s="59">
        <v>152</v>
      </c>
      <c r="F130" s="59">
        <v>6</v>
      </c>
      <c r="G130" s="60">
        <v>1187.5</v>
      </c>
      <c r="H130" s="60">
        <f t="shared" si="15"/>
        <v>7.8125</v>
      </c>
      <c r="I130" s="60">
        <f t="shared" si="16"/>
        <v>93.75</v>
      </c>
      <c r="J130" s="60">
        <f t="shared" si="14"/>
        <v>116.33</v>
      </c>
    </row>
    <row r="131" spans="1:10" ht="18.75" x14ac:dyDescent="0.3">
      <c r="A131" s="15" t="s">
        <v>64</v>
      </c>
      <c r="C131" s="59">
        <v>1</v>
      </c>
      <c r="D131" s="59">
        <f t="shared" si="11"/>
        <v>164</v>
      </c>
      <c r="E131" s="59">
        <v>158</v>
      </c>
      <c r="F131" s="59">
        <v>6</v>
      </c>
      <c r="G131" s="60">
        <v>1190</v>
      </c>
      <c r="H131" s="60">
        <f t="shared" si="15"/>
        <v>7.5316455696202533</v>
      </c>
      <c r="I131" s="60">
        <f t="shared" si="16"/>
        <v>90.38</v>
      </c>
      <c r="J131" s="60">
        <f t="shared" si="14"/>
        <v>112.15</v>
      </c>
    </row>
    <row r="132" spans="1:10" ht="18.75" x14ac:dyDescent="0.3">
      <c r="A132" s="15" t="s">
        <v>128</v>
      </c>
      <c r="C132" s="59">
        <v>1</v>
      </c>
      <c r="D132" s="59">
        <f t="shared" si="11"/>
        <v>163.92500000000001</v>
      </c>
      <c r="E132" s="59">
        <v>158</v>
      </c>
      <c r="F132" s="59">
        <v>5.9249999999999998</v>
      </c>
      <c r="G132" s="60">
        <v>1382</v>
      </c>
      <c r="H132" s="60">
        <f t="shared" si="15"/>
        <v>8.7468354430379751</v>
      </c>
      <c r="I132" s="60">
        <f t="shared" si="16"/>
        <v>103.65</v>
      </c>
      <c r="J132" s="60">
        <f t="shared" si="14"/>
        <v>128.62</v>
      </c>
    </row>
    <row r="133" spans="1:10" ht="18.75" x14ac:dyDescent="0.3">
      <c r="A133" s="15" t="s">
        <v>173</v>
      </c>
      <c r="C133" s="59">
        <v>1</v>
      </c>
      <c r="D133" s="59">
        <f t="shared" si="11"/>
        <v>163.5</v>
      </c>
      <c r="E133" s="59">
        <v>158</v>
      </c>
      <c r="F133" s="59">
        <v>5.5</v>
      </c>
      <c r="G133" s="60">
        <v>1382</v>
      </c>
      <c r="H133" s="60">
        <f t="shared" si="15"/>
        <v>8.7468354430379751</v>
      </c>
      <c r="I133" s="60">
        <f t="shared" si="16"/>
        <v>96.22</v>
      </c>
      <c r="J133" s="60">
        <f t="shared" si="14"/>
        <v>119.4</v>
      </c>
    </row>
    <row r="134" spans="1:10" ht="18.75" x14ac:dyDescent="0.3">
      <c r="A134" s="15" t="s">
        <v>152</v>
      </c>
      <c r="C134" s="59">
        <v>1</v>
      </c>
      <c r="D134" s="59">
        <f t="shared" si="11"/>
        <v>163.5</v>
      </c>
      <c r="E134" s="59">
        <v>158</v>
      </c>
      <c r="F134" s="61">
        <v>5.5</v>
      </c>
      <c r="G134" s="60">
        <v>1190</v>
      </c>
      <c r="H134" s="60">
        <f t="shared" si="15"/>
        <v>7.5316455696202533</v>
      </c>
      <c r="I134" s="60">
        <f t="shared" si="16"/>
        <v>82.85</v>
      </c>
      <c r="J134" s="60">
        <f t="shared" si="14"/>
        <v>102.81</v>
      </c>
    </row>
    <row r="135" spans="1:10" ht="18.75" x14ac:dyDescent="0.3">
      <c r="A135" s="15" t="s">
        <v>152</v>
      </c>
      <c r="C135" s="59">
        <v>1</v>
      </c>
      <c r="D135" s="59">
        <f t="shared" si="11"/>
        <v>163.5</v>
      </c>
      <c r="E135" s="59">
        <v>158</v>
      </c>
      <c r="F135" s="61">
        <v>5.5</v>
      </c>
      <c r="G135" s="60">
        <v>1190</v>
      </c>
      <c r="H135" s="60">
        <f t="shared" si="15"/>
        <v>7.5316455696202533</v>
      </c>
      <c r="I135" s="60">
        <f t="shared" si="16"/>
        <v>82.85</v>
      </c>
      <c r="J135" s="60">
        <f t="shared" si="14"/>
        <v>102.81</v>
      </c>
    </row>
    <row r="136" spans="1:10" ht="18.75" x14ac:dyDescent="0.3">
      <c r="A136" s="15" t="s">
        <v>151</v>
      </c>
      <c r="C136" s="59">
        <v>1</v>
      </c>
      <c r="D136" s="59">
        <f t="shared" si="11"/>
        <v>163.5</v>
      </c>
      <c r="E136" s="59">
        <v>158</v>
      </c>
      <c r="F136" s="61">
        <v>5.5</v>
      </c>
      <c r="G136" s="60">
        <v>1190</v>
      </c>
      <c r="H136" s="60">
        <f t="shared" si="15"/>
        <v>7.5316455696202533</v>
      </c>
      <c r="I136" s="60">
        <f t="shared" si="16"/>
        <v>82.85</v>
      </c>
      <c r="J136" s="60">
        <f t="shared" si="14"/>
        <v>102.81</v>
      </c>
    </row>
    <row r="137" spans="1:10" ht="18.75" x14ac:dyDescent="0.3">
      <c r="A137" s="15" t="s">
        <v>154</v>
      </c>
      <c r="C137" s="59">
        <v>1</v>
      </c>
      <c r="D137" s="59">
        <f t="shared" si="11"/>
        <v>163.00026418026417</v>
      </c>
      <c r="E137" s="59">
        <v>158</v>
      </c>
      <c r="F137" s="59">
        <v>5.0002641802641801</v>
      </c>
      <c r="G137" s="60">
        <v>1287</v>
      </c>
      <c r="H137" s="60">
        <f t="shared" si="15"/>
        <v>8.1455696202531644</v>
      </c>
      <c r="I137" s="60">
        <f t="shared" si="16"/>
        <v>81.459999999999994</v>
      </c>
      <c r="J137" s="60">
        <f t="shared" si="14"/>
        <v>101.08</v>
      </c>
    </row>
    <row r="138" spans="1:10" ht="18.75" x14ac:dyDescent="0.3">
      <c r="A138" s="15" t="s">
        <v>154</v>
      </c>
      <c r="C138" s="59">
        <v>1</v>
      </c>
      <c r="D138" s="59">
        <f t="shared" si="11"/>
        <v>163.00026418026417</v>
      </c>
      <c r="E138" s="59">
        <v>158</v>
      </c>
      <c r="F138" s="59">
        <v>5.0002641802641801</v>
      </c>
      <c r="G138" s="60">
        <v>1287</v>
      </c>
      <c r="H138" s="60">
        <f t="shared" si="15"/>
        <v>8.1455696202531644</v>
      </c>
      <c r="I138" s="60">
        <f t="shared" si="16"/>
        <v>81.459999999999994</v>
      </c>
      <c r="J138" s="60">
        <f t="shared" si="14"/>
        <v>101.08</v>
      </c>
    </row>
    <row r="139" spans="1:10" ht="18.75" x14ac:dyDescent="0.3">
      <c r="A139" s="15" t="s">
        <v>149</v>
      </c>
      <c r="C139" s="59">
        <v>1</v>
      </c>
      <c r="D139" s="59">
        <f t="shared" si="11"/>
        <v>163.00026418026417</v>
      </c>
      <c r="E139" s="59">
        <v>158</v>
      </c>
      <c r="F139" s="59">
        <v>5.0002641802641801</v>
      </c>
      <c r="G139" s="60">
        <v>1287</v>
      </c>
      <c r="H139" s="60">
        <f t="shared" si="15"/>
        <v>8.1455696202531644</v>
      </c>
      <c r="I139" s="60">
        <f t="shared" si="16"/>
        <v>81.459999999999994</v>
      </c>
      <c r="J139" s="60">
        <f t="shared" si="14"/>
        <v>101.08</v>
      </c>
    </row>
    <row r="140" spans="1:10" ht="18.75" x14ac:dyDescent="0.3">
      <c r="A140" s="15" t="s">
        <v>146</v>
      </c>
      <c r="C140" s="59">
        <v>1</v>
      </c>
      <c r="D140" s="59">
        <f t="shared" si="11"/>
        <v>138.9888128342246</v>
      </c>
      <c r="E140" s="59">
        <v>134</v>
      </c>
      <c r="F140" s="59">
        <v>4.9888128342245999</v>
      </c>
      <c r="G140" s="60">
        <v>935</v>
      </c>
      <c r="H140" s="60">
        <f t="shared" si="15"/>
        <v>6.9776119402985071</v>
      </c>
      <c r="I140" s="60">
        <f t="shared" si="16"/>
        <v>69.62</v>
      </c>
      <c r="J140" s="60">
        <f t="shared" si="14"/>
        <v>86.39</v>
      </c>
    </row>
    <row r="141" spans="1:10" ht="18.75" x14ac:dyDescent="0.3">
      <c r="A141" s="15" t="s">
        <v>154</v>
      </c>
      <c r="C141" s="59">
        <v>1</v>
      </c>
      <c r="D141" s="59">
        <f t="shared" si="11"/>
        <v>162.00033411033411</v>
      </c>
      <c r="E141" s="59">
        <v>158</v>
      </c>
      <c r="F141" s="59">
        <v>4.0003341103341103</v>
      </c>
      <c r="G141" s="60">
        <v>1287</v>
      </c>
      <c r="H141" s="60">
        <f t="shared" si="15"/>
        <v>8.1455696202531644</v>
      </c>
      <c r="I141" s="60">
        <f t="shared" si="16"/>
        <v>65.17</v>
      </c>
      <c r="J141" s="60">
        <f t="shared" si="14"/>
        <v>80.87</v>
      </c>
    </row>
    <row r="142" spans="1:10" ht="18.75" x14ac:dyDescent="0.3">
      <c r="A142" s="15" t="s">
        <v>146</v>
      </c>
      <c r="C142" s="59">
        <v>1</v>
      </c>
      <c r="D142" s="59">
        <f t="shared" si="11"/>
        <v>162.00027272727272</v>
      </c>
      <c r="E142" s="59">
        <v>158</v>
      </c>
      <c r="F142" s="59">
        <v>4.0002727272727272</v>
      </c>
      <c r="G142" s="60">
        <v>1100</v>
      </c>
      <c r="H142" s="60">
        <f t="shared" si="15"/>
        <v>6.962025316455696</v>
      </c>
      <c r="I142" s="60">
        <f t="shared" si="16"/>
        <v>55.7</v>
      </c>
      <c r="J142" s="60">
        <f t="shared" si="14"/>
        <v>69.12</v>
      </c>
    </row>
    <row r="143" spans="1:10" ht="18.75" x14ac:dyDescent="0.3">
      <c r="A143" s="15" t="s">
        <v>146</v>
      </c>
      <c r="C143" s="59">
        <v>1</v>
      </c>
      <c r="D143" s="59">
        <f t="shared" si="11"/>
        <v>162.00027272727272</v>
      </c>
      <c r="E143" s="59">
        <v>158</v>
      </c>
      <c r="F143" s="59">
        <v>4.0002727272727272</v>
      </c>
      <c r="G143" s="60">
        <v>1100</v>
      </c>
      <c r="H143" s="60">
        <f t="shared" si="15"/>
        <v>6.962025316455696</v>
      </c>
      <c r="I143" s="60">
        <f t="shared" si="16"/>
        <v>55.7</v>
      </c>
      <c r="J143" s="60">
        <f t="shared" si="14"/>
        <v>69.12</v>
      </c>
    </row>
    <row r="144" spans="1:10" ht="18.75" x14ac:dyDescent="0.3">
      <c r="A144" s="15" t="s">
        <v>146</v>
      </c>
      <c r="C144" s="59">
        <v>1</v>
      </c>
      <c r="D144" s="59">
        <f t="shared" si="11"/>
        <v>162.00027272727272</v>
      </c>
      <c r="E144" s="59">
        <v>158</v>
      </c>
      <c r="F144" s="59">
        <v>4.0002727272727272</v>
      </c>
      <c r="G144" s="60">
        <v>1100</v>
      </c>
      <c r="H144" s="60">
        <f t="shared" si="15"/>
        <v>6.962025316455696</v>
      </c>
      <c r="I144" s="60">
        <f t="shared" si="16"/>
        <v>55.7</v>
      </c>
      <c r="J144" s="60">
        <f t="shared" si="14"/>
        <v>69.12</v>
      </c>
    </row>
    <row r="145" spans="1:10" ht="18.75" x14ac:dyDescent="0.3">
      <c r="A145" s="15" t="s">
        <v>146</v>
      </c>
      <c r="C145" s="59">
        <v>1</v>
      </c>
      <c r="D145" s="59">
        <f t="shared" si="11"/>
        <v>162.00027272727272</v>
      </c>
      <c r="E145" s="59">
        <v>158</v>
      </c>
      <c r="F145" s="59">
        <v>4.0002727272727272</v>
      </c>
      <c r="G145" s="60">
        <v>1100</v>
      </c>
      <c r="H145" s="60">
        <f t="shared" si="15"/>
        <v>6.962025316455696</v>
      </c>
      <c r="I145" s="60">
        <f t="shared" si="16"/>
        <v>55.7</v>
      </c>
      <c r="J145" s="60">
        <f t="shared" si="14"/>
        <v>69.12</v>
      </c>
    </row>
    <row r="146" spans="1:10" ht="18.75" x14ac:dyDescent="0.3">
      <c r="A146" s="15" t="s">
        <v>163</v>
      </c>
      <c r="C146" s="59">
        <v>1</v>
      </c>
      <c r="D146" s="59">
        <f t="shared" si="11"/>
        <v>156</v>
      </c>
      <c r="E146" s="59">
        <v>152</v>
      </c>
      <c r="F146" s="59">
        <v>4</v>
      </c>
      <c r="G146" s="60">
        <v>1377.5</v>
      </c>
      <c r="H146" s="60">
        <f t="shared" si="15"/>
        <v>9.0625</v>
      </c>
      <c r="I146" s="60">
        <f t="shared" si="16"/>
        <v>72.5</v>
      </c>
      <c r="J146" s="60">
        <f t="shared" si="14"/>
        <v>89.97</v>
      </c>
    </row>
    <row r="147" spans="1:10" ht="18.75" x14ac:dyDescent="0.3">
      <c r="A147" s="15" t="s">
        <v>62</v>
      </c>
      <c r="C147" s="59">
        <v>1</v>
      </c>
      <c r="D147" s="59">
        <f t="shared" si="11"/>
        <v>84</v>
      </c>
      <c r="E147" s="59">
        <v>80</v>
      </c>
      <c r="F147" s="59">
        <v>4</v>
      </c>
      <c r="G147" s="60">
        <v>220</v>
      </c>
      <c r="H147" s="60">
        <f t="shared" si="15"/>
        <v>2.75</v>
      </c>
      <c r="I147" s="60">
        <f t="shared" si="16"/>
        <v>22</v>
      </c>
      <c r="J147" s="60">
        <f t="shared" si="14"/>
        <v>27.3</v>
      </c>
    </row>
    <row r="148" spans="1:10" ht="18.75" x14ac:dyDescent="0.3">
      <c r="A148" s="15" t="s">
        <v>155</v>
      </c>
      <c r="C148" s="59">
        <v>1</v>
      </c>
      <c r="D148" s="59">
        <f t="shared" si="11"/>
        <v>160.50055789473683</v>
      </c>
      <c r="E148" s="59">
        <v>158</v>
      </c>
      <c r="F148" s="59">
        <v>2.5005578947368421</v>
      </c>
      <c r="G148" s="60">
        <v>950</v>
      </c>
      <c r="H148" s="60">
        <f t="shared" si="15"/>
        <v>6.0126582278481013</v>
      </c>
      <c r="I148" s="60">
        <f t="shared" si="16"/>
        <v>30.07</v>
      </c>
      <c r="J148" s="60">
        <f t="shared" si="14"/>
        <v>37.31</v>
      </c>
    </row>
    <row r="149" spans="1:10" ht="18.75" x14ac:dyDescent="0.3">
      <c r="A149" s="15" t="s">
        <v>151</v>
      </c>
      <c r="C149" s="59">
        <v>1</v>
      </c>
      <c r="D149" s="59">
        <f t="shared" si="11"/>
        <v>160</v>
      </c>
      <c r="E149" s="59">
        <v>158</v>
      </c>
      <c r="F149" s="59">
        <v>2</v>
      </c>
      <c r="G149" s="60">
        <v>1382</v>
      </c>
      <c r="H149" s="60">
        <f t="shared" si="15"/>
        <v>8.7468354430379751</v>
      </c>
      <c r="I149" s="60">
        <f t="shared" si="16"/>
        <v>34.99</v>
      </c>
      <c r="J149" s="60">
        <f t="shared" si="14"/>
        <v>43.42</v>
      </c>
    </row>
    <row r="150" spans="1:10" ht="18.75" x14ac:dyDescent="0.3">
      <c r="A150" s="15" t="s">
        <v>151</v>
      </c>
      <c r="C150" s="59">
        <v>1</v>
      </c>
      <c r="D150" s="59">
        <f t="shared" si="11"/>
        <v>127.99389705882353</v>
      </c>
      <c r="E150" s="59">
        <v>126</v>
      </c>
      <c r="F150" s="59">
        <v>1.9938970588235294</v>
      </c>
      <c r="G150" s="60">
        <v>952</v>
      </c>
      <c r="H150" s="60">
        <f t="shared" si="15"/>
        <v>7.5555555555555554</v>
      </c>
      <c r="I150" s="60">
        <f t="shared" si="16"/>
        <v>30.13</v>
      </c>
      <c r="J150" s="60">
        <f t="shared" si="14"/>
        <v>37.39</v>
      </c>
    </row>
    <row r="151" spans="1:10" ht="18.75" x14ac:dyDescent="0.3">
      <c r="A151" s="15"/>
      <c r="B151" s="3"/>
      <c r="C151" s="44">
        <f>SUM(C87:C150)</f>
        <v>64</v>
      </c>
      <c r="D151" s="44"/>
      <c r="E151" s="44"/>
      <c r="F151" s="42">
        <f t="shared" ref="F151:J151" si="17">SUM(F87:F150)</f>
        <v>842.66918759100838</v>
      </c>
      <c r="G151" s="44"/>
      <c r="H151" s="44"/>
      <c r="I151" s="22">
        <f t="shared" si="17"/>
        <v>13979.779999999995</v>
      </c>
      <c r="J151" s="22">
        <f t="shared" si="17"/>
        <v>17347.549999999988</v>
      </c>
    </row>
    <row r="152" spans="1:10" ht="40.5" customHeight="1" x14ac:dyDescent="0.3">
      <c r="A152" s="46" t="s">
        <v>63</v>
      </c>
      <c r="B152" s="47"/>
      <c r="C152" s="48"/>
      <c r="D152" s="48"/>
      <c r="E152" s="49"/>
      <c r="F152" s="49"/>
      <c r="G152" s="50"/>
      <c r="H152" s="50"/>
      <c r="I152" s="50"/>
      <c r="J152" s="50"/>
    </row>
    <row r="153" spans="1:10" ht="18.75" x14ac:dyDescent="0.3">
      <c r="A153" s="15" t="s">
        <v>150</v>
      </c>
      <c r="C153" s="59">
        <v>1</v>
      </c>
      <c r="D153" s="59">
        <f t="shared" ref="D153:D181" si="18">F153+E153</f>
        <v>173.99896000000001</v>
      </c>
      <c r="E153" s="59">
        <v>152</v>
      </c>
      <c r="F153" s="59">
        <v>21.99896</v>
      </c>
      <c r="G153" s="60">
        <v>1500</v>
      </c>
      <c r="H153" s="60">
        <f t="shared" ref="H153:H181" si="19">G153/E153</f>
        <v>9.8684210526315788</v>
      </c>
      <c r="I153" s="60">
        <f t="shared" ref="I153:I181" si="20">ROUND(H153*F153*2,2)</f>
        <v>434.19</v>
      </c>
      <c r="J153" s="60">
        <f>ROUND(I153*1.2409,2)</f>
        <v>538.79</v>
      </c>
    </row>
    <row r="154" spans="1:10" ht="18.75" x14ac:dyDescent="0.3">
      <c r="A154" s="15" t="s">
        <v>148</v>
      </c>
      <c r="C154" s="59">
        <v>1</v>
      </c>
      <c r="D154" s="59">
        <f t="shared" si="18"/>
        <v>176.00047311827956</v>
      </c>
      <c r="E154" s="59">
        <v>152</v>
      </c>
      <c r="F154" s="59">
        <v>24.000473118279569</v>
      </c>
      <c r="G154" s="60">
        <v>1860</v>
      </c>
      <c r="H154" s="60">
        <f t="shared" si="19"/>
        <v>12.236842105263158</v>
      </c>
      <c r="I154" s="60">
        <f t="shared" si="20"/>
        <v>587.38</v>
      </c>
      <c r="J154" s="60">
        <f t="shared" ref="J154:J181" si="21">ROUND(I154*1.2409,2)</f>
        <v>728.88</v>
      </c>
    </row>
    <row r="155" spans="1:10" ht="18.75" x14ac:dyDescent="0.3">
      <c r="A155" s="15" t="s">
        <v>139</v>
      </c>
      <c r="C155" s="59">
        <v>1</v>
      </c>
      <c r="D155" s="59">
        <f t="shared" si="18"/>
        <v>183.49914999999999</v>
      </c>
      <c r="E155" s="59">
        <v>152</v>
      </c>
      <c r="F155" s="59">
        <v>31.499149999999997</v>
      </c>
      <c r="G155" s="60">
        <v>1600</v>
      </c>
      <c r="H155" s="60">
        <f t="shared" si="19"/>
        <v>10.526315789473685</v>
      </c>
      <c r="I155" s="60">
        <f t="shared" si="20"/>
        <v>663.14</v>
      </c>
      <c r="J155" s="60">
        <f t="shared" si="21"/>
        <v>822.89</v>
      </c>
    </row>
    <row r="156" spans="1:10" ht="18.75" x14ac:dyDescent="0.3">
      <c r="A156" s="15" t="s">
        <v>131</v>
      </c>
      <c r="C156" s="59">
        <v>1</v>
      </c>
      <c r="D156" s="59">
        <f t="shared" si="18"/>
        <v>165.99975406236277</v>
      </c>
      <c r="E156" s="59">
        <v>152</v>
      </c>
      <c r="F156" s="59">
        <v>13.999754062362758</v>
      </c>
      <c r="G156" s="60">
        <v>2277</v>
      </c>
      <c r="H156" s="60">
        <f t="shared" si="19"/>
        <v>14.980263157894736</v>
      </c>
      <c r="I156" s="60">
        <f t="shared" si="20"/>
        <v>419.44</v>
      </c>
      <c r="J156" s="60">
        <f t="shared" si="21"/>
        <v>520.48</v>
      </c>
    </row>
    <row r="157" spans="1:10" ht="18.75" x14ac:dyDescent="0.3">
      <c r="A157" s="15" t="s">
        <v>64</v>
      </c>
      <c r="C157" s="59">
        <v>1</v>
      </c>
      <c r="D157" s="59">
        <f t="shared" si="18"/>
        <v>161.00038260869565</v>
      </c>
      <c r="E157" s="59">
        <v>152</v>
      </c>
      <c r="F157" s="59">
        <v>9.0003826086956522</v>
      </c>
      <c r="G157" s="60">
        <v>1150</v>
      </c>
      <c r="H157" s="60">
        <f t="shared" si="19"/>
        <v>7.5657894736842106</v>
      </c>
      <c r="I157" s="60">
        <f t="shared" si="20"/>
        <v>136.19</v>
      </c>
      <c r="J157" s="60">
        <f t="shared" si="21"/>
        <v>169</v>
      </c>
    </row>
    <row r="158" spans="1:10" ht="18.75" x14ac:dyDescent="0.3">
      <c r="A158" s="15" t="s">
        <v>167</v>
      </c>
      <c r="C158" s="59">
        <v>1</v>
      </c>
      <c r="D158" s="59">
        <f t="shared" si="18"/>
        <v>158.5</v>
      </c>
      <c r="E158" s="59">
        <v>152</v>
      </c>
      <c r="F158" s="60">
        <v>6.5</v>
      </c>
      <c r="G158" s="60">
        <v>1280</v>
      </c>
      <c r="H158" s="60">
        <f t="shared" si="19"/>
        <v>8.4210526315789469</v>
      </c>
      <c r="I158" s="60">
        <f t="shared" si="20"/>
        <v>109.47</v>
      </c>
      <c r="J158" s="60">
        <f t="shared" si="21"/>
        <v>135.84</v>
      </c>
    </row>
    <row r="159" spans="1:10" ht="18.75" x14ac:dyDescent="0.3">
      <c r="A159" s="15" t="s">
        <v>62</v>
      </c>
      <c r="C159" s="59">
        <v>1</v>
      </c>
      <c r="D159" s="59">
        <f t="shared" si="18"/>
        <v>157</v>
      </c>
      <c r="E159" s="59">
        <v>152</v>
      </c>
      <c r="F159" s="59">
        <v>5</v>
      </c>
      <c r="G159" s="60">
        <v>440</v>
      </c>
      <c r="H159" s="60">
        <f t="shared" si="19"/>
        <v>2.8947368421052633</v>
      </c>
      <c r="I159" s="60">
        <f t="shared" si="20"/>
        <v>28.95</v>
      </c>
      <c r="J159" s="60">
        <f t="shared" si="21"/>
        <v>35.92</v>
      </c>
    </row>
    <row r="160" spans="1:10" ht="18.75" x14ac:dyDescent="0.3">
      <c r="A160" s="15" t="s">
        <v>62</v>
      </c>
      <c r="C160" s="59">
        <v>1</v>
      </c>
      <c r="D160" s="59">
        <f t="shared" si="18"/>
        <v>157</v>
      </c>
      <c r="E160" s="59">
        <v>152</v>
      </c>
      <c r="F160" s="59">
        <v>5</v>
      </c>
      <c r="G160" s="60">
        <v>440</v>
      </c>
      <c r="H160" s="60">
        <f t="shared" si="19"/>
        <v>2.8947368421052633</v>
      </c>
      <c r="I160" s="60">
        <f t="shared" si="20"/>
        <v>28.95</v>
      </c>
      <c r="J160" s="60">
        <f t="shared" si="21"/>
        <v>35.92</v>
      </c>
    </row>
    <row r="161" spans="1:10" ht="18.75" x14ac:dyDescent="0.3">
      <c r="A161" s="15" t="s">
        <v>62</v>
      </c>
      <c r="C161" s="59">
        <v>1</v>
      </c>
      <c r="D161" s="59">
        <f t="shared" si="18"/>
        <v>157</v>
      </c>
      <c r="E161" s="59">
        <v>152</v>
      </c>
      <c r="F161" s="59">
        <v>5</v>
      </c>
      <c r="G161" s="60">
        <v>440</v>
      </c>
      <c r="H161" s="60">
        <f t="shared" si="19"/>
        <v>2.8947368421052633</v>
      </c>
      <c r="I161" s="60">
        <f t="shared" si="20"/>
        <v>28.95</v>
      </c>
      <c r="J161" s="60">
        <f t="shared" si="21"/>
        <v>35.92</v>
      </c>
    </row>
    <row r="162" spans="1:10" ht="18.75" x14ac:dyDescent="0.3">
      <c r="A162" s="15" t="s">
        <v>65</v>
      </c>
      <c r="C162" s="59">
        <v>1</v>
      </c>
      <c r="D162" s="59">
        <f t="shared" si="18"/>
        <v>157</v>
      </c>
      <c r="E162" s="59">
        <v>152</v>
      </c>
      <c r="F162" s="59">
        <v>5</v>
      </c>
      <c r="G162" s="60">
        <v>435</v>
      </c>
      <c r="H162" s="60">
        <f t="shared" si="19"/>
        <v>2.861842105263158</v>
      </c>
      <c r="I162" s="60">
        <f t="shared" si="20"/>
        <v>28.62</v>
      </c>
      <c r="J162" s="60">
        <f t="shared" si="21"/>
        <v>35.51</v>
      </c>
    </row>
    <row r="163" spans="1:10" ht="18.75" x14ac:dyDescent="0.3">
      <c r="A163" s="15" t="s">
        <v>155</v>
      </c>
      <c r="C163" s="59">
        <v>1</v>
      </c>
      <c r="D163" s="59">
        <f t="shared" si="18"/>
        <v>155</v>
      </c>
      <c r="E163" s="59">
        <v>152</v>
      </c>
      <c r="F163" s="59">
        <v>3</v>
      </c>
      <c r="G163" s="60">
        <v>950</v>
      </c>
      <c r="H163" s="60">
        <f t="shared" si="19"/>
        <v>6.25</v>
      </c>
      <c r="I163" s="60">
        <f t="shared" si="20"/>
        <v>37.5</v>
      </c>
      <c r="J163" s="60">
        <f t="shared" si="21"/>
        <v>46.53</v>
      </c>
    </row>
    <row r="164" spans="1:10" ht="18.75" x14ac:dyDescent="0.3">
      <c r="A164" s="15" t="s">
        <v>64</v>
      </c>
      <c r="C164" s="59">
        <v>1</v>
      </c>
      <c r="D164" s="59">
        <f t="shared" si="18"/>
        <v>159.50036974789916</v>
      </c>
      <c r="E164" s="59">
        <v>152</v>
      </c>
      <c r="F164" s="61">
        <v>7.5003697478991596</v>
      </c>
      <c r="G164" s="60">
        <v>1190</v>
      </c>
      <c r="H164" s="60">
        <f t="shared" si="19"/>
        <v>7.8289473684210522</v>
      </c>
      <c r="I164" s="60">
        <f t="shared" si="20"/>
        <v>117.44</v>
      </c>
      <c r="J164" s="60">
        <f t="shared" si="21"/>
        <v>145.72999999999999</v>
      </c>
    </row>
    <row r="165" spans="1:10" ht="18.75" x14ac:dyDescent="0.3">
      <c r="A165" s="15" t="s">
        <v>61</v>
      </c>
      <c r="C165" s="59">
        <v>1</v>
      </c>
      <c r="D165" s="59">
        <f t="shared" si="18"/>
        <v>157</v>
      </c>
      <c r="E165" s="59">
        <v>152</v>
      </c>
      <c r="F165" s="59">
        <v>5</v>
      </c>
      <c r="G165" s="60">
        <v>750</v>
      </c>
      <c r="H165" s="60">
        <f t="shared" si="19"/>
        <v>4.9342105263157894</v>
      </c>
      <c r="I165" s="60">
        <f t="shared" si="20"/>
        <v>49.34</v>
      </c>
      <c r="J165" s="60">
        <f t="shared" si="21"/>
        <v>61.23</v>
      </c>
    </row>
    <row r="166" spans="1:10" ht="18.75" x14ac:dyDescent="0.3">
      <c r="A166" s="15" t="s">
        <v>61</v>
      </c>
      <c r="C166" s="59">
        <v>1</v>
      </c>
      <c r="D166" s="59">
        <f t="shared" si="18"/>
        <v>157</v>
      </c>
      <c r="E166" s="59">
        <v>152</v>
      </c>
      <c r="F166" s="59">
        <v>5</v>
      </c>
      <c r="G166" s="60">
        <v>750</v>
      </c>
      <c r="H166" s="60">
        <f t="shared" si="19"/>
        <v>4.9342105263157894</v>
      </c>
      <c r="I166" s="60">
        <f t="shared" si="20"/>
        <v>49.34</v>
      </c>
      <c r="J166" s="60">
        <f t="shared" si="21"/>
        <v>61.23</v>
      </c>
    </row>
    <row r="167" spans="1:10" ht="18.75" x14ac:dyDescent="0.3">
      <c r="A167" s="15" t="s">
        <v>60</v>
      </c>
      <c r="C167" s="59">
        <v>1</v>
      </c>
      <c r="D167" s="59">
        <f t="shared" si="18"/>
        <v>163</v>
      </c>
      <c r="E167" s="59">
        <v>152</v>
      </c>
      <c r="F167" s="59">
        <v>11</v>
      </c>
      <c r="G167" s="60">
        <v>1000</v>
      </c>
      <c r="H167" s="60">
        <f t="shared" si="19"/>
        <v>6.5789473684210522</v>
      </c>
      <c r="I167" s="60">
        <f t="shared" si="20"/>
        <v>144.74</v>
      </c>
      <c r="J167" s="60">
        <f t="shared" si="21"/>
        <v>179.61</v>
      </c>
    </row>
    <row r="168" spans="1:10" ht="18.75" x14ac:dyDescent="0.3">
      <c r="A168" s="15" t="s">
        <v>124</v>
      </c>
      <c r="C168" s="59">
        <v>1</v>
      </c>
      <c r="D168" s="59">
        <f t="shared" si="18"/>
        <v>162.40049729729731</v>
      </c>
      <c r="E168" s="59">
        <v>144.4</v>
      </c>
      <c r="F168" s="59">
        <v>18.000497297297297</v>
      </c>
      <c r="G168" s="60">
        <v>1757.5</v>
      </c>
      <c r="H168" s="60">
        <f t="shared" si="19"/>
        <v>12.171052631578947</v>
      </c>
      <c r="I168" s="60">
        <f t="shared" si="20"/>
        <v>438.17</v>
      </c>
      <c r="J168" s="60">
        <f t="shared" si="21"/>
        <v>543.73</v>
      </c>
    </row>
    <row r="169" spans="1:10" ht="18.75" x14ac:dyDescent="0.3">
      <c r="A169" s="15" t="s">
        <v>139</v>
      </c>
      <c r="C169" s="59">
        <v>1</v>
      </c>
      <c r="D169" s="59">
        <f t="shared" si="18"/>
        <v>153.99976401179941</v>
      </c>
      <c r="E169" s="59">
        <v>152</v>
      </c>
      <c r="F169" s="59">
        <v>1.99976401179941</v>
      </c>
      <c r="G169" s="60">
        <v>1695</v>
      </c>
      <c r="H169" s="60">
        <f t="shared" si="19"/>
        <v>11.151315789473685</v>
      </c>
      <c r="I169" s="60">
        <f t="shared" si="20"/>
        <v>44.6</v>
      </c>
      <c r="J169" s="60">
        <f t="shared" si="21"/>
        <v>55.34</v>
      </c>
    </row>
    <row r="170" spans="1:10" ht="18.75" x14ac:dyDescent="0.3">
      <c r="A170" s="15" t="s">
        <v>147</v>
      </c>
      <c r="C170" s="59">
        <v>1</v>
      </c>
      <c r="D170" s="59">
        <f t="shared" si="18"/>
        <v>158</v>
      </c>
      <c r="E170" s="59">
        <v>152</v>
      </c>
      <c r="F170" s="59">
        <v>6</v>
      </c>
      <c r="G170" s="60">
        <v>970</v>
      </c>
      <c r="H170" s="60">
        <f t="shared" si="19"/>
        <v>6.3815789473684212</v>
      </c>
      <c r="I170" s="60">
        <f t="shared" si="20"/>
        <v>76.58</v>
      </c>
      <c r="J170" s="60">
        <f t="shared" si="21"/>
        <v>95.03</v>
      </c>
    </row>
    <row r="171" spans="1:10" ht="18.75" x14ac:dyDescent="0.3">
      <c r="A171" s="15" t="s">
        <v>124</v>
      </c>
      <c r="C171" s="59">
        <v>1</v>
      </c>
      <c r="D171" s="59">
        <f t="shared" si="18"/>
        <v>179.99956584659913</v>
      </c>
      <c r="E171" s="59">
        <v>152</v>
      </c>
      <c r="F171" s="59">
        <v>27.999565846599129</v>
      </c>
      <c r="G171" s="60">
        <v>1382</v>
      </c>
      <c r="H171" s="60">
        <f t="shared" si="19"/>
        <v>9.0921052631578956</v>
      </c>
      <c r="I171" s="60">
        <f t="shared" si="20"/>
        <v>509.15</v>
      </c>
      <c r="J171" s="60">
        <f t="shared" si="21"/>
        <v>631.79999999999995</v>
      </c>
    </row>
    <row r="172" spans="1:10" ht="18.75" x14ac:dyDescent="0.3">
      <c r="A172" s="15" t="s">
        <v>151</v>
      </c>
      <c r="C172" s="59">
        <v>1</v>
      </c>
      <c r="D172" s="59">
        <f t="shared" si="18"/>
        <v>164.00033613445379</v>
      </c>
      <c r="E172" s="59">
        <v>152</v>
      </c>
      <c r="F172" s="59">
        <v>12.000336134453782</v>
      </c>
      <c r="G172" s="60">
        <v>1190</v>
      </c>
      <c r="H172" s="60">
        <f t="shared" si="19"/>
        <v>7.8289473684210522</v>
      </c>
      <c r="I172" s="60">
        <f t="shared" si="20"/>
        <v>187.9</v>
      </c>
      <c r="J172" s="60">
        <f t="shared" si="21"/>
        <v>233.17</v>
      </c>
    </row>
    <row r="173" spans="1:10" ht="18.75" x14ac:dyDescent="0.3">
      <c r="A173" s="15" t="s">
        <v>151</v>
      </c>
      <c r="C173" s="59">
        <v>1</v>
      </c>
      <c r="D173" s="59">
        <f t="shared" si="18"/>
        <v>157</v>
      </c>
      <c r="E173" s="59">
        <v>152</v>
      </c>
      <c r="F173" s="59">
        <v>5</v>
      </c>
      <c r="G173" s="60">
        <v>1382</v>
      </c>
      <c r="H173" s="60">
        <f t="shared" si="19"/>
        <v>9.0921052631578956</v>
      </c>
      <c r="I173" s="60">
        <f t="shared" si="20"/>
        <v>90.92</v>
      </c>
      <c r="J173" s="60">
        <f t="shared" si="21"/>
        <v>112.82</v>
      </c>
    </row>
    <row r="174" spans="1:10" ht="18.75" x14ac:dyDescent="0.3">
      <c r="A174" s="15" t="s">
        <v>151</v>
      </c>
      <c r="C174" s="59">
        <v>1</v>
      </c>
      <c r="D174" s="59">
        <f t="shared" si="18"/>
        <v>160</v>
      </c>
      <c r="E174" s="59">
        <v>152</v>
      </c>
      <c r="F174" s="61">
        <v>8</v>
      </c>
      <c r="G174" s="60">
        <v>1190</v>
      </c>
      <c r="H174" s="60">
        <f t="shared" si="19"/>
        <v>7.8289473684210522</v>
      </c>
      <c r="I174" s="60">
        <f t="shared" si="20"/>
        <v>125.26</v>
      </c>
      <c r="J174" s="60">
        <f t="shared" si="21"/>
        <v>155.44</v>
      </c>
    </row>
    <row r="175" spans="1:10" ht="18.75" x14ac:dyDescent="0.3">
      <c r="A175" s="15" t="s">
        <v>151</v>
      </c>
      <c r="C175" s="59">
        <v>1</v>
      </c>
      <c r="D175" s="59">
        <f t="shared" si="18"/>
        <v>160</v>
      </c>
      <c r="E175" s="59">
        <v>152</v>
      </c>
      <c r="F175" s="59">
        <v>8</v>
      </c>
      <c r="G175" s="60">
        <v>1190</v>
      </c>
      <c r="H175" s="60">
        <f t="shared" si="19"/>
        <v>7.8289473684210522</v>
      </c>
      <c r="I175" s="60">
        <f t="shared" si="20"/>
        <v>125.26</v>
      </c>
      <c r="J175" s="60">
        <f t="shared" si="21"/>
        <v>155.44</v>
      </c>
    </row>
    <row r="176" spans="1:10" ht="18.75" x14ac:dyDescent="0.3">
      <c r="A176" s="15" t="s">
        <v>151</v>
      </c>
      <c r="C176" s="59">
        <v>1</v>
      </c>
      <c r="D176" s="59">
        <f t="shared" si="18"/>
        <v>165</v>
      </c>
      <c r="E176" s="59">
        <v>152</v>
      </c>
      <c r="F176" s="61">
        <v>13</v>
      </c>
      <c r="G176" s="60">
        <v>1190</v>
      </c>
      <c r="H176" s="60">
        <f t="shared" si="19"/>
        <v>7.8289473684210522</v>
      </c>
      <c r="I176" s="60">
        <f t="shared" si="20"/>
        <v>203.55</v>
      </c>
      <c r="J176" s="60">
        <f t="shared" si="21"/>
        <v>252.59</v>
      </c>
    </row>
    <row r="177" spans="1:10" ht="18.75" x14ac:dyDescent="0.3">
      <c r="A177" s="15" t="s">
        <v>151</v>
      </c>
      <c r="C177" s="59">
        <v>1</v>
      </c>
      <c r="D177" s="59">
        <f t="shared" si="18"/>
        <v>160</v>
      </c>
      <c r="E177" s="59">
        <v>152</v>
      </c>
      <c r="F177" s="61">
        <v>8</v>
      </c>
      <c r="G177" s="60">
        <v>1190</v>
      </c>
      <c r="H177" s="60">
        <f t="shared" si="19"/>
        <v>7.8289473684210522</v>
      </c>
      <c r="I177" s="60">
        <f t="shared" si="20"/>
        <v>125.26</v>
      </c>
      <c r="J177" s="60">
        <f t="shared" si="21"/>
        <v>155.44</v>
      </c>
    </row>
    <row r="178" spans="1:10" ht="18.75" x14ac:dyDescent="0.3">
      <c r="A178" s="15" t="s">
        <v>151</v>
      </c>
      <c r="C178" s="59">
        <v>1</v>
      </c>
      <c r="D178" s="59">
        <f t="shared" si="18"/>
        <v>160</v>
      </c>
      <c r="E178" s="59">
        <v>152</v>
      </c>
      <c r="F178" s="61">
        <v>8</v>
      </c>
      <c r="G178" s="60">
        <v>1190</v>
      </c>
      <c r="H178" s="60">
        <f t="shared" si="19"/>
        <v>7.8289473684210522</v>
      </c>
      <c r="I178" s="60">
        <f t="shared" si="20"/>
        <v>125.26</v>
      </c>
      <c r="J178" s="60">
        <f t="shared" si="21"/>
        <v>155.44</v>
      </c>
    </row>
    <row r="179" spans="1:10" ht="18.75" x14ac:dyDescent="0.3">
      <c r="A179" s="15" t="s">
        <v>151</v>
      </c>
      <c r="C179" s="59">
        <v>1</v>
      </c>
      <c r="D179" s="59">
        <f t="shared" si="18"/>
        <v>160</v>
      </c>
      <c r="E179" s="59">
        <v>152</v>
      </c>
      <c r="F179" s="59">
        <v>8</v>
      </c>
      <c r="G179" s="60">
        <v>1190</v>
      </c>
      <c r="H179" s="60">
        <f t="shared" si="19"/>
        <v>7.8289473684210522</v>
      </c>
      <c r="I179" s="60">
        <f t="shared" si="20"/>
        <v>125.26</v>
      </c>
      <c r="J179" s="60">
        <f t="shared" si="21"/>
        <v>155.44</v>
      </c>
    </row>
    <row r="180" spans="1:10" ht="18.75" x14ac:dyDescent="0.3">
      <c r="A180" s="15" t="s">
        <v>174</v>
      </c>
      <c r="C180" s="59">
        <v>1</v>
      </c>
      <c r="D180" s="59">
        <f t="shared" si="18"/>
        <v>157</v>
      </c>
      <c r="E180" s="59">
        <v>152</v>
      </c>
      <c r="F180" s="59">
        <v>5</v>
      </c>
      <c r="G180" s="60">
        <v>442</v>
      </c>
      <c r="H180" s="60">
        <f t="shared" si="19"/>
        <v>2.9078947368421053</v>
      </c>
      <c r="I180" s="60">
        <f t="shared" si="20"/>
        <v>29.08</v>
      </c>
      <c r="J180" s="60">
        <f t="shared" si="21"/>
        <v>36.090000000000003</v>
      </c>
    </row>
    <row r="181" spans="1:10" ht="18.75" x14ac:dyDescent="0.3">
      <c r="A181" s="15" t="s">
        <v>149</v>
      </c>
      <c r="C181" s="59">
        <v>1</v>
      </c>
      <c r="D181" s="59">
        <f t="shared" si="18"/>
        <v>159</v>
      </c>
      <c r="E181" s="59">
        <v>152</v>
      </c>
      <c r="F181" s="59">
        <v>7</v>
      </c>
      <c r="G181" s="60">
        <v>1070</v>
      </c>
      <c r="H181" s="60">
        <f t="shared" si="19"/>
        <v>7.0394736842105265</v>
      </c>
      <c r="I181" s="60">
        <f t="shared" si="20"/>
        <v>98.55</v>
      </c>
      <c r="J181" s="60">
        <f t="shared" si="21"/>
        <v>122.29</v>
      </c>
    </row>
    <row r="182" spans="1:10" ht="18.75" x14ac:dyDescent="0.3">
      <c r="A182" s="15"/>
      <c r="B182" s="3"/>
      <c r="C182" s="44">
        <f>SUM(C153:C181)</f>
        <v>29</v>
      </c>
      <c r="D182" s="44"/>
      <c r="E182" s="44"/>
      <c r="F182" s="42">
        <f t="shared" ref="F182:J182" si="22">SUM(F153:F181)</f>
        <v>294.49925282738673</v>
      </c>
      <c r="G182" s="44"/>
      <c r="H182" s="44"/>
      <c r="I182" s="22">
        <f t="shared" si="22"/>
        <v>5168.4400000000005</v>
      </c>
      <c r="J182" s="22">
        <f t="shared" si="22"/>
        <v>6413.5399999999991</v>
      </c>
    </row>
    <row r="183" spans="1:10" ht="57.75" customHeight="1" x14ac:dyDescent="0.3">
      <c r="A183" s="46" t="s">
        <v>66</v>
      </c>
      <c r="B183" s="47"/>
      <c r="C183" s="140" t="s">
        <v>94</v>
      </c>
      <c r="D183" s="141"/>
      <c r="E183" s="141"/>
      <c r="F183" s="141"/>
      <c r="G183" s="141"/>
      <c r="H183" s="141"/>
      <c r="I183" s="141"/>
      <c r="J183" s="142"/>
    </row>
    <row r="184" spans="1:10" ht="37.5" x14ac:dyDescent="0.3">
      <c r="A184" s="65" t="s">
        <v>117</v>
      </c>
      <c r="C184" s="66"/>
      <c r="D184" s="66"/>
      <c r="E184" s="66"/>
      <c r="F184" s="66"/>
      <c r="G184" s="67"/>
      <c r="H184" s="67"/>
      <c r="I184" s="66"/>
      <c r="J184" s="67"/>
    </row>
    <row r="185" spans="1:10" ht="56.25" x14ac:dyDescent="0.3">
      <c r="A185" s="64" t="s">
        <v>67</v>
      </c>
      <c r="C185" s="66">
        <v>16</v>
      </c>
      <c r="D185" s="66">
        <f>E185+F185</f>
        <v>1024.8800000000001</v>
      </c>
      <c r="E185" s="66">
        <v>486</v>
      </c>
      <c r="F185" s="66">
        <v>538.88</v>
      </c>
      <c r="G185" s="68">
        <v>1590</v>
      </c>
      <c r="H185" s="67">
        <v>9.5299999999999994</v>
      </c>
      <c r="I185" s="69">
        <f t="shared" ref="I185:I195" si="23">ROUND(H185*F185,2)</f>
        <v>5135.53</v>
      </c>
      <c r="J185" s="67">
        <f>ROUND(I185*1.2409,2)</f>
        <v>6372.68</v>
      </c>
    </row>
    <row r="186" spans="1:10" ht="37.5" x14ac:dyDescent="0.3">
      <c r="A186" s="64" t="s">
        <v>68</v>
      </c>
      <c r="C186" s="66">
        <v>14</v>
      </c>
      <c r="D186" s="66">
        <f t="shared" ref="D186:D214" si="24">E186+F186</f>
        <v>836.66000000000008</v>
      </c>
      <c r="E186" s="66">
        <v>486</v>
      </c>
      <c r="F186" s="66">
        <v>350.66</v>
      </c>
      <c r="G186" s="68">
        <v>1390</v>
      </c>
      <c r="H186" s="67">
        <v>7.79</v>
      </c>
      <c r="I186" s="69">
        <f t="shared" si="23"/>
        <v>2731.64</v>
      </c>
      <c r="J186" s="67">
        <f t="shared" ref="J186:J214" si="25">ROUND(I186*1.2409,2)</f>
        <v>3389.69</v>
      </c>
    </row>
    <row r="187" spans="1:10" ht="56.25" x14ac:dyDescent="0.3">
      <c r="A187" s="64" t="s">
        <v>69</v>
      </c>
      <c r="C187" s="66">
        <v>3</v>
      </c>
      <c r="D187" s="66">
        <f t="shared" si="24"/>
        <v>605.59</v>
      </c>
      <c r="E187" s="66">
        <v>486</v>
      </c>
      <c r="F187" s="66">
        <v>119.59</v>
      </c>
      <c r="G187" s="68">
        <v>1515</v>
      </c>
      <c r="H187" s="67">
        <v>9.08</v>
      </c>
      <c r="I187" s="69">
        <f t="shared" si="23"/>
        <v>1085.8800000000001</v>
      </c>
      <c r="J187" s="67">
        <f t="shared" si="25"/>
        <v>1347.47</v>
      </c>
    </row>
    <row r="188" spans="1:10" ht="131.25" x14ac:dyDescent="0.3">
      <c r="A188" s="64" t="s">
        <v>70</v>
      </c>
      <c r="C188" s="66">
        <v>3</v>
      </c>
      <c r="D188" s="66">
        <f t="shared" si="24"/>
        <v>607.21</v>
      </c>
      <c r="E188" s="66">
        <v>486</v>
      </c>
      <c r="F188" s="66">
        <v>121.21</v>
      </c>
      <c r="G188" s="68">
        <v>1250</v>
      </c>
      <c r="H188" s="67">
        <v>7.49</v>
      </c>
      <c r="I188" s="69">
        <f t="shared" si="23"/>
        <v>907.86</v>
      </c>
      <c r="J188" s="67">
        <f t="shared" si="25"/>
        <v>1126.56</v>
      </c>
    </row>
    <row r="189" spans="1:10" ht="37.5" x14ac:dyDescent="0.3">
      <c r="A189" s="64" t="s">
        <v>71</v>
      </c>
      <c r="C189" s="66">
        <v>35</v>
      </c>
      <c r="D189" s="66">
        <f t="shared" si="24"/>
        <v>1294.3200000000002</v>
      </c>
      <c r="E189" s="66">
        <v>486</v>
      </c>
      <c r="F189" s="66">
        <v>808.32</v>
      </c>
      <c r="G189" s="68">
        <v>1015</v>
      </c>
      <c r="H189" s="67">
        <v>6.08</v>
      </c>
      <c r="I189" s="69">
        <f t="shared" si="23"/>
        <v>4914.59</v>
      </c>
      <c r="J189" s="67">
        <f t="shared" si="25"/>
        <v>6098.51</v>
      </c>
    </row>
    <row r="190" spans="1:10" ht="37.5" x14ac:dyDescent="0.3">
      <c r="A190" s="64" t="s">
        <v>72</v>
      </c>
      <c r="C190" s="66">
        <v>1</v>
      </c>
      <c r="D190" s="66">
        <f t="shared" si="24"/>
        <v>506.55</v>
      </c>
      <c r="E190" s="66">
        <v>486</v>
      </c>
      <c r="F190" s="66">
        <v>20.55</v>
      </c>
      <c r="G190" s="68">
        <v>1300</v>
      </c>
      <c r="H190" s="67">
        <v>7.79</v>
      </c>
      <c r="I190" s="69">
        <f t="shared" si="23"/>
        <v>160.08000000000001</v>
      </c>
      <c r="J190" s="67">
        <f t="shared" si="25"/>
        <v>198.64</v>
      </c>
    </row>
    <row r="191" spans="1:10" ht="37.5" x14ac:dyDescent="0.3">
      <c r="A191" s="64" t="s">
        <v>73</v>
      </c>
      <c r="C191" s="66">
        <v>8</v>
      </c>
      <c r="D191" s="66">
        <f t="shared" si="24"/>
        <v>738.73</v>
      </c>
      <c r="E191" s="66">
        <v>486</v>
      </c>
      <c r="F191" s="66">
        <v>252.73</v>
      </c>
      <c r="G191" s="68">
        <v>1570</v>
      </c>
      <c r="H191" s="67">
        <v>9.41</v>
      </c>
      <c r="I191" s="69">
        <f t="shared" si="23"/>
        <v>2378.19</v>
      </c>
      <c r="J191" s="67">
        <f t="shared" si="25"/>
        <v>2951.1</v>
      </c>
    </row>
    <row r="192" spans="1:10" ht="18.75" x14ac:dyDescent="0.3">
      <c r="A192" s="64" t="s">
        <v>74</v>
      </c>
      <c r="C192" s="66">
        <v>6</v>
      </c>
      <c r="D192" s="66">
        <f t="shared" si="24"/>
        <v>585.51</v>
      </c>
      <c r="E192" s="66">
        <v>486</v>
      </c>
      <c r="F192" s="66">
        <v>99.51</v>
      </c>
      <c r="G192" s="68">
        <v>1650</v>
      </c>
      <c r="H192" s="67">
        <v>9.89</v>
      </c>
      <c r="I192" s="69">
        <f t="shared" si="23"/>
        <v>984.15</v>
      </c>
      <c r="J192" s="67">
        <f t="shared" si="25"/>
        <v>1221.23</v>
      </c>
    </row>
    <row r="193" spans="1:10" ht="18.75" x14ac:dyDescent="0.3">
      <c r="A193" s="64" t="s">
        <v>75</v>
      </c>
      <c r="C193" s="66">
        <v>5</v>
      </c>
      <c r="D193" s="66">
        <f t="shared" si="24"/>
        <v>629.38</v>
      </c>
      <c r="E193" s="66">
        <v>486</v>
      </c>
      <c r="F193" s="66">
        <v>143.38</v>
      </c>
      <c r="G193" s="68">
        <v>1830</v>
      </c>
      <c r="H193" s="67">
        <v>10.97</v>
      </c>
      <c r="I193" s="69">
        <f t="shared" si="23"/>
        <v>1572.88</v>
      </c>
      <c r="J193" s="67">
        <f t="shared" si="25"/>
        <v>1951.79</v>
      </c>
    </row>
    <row r="194" spans="1:10" ht="18.75" x14ac:dyDescent="0.3">
      <c r="A194" s="64" t="s">
        <v>76</v>
      </c>
      <c r="C194" s="66">
        <v>2</v>
      </c>
      <c r="D194" s="66">
        <f t="shared" si="24"/>
        <v>526.97</v>
      </c>
      <c r="E194" s="66">
        <v>486</v>
      </c>
      <c r="F194" s="66">
        <v>40.97</v>
      </c>
      <c r="G194" s="68">
        <v>1650</v>
      </c>
      <c r="H194" s="67">
        <v>9.89</v>
      </c>
      <c r="I194" s="69">
        <f t="shared" si="23"/>
        <v>405.19</v>
      </c>
      <c r="J194" s="67">
        <f t="shared" si="25"/>
        <v>502.8</v>
      </c>
    </row>
    <row r="195" spans="1:10" ht="18.75" x14ac:dyDescent="0.3">
      <c r="A195" s="64" t="s">
        <v>77</v>
      </c>
      <c r="C195" s="66">
        <v>5</v>
      </c>
      <c r="D195" s="66">
        <f t="shared" si="24"/>
        <v>610.77</v>
      </c>
      <c r="E195" s="66">
        <v>486</v>
      </c>
      <c r="F195" s="66">
        <v>124.77000000000001</v>
      </c>
      <c r="G195" s="68">
        <v>1745</v>
      </c>
      <c r="H195" s="67">
        <v>10.46</v>
      </c>
      <c r="I195" s="69">
        <f t="shared" si="23"/>
        <v>1305.0899999999999</v>
      </c>
      <c r="J195" s="67">
        <f t="shared" si="25"/>
        <v>1619.49</v>
      </c>
    </row>
    <row r="196" spans="1:10" ht="75" x14ac:dyDescent="0.3">
      <c r="A196" s="65" t="s">
        <v>118</v>
      </c>
      <c r="C196" s="66"/>
      <c r="D196" s="66"/>
      <c r="E196" s="66"/>
      <c r="F196" s="66"/>
      <c r="G196" s="68"/>
      <c r="H196" s="67"/>
      <c r="I196" s="69"/>
      <c r="J196" s="67"/>
    </row>
    <row r="197" spans="1:10" ht="37.5" x14ac:dyDescent="0.3">
      <c r="A197" s="64" t="s">
        <v>78</v>
      </c>
      <c r="C197" s="66">
        <v>678</v>
      </c>
      <c r="D197" s="66">
        <f t="shared" si="24"/>
        <v>15456.79</v>
      </c>
      <c r="E197" s="66">
        <v>486</v>
      </c>
      <c r="F197" s="66">
        <v>14970.79</v>
      </c>
      <c r="G197" s="68">
        <v>1015</v>
      </c>
      <c r="H197" s="67">
        <v>6.08</v>
      </c>
      <c r="I197" s="69">
        <f t="shared" ref="I197:I209" si="26">ROUND(H197*F197,2)</f>
        <v>91022.399999999994</v>
      </c>
      <c r="J197" s="67">
        <f t="shared" si="25"/>
        <v>112949.7</v>
      </c>
    </row>
    <row r="198" spans="1:10" ht="37.5" x14ac:dyDescent="0.3">
      <c r="A198" s="64" t="s">
        <v>79</v>
      </c>
      <c r="C198" s="66">
        <v>47</v>
      </c>
      <c r="D198" s="66">
        <f t="shared" si="24"/>
        <v>1725.48</v>
      </c>
      <c r="E198" s="66">
        <v>486</v>
      </c>
      <c r="F198" s="66">
        <v>1239.48</v>
      </c>
      <c r="G198" s="68">
        <v>1075</v>
      </c>
      <c r="H198" s="67">
        <v>6.44</v>
      </c>
      <c r="I198" s="69">
        <f t="shared" si="26"/>
        <v>7982.25</v>
      </c>
      <c r="J198" s="67">
        <f t="shared" si="25"/>
        <v>9905.17</v>
      </c>
    </row>
    <row r="199" spans="1:10" ht="37.5" x14ac:dyDescent="0.3">
      <c r="A199" s="64" t="s">
        <v>80</v>
      </c>
      <c r="C199" s="66">
        <v>12</v>
      </c>
      <c r="D199" s="66">
        <f t="shared" si="24"/>
        <v>871.56</v>
      </c>
      <c r="E199" s="66">
        <v>486</v>
      </c>
      <c r="F199" s="66">
        <v>385.56</v>
      </c>
      <c r="G199" s="68">
        <v>1300</v>
      </c>
      <c r="H199" s="67">
        <v>7.79</v>
      </c>
      <c r="I199" s="69">
        <f t="shared" si="26"/>
        <v>3003.51</v>
      </c>
      <c r="J199" s="67">
        <f t="shared" si="25"/>
        <v>3727.06</v>
      </c>
    </row>
    <row r="200" spans="1:10" ht="56.25" x14ac:dyDescent="0.3">
      <c r="A200" s="64" t="s">
        <v>81</v>
      </c>
      <c r="C200" s="66">
        <v>3</v>
      </c>
      <c r="D200" s="66">
        <f t="shared" si="24"/>
        <v>580.30999999999995</v>
      </c>
      <c r="E200" s="66">
        <v>486</v>
      </c>
      <c r="F200" s="66">
        <v>94.31</v>
      </c>
      <c r="G200" s="68">
        <v>920</v>
      </c>
      <c r="H200" s="67">
        <v>5.51</v>
      </c>
      <c r="I200" s="69">
        <f t="shared" si="26"/>
        <v>519.65</v>
      </c>
      <c r="J200" s="67">
        <f t="shared" si="25"/>
        <v>644.83000000000004</v>
      </c>
    </row>
    <row r="201" spans="1:10" ht="37.5" x14ac:dyDescent="0.3">
      <c r="A201" s="64" t="s">
        <v>82</v>
      </c>
      <c r="C201" s="66">
        <v>35</v>
      </c>
      <c r="D201" s="66">
        <f t="shared" si="24"/>
        <v>1315.62</v>
      </c>
      <c r="E201" s="66">
        <v>486</v>
      </c>
      <c r="F201" s="66">
        <v>829.62</v>
      </c>
      <c r="G201" s="68">
        <v>1170</v>
      </c>
      <c r="H201" s="67">
        <v>7.01</v>
      </c>
      <c r="I201" s="69">
        <f t="shared" si="26"/>
        <v>5815.64</v>
      </c>
      <c r="J201" s="67">
        <f t="shared" si="25"/>
        <v>7216.63</v>
      </c>
    </row>
    <row r="202" spans="1:10" ht="37.5" x14ac:dyDescent="0.3">
      <c r="A202" s="64" t="s">
        <v>83</v>
      </c>
      <c r="C202" s="66">
        <v>243</v>
      </c>
      <c r="D202" s="66">
        <f t="shared" si="24"/>
        <v>3826.46</v>
      </c>
      <c r="E202" s="66">
        <v>486</v>
      </c>
      <c r="F202" s="66">
        <v>3340.46</v>
      </c>
      <c r="G202" s="68">
        <v>740</v>
      </c>
      <c r="H202" s="67">
        <v>4.4400000000000004</v>
      </c>
      <c r="I202" s="69">
        <f t="shared" si="26"/>
        <v>14831.64</v>
      </c>
      <c r="J202" s="67">
        <f t="shared" si="25"/>
        <v>18404.580000000002</v>
      </c>
    </row>
    <row r="203" spans="1:10" ht="37.5" x14ac:dyDescent="0.3">
      <c r="A203" s="64" t="s">
        <v>84</v>
      </c>
      <c r="C203" s="66">
        <v>25</v>
      </c>
      <c r="D203" s="66">
        <f t="shared" si="24"/>
        <v>901.61</v>
      </c>
      <c r="E203" s="66">
        <v>486</v>
      </c>
      <c r="F203" s="66">
        <v>415.61</v>
      </c>
      <c r="G203" s="68">
        <v>715</v>
      </c>
      <c r="H203" s="67">
        <v>4.29</v>
      </c>
      <c r="I203" s="69">
        <f t="shared" si="26"/>
        <v>1782.97</v>
      </c>
      <c r="J203" s="67">
        <f t="shared" si="25"/>
        <v>2212.4899999999998</v>
      </c>
    </row>
    <row r="204" spans="1:10" ht="18.75" x14ac:dyDescent="0.3">
      <c r="A204" s="64" t="s">
        <v>85</v>
      </c>
      <c r="C204" s="66">
        <v>4</v>
      </c>
      <c r="D204" s="66">
        <f t="shared" si="24"/>
        <v>628.74</v>
      </c>
      <c r="E204" s="66">
        <v>486</v>
      </c>
      <c r="F204" s="66">
        <v>142.74</v>
      </c>
      <c r="G204" s="68">
        <v>1410</v>
      </c>
      <c r="H204" s="67">
        <v>8.4499999999999993</v>
      </c>
      <c r="I204" s="69">
        <f t="shared" si="26"/>
        <v>1206.1500000000001</v>
      </c>
      <c r="J204" s="67">
        <f t="shared" si="25"/>
        <v>1496.71</v>
      </c>
    </row>
    <row r="205" spans="1:10" ht="56.25" x14ac:dyDescent="0.3">
      <c r="A205" s="64" t="s">
        <v>86</v>
      </c>
      <c r="C205" s="66">
        <f>41-8</f>
        <v>33</v>
      </c>
      <c r="D205" s="66">
        <f t="shared" si="24"/>
        <v>1188.67</v>
      </c>
      <c r="E205" s="66">
        <v>486</v>
      </c>
      <c r="F205" s="66">
        <v>702.67</v>
      </c>
      <c r="G205" s="68">
        <v>1140</v>
      </c>
      <c r="H205" s="67">
        <v>6.83</v>
      </c>
      <c r="I205" s="69">
        <f t="shared" si="26"/>
        <v>4799.24</v>
      </c>
      <c r="J205" s="67">
        <f t="shared" si="25"/>
        <v>5955.38</v>
      </c>
    </row>
    <row r="206" spans="1:10" ht="56.25" x14ac:dyDescent="0.3">
      <c r="A206" s="64" t="s">
        <v>87</v>
      </c>
      <c r="C206" s="66">
        <v>8</v>
      </c>
      <c r="D206" s="66">
        <f t="shared" si="24"/>
        <v>656.35</v>
      </c>
      <c r="E206" s="66">
        <v>486</v>
      </c>
      <c r="F206" s="66">
        <v>170.35</v>
      </c>
      <c r="G206" s="68">
        <v>945</v>
      </c>
      <c r="H206" s="67">
        <v>5.66</v>
      </c>
      <c r="I206" s="69">
        <f t="shared" si="26"/>
        <v>964.18</v>
      </c>
      <c r="J206" s="67">
        <f t="shared" si="25"/>
        <v>1196.45</v>
      </c>
    </row>
    <row r="207" spans="1:10" ht="18.75" x14ac:dyDescent="0.3">
      <c r="A207" s="64" t="s">
        <v>88</v>
      </c>
      <c r="C207" s="66">
        <v>23</v>
      </c>
      <c r="D207" s="66">
        <f t="shared" si="24"/>
        <v>1206.54</v>
      </c>
      <c r="E207" s="66">
        <v>486</v>
      </c>
      <c r="F207" s="66">
        <v>720.54</v>
      </c>
      <c r="G207" s="68">
        <v>1230</v>
      </c>
      <c r="H207" s="67">
        <v>7.37</v>
      </c>
      <c r="I207" s="69">
        <f t="shared" si="26"/>
        <v>5310.38</v>
      </c>
      <c r="J207" s="67">
        <f t="shared" si="25"/>
        <v>6589.65</v>
      </c>
    </row>
    <row r="208" spans="1:10" ht="18.75" x14ac:dyDescent="0.3">
      <c r="A208" s="64" t="s">
        <v>89</v>
      </c>
      <c r="C208" s="66">
        <v>5</v>
      </c>
      <c r="D208" s="66">
        <f t="shared" si="24"/>
        <v>617.5</v>
      </c>
      <c r="E208" s="66">
        <v>486</v>
      </c>
      <c r="F208" s="66">
        <v>131.5</v>
      </c>
      <c r="G208" s="68">
        <v>1180</v>
      </c>
      <c r="H208" s="67">
        <v>7.07</v>
      </c>
      <c r="I208" s="69">
        <f t="shared" si="26"/>
        <v>929.71</v>
      </c>
      <c r="J208" s="67">
        <f t="shared" si="25"/>
        <v>1153.68</v>
      </c>
    </row>
    <row r="209" spans="1:10" ht="37.5" x14ac:dyDescent="0.3">
      <c r="A209" s="64" t="s">
        <v>90</v>
      </c>
      <c r="C209" s="66">
        <v>5</v>
      </c>
      <c r="D209" s="66">
        <f t="shared" si="24"/>
        <v>611.19000000000005</v>
      </c>
      <c r="E209" s="66">
        <v>486</v>
      </c>
      <c r="F209" s="66">
        <v>125.19</v>
      </c>
      <c r="G209" s="68">
        <v>1080</v>
      </c>
      <c r="H209" s="67">
        <v>6.47</v>
      </c>
      <c r="I209" s="69">
        <f t="shared" si="26"/>
        <v>809.98</v>
      </c>
      <c r="J209" s="67">
        <f t="shared" si="25"/>
        <v>1005.1</v>
      </c>
    </row>
    <row r="210" spans="1:10" ht="56.25" x14ac:dyDescent="0.3">
      <c r="A210" s="65" t="s">
        <v>119</v>
      </c>
      <c r="C210" s="66"/>
      <c r="D210" s="66"/>
      <c r="E210" s="66"/>
      <c r="F210" s="66"/>
      <c r="G210" s="68"/>
      <c r="H210" s="67"/>
      <c r="I210" s="69"/>
      <c r="J210" s="67"/>
    </row>
    <row r="211" spans="1:10" ht="37.5" x14ac:dyDescent="0.3">
      <c r="A211" s="64" t="s">
        <v>91</v>
      </c>
      <c r="C211" s="66">
        <v>103</v>
      </c>
      <c r="D211" s="66">
        <f t="shared" si="24"/>
        <v>1906.25</v>
      </c>
      <c r="E211" s="66">
        <v>486</v>
      </c>
      <c r="F211" s="66">
        <v>1420.25</v>
      </c>
      <c r="G211" s="68">
        <v>550</v>
      </c>
      <c r="H211" s="67">
        <v>3.3</v>
      </c>
      <c r="I211" s="69">
        <f>ROUND(H211*F211,2)</f>
        <v>4686.83</v>
      </c>
      <c r="J211" s="67">
        <f t="shared" si="25"/>
        <v>5815.89</v>
      </c>
    </row>
    <row r="212" spans="1:10" ht="56.25" x14ac:dyDescent="0.3">
      <c r="A212" s="65" t="s">
        <v>120</v>
      </c>
      <c r="C212" s="66"/>
      <c r="D212" s="66"/>
      <c r="E212" s="66"/>
      <c r="F212" s="66"/>
      <c r="G212" s="68"/>
      <c r="H212" s="67"/>
      <c r="I212" s="69"/>
      <c r="J212" s="67"/>
    </row>
    <row r="213" spans="1:10" ht="18.75" x14ac:dyDescent="0.3">
      <c r="A213" s="64" t="s">
        <v>92</v>
      </c>
      <c r="C213" s="66">
        <v>70</v>
      </c>
      <c r="D213" s="66">
        <f t="shared" si="24"/>
        <v>1946.8200000000002</v>
      </c>
      <c r="E213" s="66">
        <v>486</v>
      </c>
      <c r="F213" s="66">
        <v>1460.8200000000002</v>
      </c>
      <c r="G213" s="68">
        <v>740</v>
      </c>
      <c r="H213" s="67">
        <v>4.4400000000000004</v>
      </c>
      <c r="I213" s="69">
        <f>ROUND(H213*F213,2)</f>
        <v>6486.04</v>
      </c>
      <c r="J213" s="67">
        <f t="shared" si="25"/>
        <v>8048.53</v>
      </c>
    </row>
    <row r="214" spans="1:10" ht="18.75" x14ac:dyDescent="0.3">
      <c r="A214" s="64" t="s">
        <v>93</v>
      </c>
      <c r="C214" s="66">
        <v>647</v>
      </c>
      <c r="D214" s="66">
        <f t="shared" si="24"/>
        <v>10773.95</v>
      </c>
      <c r="E214" s="66">
        <v>486</v>
      </c>
      <c r="F214" s="66">
        <v>10287.950000000001</v>
      </c>
      <c r="G214" s="68">
        <v>690</v>
      </c>
      <c r="H214" s="67">
        <v>4.1399999999999997</v>
      </c>
      <c r="I214" s="69">
        <f>ROUND(H214*F214,2)</f>
        <v>42592.11</v>
      </c>
      <c r="J214" s="67">
        <f t="shared" si="25"/>
        <v>52852.55</v>
      </c>
    </row>
    <row r="215" spans="1:10" ht="18.75" x14ac:dyDescent="0.3">
      <c r="A215" s="15"/>
      <c r="B215" s="3"/>
      <c r="C215" s="70">
        <f>SUM(C185:C214)</f>
        <v>2039</v>
      </c>
      <c r="D215" s="22"/>
      <c r="E215" s="22"/>
      <c r="F215" s="22">
        <f t="shared" ref="F215:J215" si="27">SUM(F185:F214)</f>
        <v>39058.410000000003</v>
      </c>
      <c r="G215" s="22"/>
      <c r="H215" s="22"/>
      <c r="I215" s="22">
        <f t="shared" si="27"/>
        <v>214323.75999999995</v>
      </c>
      <c r="J215" s="22">
        <f t="shared" si="27"/>
        <v>265954.36</v>
      </c>
    </row>
    <row r="218" spans="1:10" ht="18.75" x14ac:dyDescent="0.3">
      <c r="A218" s="34" t="s">
        <v>2</v>
      </c>
      <c r="B218" s="3"/>
      <c r="C218" s="3"/>
      <c r="D218" s="3"/>
      <c r="E218" s="3"/>
      <c r="F218" s="3"/>
      <c r="G218" s="3"/>
      <c r="H218" s="3"/>
      <c r="I218" s="3"/>
      <c r="J218" s="3"/>
    </row>
    <row r="219" spans="1:10" ht="18.75" x14ac:dyDescent="0.3">
      <c r="A219" s="139" t="s">
        <v>47</v>
      </c>
      <c r="B219" s="139"/>
      <c r="C219" s="139"/>
      <c r="D219" s="139"/>
      <c r="E219" s="139"/>
      <c r="F219" s="139"/>
      <c r="G219" s="35"/>
      <c r="H219" s="35"/>
      <c r="I219" s="35"/>
      <c r="J219" s="35"/>
    </row>
    <row r="220" spans="1:10" ht="18.75" x14ac:dyDescent="0.3">
      <c r="A220" s="36" t="s">
        <v>7</v>
      </c>
      <c r="B220" s="3"/>
      <c r="C220" s="3"/>
      <c r="D220" s="3"/>
      <c r="E220" s="3"/>
      <c r="F220" s="3"/>
      <c r="G220" s="3"/>
      <c r="H220" s="3"/>
      <c r="I220" s="3"/>
      <c r="J220" s="3"/>
    </row>
    <row r="221" spans="1:10" ht="18.75" x14ac:dyDescent="0.3">
      <c r="A221" s="3" t="s">
        <v>4</v>
      </c>
      <c r="B221" s="3"/>
      <c r="C221" s="36"/>
      <c r="D221" s="36"/>
      <c r="E221" s="3"/>
      <c r="F221" s="3"/>
      <c r="G221" s="3"/>
      <c r="H221" s="3"/>
      <c r="I221" s="3"/>
      <c r="J221" s="3"/>
    </row>
    <row r="222" spans="1:10" ht="18.75" x14ac:dyDescent="0.3">
      <c r="A222" s="3" t="s">
        <v>5</v>
      </c>
      <c r="B222" s="3"/>
      <c r="C222" s="36"/>
      <c r="D222" s="36"/>
      <c r="E222" s="3"/>
      <c r="F222" s="3"/>
      <c r="G222" s="3"/>
      <c r="H222" s="3"/>
      <c r="I222" s="3"/>
      <c r="J222" s="3"/>
    </row>
    <row r="223" spans="1:10" ht="18.75" x14ac:dyDescent="0.3">
      <c r="A223" s="3" t="s">
        <v>6</v>
      </c>
      <c r="B223" s="3"/>
      <c r="C223" s="36"/>
      <c r="D223" s="36"/>
      <c r="E223" s="3"/>
      <c r="F223" s="3"/>
      <c r="G223" s="3"/>
      <c r="H223" s="3"/>
      <c r="I223" s="3"/>
      <c r="J223" s="3"/>
    </row>
    <row r="224" spans="1:10" ht="18.75" x14ac:dyDescent="0.3">
      <c r="A224" s="3" t="s">
        <v>116</v>
      </c>
      <c r="B224" s="3"/>
      <c r="C224" s="36"/>
      <c r="D224" s="36"/>
      <c r="E224" s="3"/>
      <c r="F224" s="3"/>
      <c r="G224" s="3"/>
      <c r="H224" s="3"/>
      <c r="I224" s="3"/>
      <c r="J224" s="3"/>
    </row>
    <row r="225" spans="1:10" ht="18.75" x14ac:dyDescent="0.3">
      <c r="A225" s="3"/>
      <c r="B225" s="3"/>
      <c r="C225" s="36"/>
      <c r="D225" s="36"/>
      <c r="E225" s="3"/>
      <c r="F225" s="3"/>
      <c r="G225" s="3"/>
      <c r="H225" s="3"/>
      <c r="I225" s="3"/>
      <c r="J225" s="3"/>
    </row>
    <row r="226" spans="1:10" ht="22.5" x14ac:dyDescent="0.3">
      <c r="A226" s="3" t="s">
        <v>48</v>
      </c>
      <c r="B226" s="3"/>
      <c r="C226" s="36"/>
      <c r="D226" s="36"/>
      <c r="E226" s="3"/>
      <c r="F226" s="3"/>
      <c r="G226" s="3"/>
      <c r="H226" s="3"/>
      <c r="I226" s="3"/>
      <c r="J226" s="3"/>
    </row>
    <row r="227" spans="1:10" ht="18.75" x14ac:dyDescent="0.3">
      <c r="A227" s="3"/>
      <c r="B227" s="3"/>
      <c r="C227" s="36"/>
      <c r="D227" s="36"/>
      <c r="E227" s="3"/>
      <c r="F227" s="3"/>
      <c r="G227" s="3"/>
      <c r="H227" s="3"/>
      <c r="I227" s="3"/>
      <c r="J227" s="3"/>
    </row>
    <row r="228" spans="1:10" ht="36" customHeight="1" x14ac:dyDescent="0.3">
      <c r="A228" s="138" t="s">
        <v>9</v>
      </c>
      <c r="B228" s="138"/>
      <c r="C228" s="138"/>
      <c r="D228" s="138"/>
      <c r="E228" s="138"/>
      <c r="F228" s="138"/>
      <c r="G228" s="138"/>
      <c r="H228" s="138"/>
      <c r="I228" s="138"/>
      <c r="J228" s="138"/>
    </row>
  </sheetData>
  <mergeCells count="14">
    <mergeCell ref="A219:F219"/>
    <mergeCell ref="A228:J228"/>
    <mergeCell ref="F8:F9"/>
    <mergeCell ref="C183:J183"/>
    <mergeCell ref="A1:J2"/>
    <mergeCell ref="A7:A9"/>
    <mergeCell ref="C7:C9"/>
    <mergeCell ref="D7:F7"/>
    <mergeCell ref="G7:G9"/>
    <mergeCell ref="H7:H9"/>
    <mergeCell ref="I7:I9"/>
    <mergeCell ref="J7:J9"/>
    <mergeCell ref="D8:D9"/>
    <mergeCell ref="E8:E9"/>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KOPĀ</vt:lpstr>
      <vt:lpstr>VM</vt:lpstr>
      <vt:lpstr>SPKC</vt:lpstr>
      <vt:lpstr>NVD</vt:lpstr>
      <vt:lpstr>NMPD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liene.abola@vm.gov.lv</dc:creator>
  <cp:lastModifiedBy>Liene Ābola</cp:lastModifiedBy>
  <cp:lastPrinted>2020-06-17T09:36:05Z</cp:lastPrinted>
  <dcterms:created xsi:type="dcterms:W3CDTF">2017-06-26T19:24:00Z</dcterms:created>
  <dcterms:modified xsi:type="dcterms:W3CDTF">2020-10-20T10:37:39Z</dcterms:modified>
</cp:coreProperties>
</file>