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vnozare.pri\vm\Redirect_profiles\VM_Ivita_Lazdina\Desktop\Korona_viruss\JAUNAIS_RIK_290920_augusts\VK_jaunais_preciz_korek\"/>
    </mc:Choice>
  </mc:AlternateContent>
  <xr:revisionPtr revIDLastSave="0" documentId="13_ncr:1_{3A35A17B-1E9D-49CE-BA12-47B02C5AE51E}" xr6:coauthVersionLast="45" xr6:coauthVersionMax="45" xr10:uidLastSave="{00000000-0000-0000-0000-000000000000}"/>
  <bookViews>
    <workbookView xWindow="270" yWindow="600" windowWidth="14085" windowHeight="15600" tabRatio="832" xr2:uid="{00000000-000D-0000-FFFF-FFFF00000000}"/>
  </bookViews>
  <sheets>
    <sheet name="Kopsavilkums" sheetId="1" r:id="rId1"/>
    <sheet name="Zobārstniecība" sheetId="38" r:id="rId2"/>
    <sheet name="SAVA" sheetId="39" r:id="rId3"/>
    <sheet name="PL_PVA_marts" sheetId="52" r:id="rId4"/>
    <sheet name="PL_PVA_aprilis" sheetId="57" r:id="rId5"/>
    <sheet name="PL_PVA_diag_maijs" sheetId="61" r:id="rId6"/>
    <sheet name="PL_PVA_manip_maijs" sheetId="62" r:id="rId7"/>
    <sheet name="PS_PVA_marts" sheetId="54" r:id="rId8"/>
    <sheet name="PS_PVA_aprilis" sheetId="55" r:id="rId9"/>
    <sheet name="PS_PVA_maijs" sheetId="63" r:id="rId10"/>
    <sheet name="SAVA_marts" sheetId="56" r:id="rId11"/>
    <sheet name="PL_SAVA_aprilis" sheetId="60" r:id="rId12"/>
    <sheet name="PL_SAVA_diag_maijs" sheetId="64" r:id="rId13"/>
    <sheet name="PL_SAVA_manip_maijs" sheetId="59" r:id="rId14"/>
    <sheet name="Barotņu transports" sheetId="45" r:id="rId15"/>
    <sheet name="Transports uz mājām" sheetId="46" r:id="rId16"/>
    <sheet name="Izmeklejumi" sheetId="2" r:id="rId17"/>
    <sheet name="Mob_vien_Gulbis" sheetId="41" r:id="rId18"/>
    <sheet name="Mob_vien_CL" sheetId="34" r:id="rId19"/>
    <sheet name="Paraug_punk_Gulb" sheetId="20" r:id="rId20"/>
    <sheet name="Paraug_punk_CL" sheetId="36" r:id="rId21"/>
    <sheet name="ZV_cent_Gulb" sheetId="40" r:id="rId22"/>
    <sheet name="Zv_centr_CL" sheetId="37" r:id="rId23"/>
    <sheet name="CL_IAL" sheetId="35" r:id="rId24"/>
    <sheet name="Gulbis IAL" sheetId="21" r:id="rId25"/>
    <sheet name="RefLab_barotn" sheetId="50" r:id="rId26"/>
    <sheet name="Gulbis_GA_komp" sheetId="31"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56" l="1"/>
  <c r="C3" i="1" l="1"/>
  <c r="E3" i="1"/>
  <c r="D3" i="1"/>
  <c r="E5" i="59" l="1"/>
  <c r="F5" i="59"/>
  <c r="G5" i="59"/>
  <c r="H5" i="59"/>
  <c r="I5" i="59"/>
  <c r="D5" i="59"/>
  <c r="E6" i="62"/>
  <c r="F6" i="62"/>
  <c r="G6" i="62"/>
  <c r="H6" i="62"/>
  <c r="I6" i="62"/>
  <c r="D6" i="62"/>
  <c r="D7" i="56"/>
  <c r="E7" i="56"/>
  <c r="F7" i="56"/>
  <c r="H7" i="56"/>
  <c r="C7" i="56"/>
  <c r="D7" i="52"/>
  <c r="E7" i="52"/>
  <c r="F7" i="52"/>
  <c r="G7" i="52"/>
  <c r="H7" i="52"/>
  <c r="C7" i="52"/>
  <c r="E9" i="60"/>
  <c r="F9" i="60"/>
  <c r="G9" i="60"/>
  <c r="H9" i="60"/>
  <c r="I9" i="60"/>
  <c r="D9" i="60"/>
  <c r="H6" i="57"/>
  <c r="G6" i="57"/>
  <c r="D6" i="57"/>
  <c r="E6" i="57"/>
  <c r="F6" i="57"/>
  <c r="I6" i="57"/>
  <c r="G14" i="45" l="1"/>
  <c r="F7" i="46"/>
  <c r="G6" i="46"/>
  <c r="G5" i="46"/>
  <c r="G7" i="46" s="1"/>
  <c r="H6" i="45"/>
  <c r="H7" i="45"/>
  <c r="H8" i="45"/>
  <c r="H9" i="45"/>
  <c r="H10" i="45"/>
  <c r="H11" i="45"/>
  <c r="H12" i="45"/>
  <c r="H13" i="45"/>
  <c r="H5" i="45"/>
  <c r="H14" i="45" s="1"/>
  <c r="D36" i="37" l="1"/>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7"/>
  <c r="F7" i="37"/>
  <c r="F6" i="37"/>
  <c r="F5" i="37"/>
  <c r="F38" i="37" l="1"/>
  <c r="H38" i="37"/>
  <c r="I6" i="64" l="1"/>
  <c r="H6" i="64"/>
  <c r="E5" i="64"/>
  <c r="D5" i="64"/>
  <c r="I20" i="63"/>
  <c r="H20" i="63"/>
  <c r="I19" i="63"/>
  <c r="H19" i="63"/>
  <c r="I18" i="63"/>
  <c r="H18" i="63"/>
  <c r="I17" i="63"/>
  <c r="H17" i="63"/>
  <c r="I16" i="63"/>
  <c r="H16" i="63"/>
  <c r="I15" i="63"/>
  <c r="H15" i="63"/>
  <c r="I14" i="63"/>
  <c r="H14" i="63"/>
  <c r="I13" i="63"/>
  <c r="H13" i="63"/>
  <c r="I12" i="63"/>
  <c r="H12" i="63"/>
  <c r="I11" i="63"/>
  <c r="H11" i="63"/>
  <c r="I10" i="63"/>
  <c r="H10" i="63"/>
  <c r="I9" i="63"/>
  <c r="H9" i="63"/>
  <c r="I8" i="63"/>
  <c r="H8" i="63"/>
  <c r="I7" i="63"/>
  <c r="H7" i="63"/>
  <c r="I6" i="63"/>
  <c r="I5" i="63" s="1"/>
  <c r="H6" i="63"/>
  <c r="H5" i="63"/>
  <c r="G5" i="63"/>
  <c r="F5" i="63"/>
  <c r="E5" i="63"/>
  <c r="D5" i="63"/>
  <c r="I15" i="61"/>
  <c r="H15" i="61"/>
  <c r="I14" i="61"/>
  <c r="H14" i="61"/>
  <c r="I13" i="61"/>
  <c r="H13" i="61"/>
  <c r="I12" i="61"/>
  <c r="H12" i="61"/>
  <c r="I11" i="61"/>
  <c r="H11" i="61"/>
  <c r="I10" i="61"/>
  <c r="H10" i="61"/>
  <c r="I9" i="61"/>
  <c r="H9" i="61"/>
  <c r="I8" i="61"/>
  <c r="H8" i="61"/>
  <c r="I7" i="61"/>
  <c r="H7" i="61"/>
  <c r="I6" i="61"/>
  <c r="H6" i="61"/>
  <c r="H5" i="61" s="1"/>
  <c r="I5" i="61"/>
  <c r="G5" i="61"/>
  <c r="F5" i="61"/>
  <c r="E5" i="61"/>
  <c r="D5" i="61"/>
  <c r="I35" i="55" l="1"/>
  <c r="H35" i="55"/>
  <c r="I34" i="55"/>
  <c r="H34" i="55"/>
  <c r="I33" i="55"/>
  <c r="H33" i="55"/>
  <c r="I32" i="55"/>
  <c r="H32" i="55"/>
  <c r="I31" i="55"/>
  <c r="H31" i="55"/>
  <c r="I30" i="55"/>
  <c r="H30" i="55"/>
  <c r="I29" i="55"/>
  <c r="H29" i="55"/>
  <c r="I28" i="55"/>
  <c r="H28" i="55"/>
  <c r="I27" i="55"/>
  <c r="H27" i="55"/>
  <c r="I26" i="55"/>
  <c r="H26" i="55"/>
  <c r="I25" i="55"/>
  <c r="H25" i="55"/>
  <c r="I24" i="55"/>
  <c r="H24" i="55"/>
  <c r="I23" i="55"/>
  <c r="H23" i="55"/>
  <c r="I22" i="55"/>
  <c r="H22" i="55"/>
  <c r="I21" i="55"/>
  <c r="H21" i="55"/>
  <c r="I20" i="55"/>
  <c r="H20" i="55"/>
  <c r="I19" i="55"/>
  <c r="H19" i="55"/>
  <c r="I18" i="55"/>
  <c r="H18" i="55"/>
  <c r="I17" i="55"/>
  <c r="H17" i="55"/>
  <c r="I16" i="55"/>
  <c r="H16" i="55"/>
  <c r="I15" i="55"/>
  <c r="H15" i="55"/>
  <c r="I14" i="55"/>
  <c r="H14" i="55"/>
  <c r="I13" i="55"/>
  <c r="H13" i="55"/>
  <c r="I12" i="55"/>
  <c r="H12" i="55"/>
  <c r="I11" i="55"/>
  <c r="H11" i="55"/>
  <c r="I10" i="55"/>
  <c r="H10" i="55"/>
  <c r="I9" i="55"/>
  <c r="H9" i="55"/>
  <c r="I8" i="55"/>
  <c r="H8" i="55"/>
  <c r="I7" i="55"/>
  <c r="H7" i="55"/>
  <c r="I6" i="55"/>
  <c r="I5" i="55" s="1"/>
  <c r="H6" i="55"/>
  <c r="G5" i="55"/>
  <c r="F5" i="55"/>
  <c r="E5" i="55"/>
  <c r="D5" i="55"/>
  <c r="H5" i="55" l="1"/>
  <c r="H10" i="54" l="1"/>
  <c r="G10" i="54"/>
  <c r="H9" i="54"/>
  <c r="G9" i="54"/>
  <c r="H8" i="54"/>
  <c r="G8" i="54"/>
  <c r="H7" i="54"/>
  <c r="H6" i="54" s="1"/>
  <c r="G7" i="54"/>
  <c r="G6" i="54" s="1"/>
  <c r="F6" i="54"/>
  <c r="E6" i="54"/>
  <c r="D6" i="54"/>
  <c r="C6" i="54"/>
  <c r="D12" i="31" l="1"/>
  <c r="E39" i="35"/>
  <c r="E44" i="35" s="1"/>
  <c r="E40" i="35"/>
  <c r="D4" i="35"/>
  <c r="G4" i="35"/>
  <c r="H4" i="35"/>
  <c r="I4" i="35"/>
  <c r="D5" i="35"/>
  <c r="G5" i="35"/>
  <c r="H5" i="35"/>
  <c r="I5" i="35"/>
  <c r="D6" i="35"/>
  <c r="G6" i="35"/>
  <c r="H6" i="35"/>
  <c r="I6" i="35"/>
  <c r="D7" i="35"/>
  <c r="G7" i="35"/>
  <c r="H7" i="35"/>
  <c r="I7" i="35"/>
  <c r="D8" i="35"/>
  <c r="G8" i="35"/>
  <c r="H8" i="35"/>
  <c r="I8" i="35"/>
  <c r="D9" i="35"/>
  <c r="G9" i="35"/>
  <c r="H9" i="35"/>
  <c r="I9" i="35"/>
  <c r="D10" i="35"/>
  <c r="G10" i="35"/>
  <c r="H10" i="35"/>
  <c r="I10" i="35"/>
  <c r="D11" i="35"/>
  <c r="G11" i="35"/>
  <c r="H11" i="35"/>
  <c r="I11" i="35"/>
  <c r="D12" i="35"/>
  <c r="G12" i="35"/>
  <c r="H12" i="35"/>
  <c r="I12" i="35"/>
  <c r="D13" i="35"/>
  <c r="G13" i="35"/>
  <c r="H13" i="35"/>
  <c r="I13" i="35"/>
  <c r="D14" i="35"/>
  <c r="G14" i="35"/>
  <c r="H14" i="35"/>
  <c r="I14" i="35"/>
  <c r="D15" i="35"/>
  <c r="G15" i="35"/>
  <c r="H15" i="35"/>
  <c r="I15" i="35"/>
  <c r="D16" i="35"/>
  <c r="G16" i="35"/>
  <c r="H16" i="35"/>
  <c r="I16" i="35"/>
  <c r="D17" i="35"/>
  <c r="G17" i="35"/>
  <c r="H17" i="35"/>
  <c r="I17" i="35"/>
  <c r="D18" i="35"/>
  <c r="G18" i="35"/>
  <c r="H18" i="35"/>
  <c r="I18" i="35"/>
  <c r="D19" i="35"/>
  <c r="G19" i="35"/>
  <c r="H19" i="35"/>
  <c r="I19" i="35"/>
  <c r="D20" i="35"/>
  <c r="G20" i="35"/>
  <c r="H20" i="35"/>
  <c r="I20" i="35"/>
  <c r="D21" i="35"/>
  <c r="G21" i="35"/>
  <c r="H21" i="35"/>
  <c r="I21" i="35"/>
  <c r="D22" i="35"/>
  <c r="G22" i="35"/>
  <c r="H22" i="35"/>
  <c r="I22" i="35"/>
  <c r="D23" i="35"/>
  <c r="G23" i="35"/>
  <c r="H23" i="35"/>
  <c r="I23" i="35"/>
  <c r="D24" i="35"/>
  <c r="G24" i="35"/>
  <c r="H24" i="35"/>
  <c r="I24" i="35"/>
  <c r="D25" i="35"/>
  <c r="G25" i="35"/>
  <c r="H25" i="35"/>
  <c r="I25" i="35"/>
  <c r="D26" i="35"/>
  <c r="G26" i="35"/>
  <c r="H26" i="35"/>
  <c r="I26" i="35"/>
  <c r="D27" i="35"/>
  <c r="G27" i="35"/>
  <c r="H27" i="35"/>
  <c r="I27" i="35"/>
  <c r="D28" i="35"/>
  <c r="G28" i="35"/>
  <c r="H28" i="35"/>
  <c r="I28" i="35"/>
  <c r="D29" i="35"/>
  <c r="G29" i="35"/>
  <c r="H29" i="35"/>
  <c r="I29" i="35"/>
  <c r="D30" i="35"/>
  <c r="G30" i="35"/>
  <c r="H30" i="35"/>
  <c r="I30" i="35"/>
  <c r="D31" i="35"/>
  <c r="G31" i="35"/>
  <c r="G35" i="35" s="1"/>
  <c r="G36" i="35" s="1"/>
  <c r="H31" i="35"/>
  <c r="I31" i="35"/>
  <c r="L31" i="35"/>
  <c r="M29" i="35" s="1"/>
  <c r="D32" i="35"/>
  <c r="G32" i="35"/>
  <c r="H32" i="35"/>
  <c r="I32" i="35"/>
  <c r="I35" i="35" s="1"/>
  <c r="I36" i="35" s="1"/>
  <c r="D33" i="35"/>
  <c r="G33" i="35"/>
  <c r="H33" i="35"/>
  <c r="I33" i="35"/>
  <c r="D34" i="35"/>
  <c r="G34" i="35"/>
  <c r="H34" i="35"/>
  <c r="I34" i="35"/>
  <c r="D35" i="35"/>
  <c r="D36" i="35" s="1"/>
  <c r="F35" i="35"/>
  <c r="F36" i="35"/>
  <c r="H35" i="35" l="1"/>
  <c r="H36" i="35" s="1"/>
  <c r="C36" i="35" s="1"/>
  <c r="M30" i="35"/>
  <c r="I38" i="35" l="1"/>
  <c r="I8" i="39"/>
  <c r="I9" i="39"/>
  <c r="I10" i="39"/>
  <c r="I11" i="39"/>
  <c r="I12" i="39"/>
  <c r="I13" i="39"/>
  <c r="I14" i="39"/>
  <c r="I15" i="39"/>
  <c r="I16" i="39"/>
  <c r="I17" i="39"/>
  <c r="I18" i="39"/>
  <c r="I19"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I47" i="39"/>
  <c r="I48" i="39"/>
  <c r="I49" i="39"/>
  <c r="I50" i="39"/>
  <c r="I51" i="39"/>
  <c r="I52" i="39"/>
  <c r="I53" i="39"/>
  <c r="I54" i="39"/>
  <c r="I55" i="39"/>
  <c r="I56" i="39"/>
  <c r="I57" i="39"/>
  <c r="I58" i="39"/>
  <c r="I59" i="39"/>
  <c r="I60" i="39"/>
  <c r="I61" i="39"/>
  <c r="I62" i="39"/>
  <c r="I63" i="39"/>
  <c r="I64" i="39"/>
  <c r="I65" i="39"/>
  <c r="I66" i="39"/>
  <c r="I67" i="39"/>
  <c r="I68" i="39"/>
  <c r="I69" i="39"/>
  <c r="I70" i="39"/>
  <c r="I71" i="39"/>
  <c r="I72" i="39"/>
  <c r="I73" i="39"/>
  <c r="I74" i="39"/>
  <c r="I75" i="39"/>
  <c r="I76" i="39"/>
  <c r="I77" i="39"/>
  <c r="I78" i="39"/>
  <c r="I79" i="39"/>
  <c r="I80" i="39"/>
  <c r="I81" i="39"/>
  <c r="I82" i="39"/>
  <c r="I83" i="39"/>
  <c r="I84" i="39"/>
  <c r="I85" i="39"/>
  <c r="I86" i="39"/>
  <c r="I87" i="39"/>
  <c r="I88" i="39"/>
  <c r="I89" i="39"/>
  <c r="I90" i="39"/>
  <c r="I91" i="39"/>
  <c r="I92" i="39"/>
  <c r="I93" i="39"/>
  <c r="I94" i="39"/>
  <c r="I95" i="39"/>
  <c r="I96" i="39"/>
  <c r="I97" i="39"/>
  <c r="I98" i="39"/>
  <c r="I99" i="39"/>
  <c r="I100" i="39"/>
  <c r="I101" i="39"/>
  <c r="I102" i="39"/>
  <c r="I103" i="39"/>
  <c r="I104" i="39"/>
  <c r="I105" i="39"/>
  <c r="I106" i="39"/>
  <c r="I107" i="39"/>
  <c r="I108" i="39"/>
  <c r="I109" i="39"/>
  <c r="I110" i="39"/>
  <c r="I111" i="39"/>
  <c r="I112" i="39"/>
  <c r="I113" i="39"/>
  <c r="I114" i="39"/>
  <c r="I115" i="39"/>
  <c r="I116" i="39"/>
  <c r="I117" i="39"/>
  <c r="I118" i="39"/>
  <c r="I119" i="39"/>
  <c r="I120" i="39"/>
  <c r="I121" i="39"/>
  <c r="I122" i="39"/>
  <c r="I123" i="39"/>
  <c r="I124" i="39"/>
  <c r="I125" i="39"/>
  <c r="I126" i="39"/>
  <c r="I127" i="39"/>
  <c r="I128" i="39"/>
  <c r="I129" i="39"/>
  <c r="I130" i="39"/>
  <c r="I131" i="39"/>
  <c r="I132" i="39"/>
  <c r="I133" i="39"/>
  <c r="I134" i="39"/>
  <c r="I135" i="39"/>
  <c r="I136" i="39"/>
  <c r="I137" i="39"/>
  <c r="I138" i="39"/>
  <c r="I139" i="39"/>
  <c r="I140" i="39"/>
  <c r="I141" i="39"/>
  <c r="I142" i="39"/>
  <c r="I143" i="39"/>
  <c r="I144" i="39"/>
  <c r="I145" i="39"/>
  <c r="I146" i="39"/>
  <c r="I147" i="39"/>
  <c r="I148" i="39"/>
  <c r="I149" i="39"/>
  <c r="I150" i="39"/>
  <c r="I151" i="39"/>
  <c r="I152" i="39"/>
  <c r="I153" i="39"/>
  <c r="I154" i="39"/>
  <c r="I155" i="39"/>
  <c r="I156" i="39"/>
  <c r="I157" i="39"/>
  <c r="I158" i="39"/>
  <c r="I159" i="39"/>
  <c r="I160" i="39"/>
  <c r="I161" i="39"/>
  <c r="I162" i="39"/>
  <c r="I163" i="39"/>
  <c r="I164" i="39"/>
  <c r="I165" i="39"/>
  <c r="I166" i="39"/>
  <c r="I167" i="39"/>
  <c r="I168" i="39"/>
  <c r="I169" i="39"/>
  <c r="I170" i="39"/>
  <c r="I171" i="39"/>
  <c r="I172" i="39"/>
  <c r="I173" i="39"/>
  <c r="I174" i="39"/>
  <c r="I175" i="39"/>
  <c r="I176" i="39"/>
  <c r="I177" i="39"/>
  <c r="I178" i="39"/>
  <c r="I179" i="39"/>
  <c r="I180" i="39"/>
  <c r="I181" i="39"/>
  <c r="I182" i="39"/>
  <c r="I183" i="39"/>
  <c r="I184" i="39"/>
  <c r="I185" i="39"/>
  <c r="I186" i="39"/>
  <c r="I187" i="39"/>
  <c r="I188" i="39"/>
  <c r="I189" i="39"/>
  <c r="I190" i="39"/>
  <c r="I191" i="39"/>
  <c r="I192" i="39"/>
  <c r="I193" i="39"/>
  <c r="I194" i="39"/>
  <c r="I195" i="39"/>
  <c r="I196" i="39"/>
  <c r="I197" i="39"/>
  <c r="I198" i="39"/>
  <c r="I199" i="39"/>
  <c r="I200" i="39"/>
  <c r="I201" i="39"/>
  <c r="I202" i="39"/>
  <c r="I203" i="39"/>
  <c r="I204" i="39"/>
  <c r="I205" i="39"/>
  <c r="I206" i="39"/>
  <c r="I207" i="39"/>
  <c r="I208" i="39"/>
  <c r="I209" i="39"/>
  <c r="I210" i="39"/>
  <c r="I211" i="39"/>
  <c r="I212" i="39"/>
  <c r="I213" i="39"/>
  <c r="I214" i="39"/>
  <c r="I215" i="39"/>
  <c r="I216" i="39"/>
  <c r="I217" i="39"/>
  <c r="I218" i="39"/>
  <c r="I219" i="39"/>
  <c r="I220" i="39"/>
  <c r="I221" i="39"/>
  <c r="I222" i="39"/>
  <c r="I223" i="39"/>
  <c r="I224" i="39"/>
  <c r="I225" i="39"/>
  <c r="I226" i="39"/>
  <c r="I227" i="39"/>
  <c r="I228" i="39"/>
  <c r="I229" i="39"/>
  <c r="I230" i="39"/>
  <c r="I231" i="39"/>
  <c r="I232" i="39"/>
  <c r="I233" i="39"/>
  <c r="I234" i="39"/>
  <c r="I235" i="39"/>
  <c r="I236" i="39"/>
  <c r="I237" i="39"/>
  <c r="I238" i="39"/>
  <c r="I239" i="39"/>
  <c r="I240" i="39"/>
  <c r="I241" i="39"/>
  <c r="I242" i="39"/>
  <c r="I243" i="39"/>
  <c r="I244" i="39"/>
  <c r="I245" i="39"/>
  <c r="I246" i="39"/>
  <c r="I247" i="39"/>
  <c r="I248" i="39"/>
  <c r="I249" i="39"/>
  <c r="I250" i="39"/>
  <c r="I251" i="39"/>
  <c r="I252" i="39"/>
  <c r="I253" i="39"/>
  <c r="I254" i="39"/>
  <c r="I255" i="39"/>
  <c r="I256" i="39"/>
  <c r="I257" i="39"/>
  <c r="I258" i="39"/>
  <c r="I259" i="39"/>
  <c r="I260" i="39"/>
  <c r="I261" i="39"/>
  <c r="I262" i="39"/>
  <c r="I263" i="39"/>
  <c r="I264" i="39"/>
  <c r="I265" i="39"/>
  <c r="I266" i="39"/>
  <c r="I267" i="39"/>
  <c r="I268" i="39"/>
  <c r="I269" i="39"/>
  <c r="I270" i="39"/>
  <c r="I271" i="39"/>
  <c r="I272" i="39"/>
  <c r="I273" i="39"/>
  <c r="I274" i="39"/>
  <c r="I275" i="39"/>
  <c r="I276" i="39"/>
  <c r="I277" i="39"/>
  <c r="I278" i="39"/>
  <c r="I7" i="39"/>
  <c r="F8" i="39"/>
  <c r="F9" i="39"/>
  <c r="F10" i="39"/>
  <c r="F11"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7" i="39"/>
  <c r="D8" i="39"/>
  <c r="H8" i="39" s="1"/>
  <c r="D9" i="39"/>
  <c r="H9" i="39" s="1"/>
  <c r="D10" i="39"/>
  <c r="H10" i="39" s="1"/>
  <c r="D11" i="39"/>
  <c r="H11" i="39" s="1"/>
  <c r="D12" i="39"/>
  <c r="H12" i="39" s="1"/>
  <c r="D13" i="39"/>
  <c r="H13" i="39" s="1"/>
  <c r="D14" i="39"/>
  <c r="H14" i="39" s="1"/>
  <c r="D15" i="39"/>
  <c r="H15" i="39" s="1"/>
  <c r="D16" i="39"/>
  <c r="H16" i="39" s="1"/>
  <c r="D17" i="39"/>
  <c r="H17" i="39" s="1"/>
  <c r="D18" i="39"/>
  <c r="H18" i="39" s="1"/>
  <c r="D19" i="39"/>
  <c r="H19" i="39" s="1"/>
  <c r="D20" i="39"/>
  <c r="H20" i="39" s="1"/>
  <c r="D21" i="39"/>
  <c r="H21" i="39" s="1"/>
  <c r="D22" i="39"/>
  <c r="H22" i="39" s="1"/>
  <c r="D23" i="39"/>
  <c r="H23" i="39" s="1"/>
  <c r="D24" i="39"/>
  <c r="H24" i="39" s="1"/>
  <c r="D25" i="39"/>
  <c r="H25" i="39" s="1"/>
  <c r="D26" i="39"/>
  <c r="H26" i="39" s="1"/>
  <c r="D27" i="39"/>
  <c r="H27" i="39" s="1"/>
  <c r="D28" i="39"/>
  <c r="H28" i="39" s="1"/>
  <c r="D29" i="39"/>
  <c r="H29" i="39" s="1"/>
  <c r="D30" i="39"/>
  <c r="H30" i="39" s="1"/>
  <c r="D31" i="39"/>
  <c r="H31" i="39" s="1"/>
  <c r="D32" i="39"/>
  <c r="H32" i="39" s="1"/>
  <c r="D33" i="39"/>
  <c r="H33" i="39" s="1"/>
  <c r="D34" i="39"/>
  <c r="H34" i="39" s="1"/>
  <c r="D35" i="39"/>
  <c r="H35" i="39" s="1"/>
  <c r="D36" i="39"/>
  <c r="H36" i="39" s="1"/>
  <c r="D37" i="39"/>
  <c r="H37" i="39" s="1"/>
  <c r="D38" i="39"/>
  <c r="H38" i="39" s="1"/>
  <c r="D39" i="39"/>
  <c r="H39" i="39" s="1"/>
  <c r="D40" i="39"/>
  <c r="H40" i="39" s="1"/>
  <c r="D41" i="39"/>
  <c r="H41" i="39" s="1"/>
  <c r="D42" i="39"/>
  <c r="H42" i="39" s="1"/>
  <c r="D43" i="39"/>
  <c r="H43" i="39" s="1"/>
  <c r="D44" i="39"/>
  <c r="H44" i="39" s="1"/>
  <c r="D45" i="39"/>
  <c r="H45" i="39" s="1"/>
  <c r="D46" i="39"/>
  <c r="H46" i="39" s="1"/>
  <c r="D47" i="39"/>
  <c r="H47" i="39" s="1"/>
  <c r="D48" i="39"/>
  <c r="H48" i="39" s="1"/>
  <c r="D49" i="39"/>
  <c r="H49" i="39" s="1"/>
  <c r="D50" i="39"/>
  <c r="H50" i="39" s="1"/>
  <c r="D51" i="39"/>
  <c r="H51" i="39" s="1"/>
  <c r="D52" i="39"/>
  <c r="H52" i="39" s="1"/>
  <c r="D53" i="39"/>
  <c r="H53" i="39" s="1"/>
  <c r="D54" i="39"/>
  <c r="H54" i="39" s="1"/>
  <c r="D55" i="39"/>
  <c r="H55" i="39" s="1"/>
  <c r="D56" i="39"/>
  <c r="H56" i="39" s="1"/>
  <c r="D57" i="39"/>
  <c r="H57" i="39" s="1"/>
  <c r="D58" i="39"/>
  <c r="H58" i="39" s="1"/>
  <c r="D59" i="39"/>
  <c r="H59" i="39" s="1"/>
  <c r="D60" i="39"/>
  <c r="H60" i="39" s="1"/>
  <c r="D61" i="39"/>
  <c r="H61" i="39" s="1"/>
  <c r="D62" i="39"/>
  <c r="H62" i="39" s="1"/>
  <c r="D63" i="39"/>
  <c r="H63" i="39" s="1"/>
  <c r="D64" i="39"/>
  <c r="H64" i="39" s="1"/>
  <c r="D65" i="39"/>
  <c r="H65" i="39" s="1"/>
  <c r="D66" i="39"/>
  <c r="H66" i="39" s="1"/>
  <c r="D67" i="39"/>
  <c r="H67" i="39" s="1"/>
  <c r="D68" i="39"/>
  <c r="H68" i="39" s="1"/>
  <c r="D69" i="39"/>
  <c r="H69" i="39" s="1"/>
  <c r="D70" i="39"/>
  <c r="H70" i="39" s="1"/>
  <c r="D71" i="39"/>
  <c r="H71" i="39" s="1"/>
  <c r="D72" i="39"/>
  <c r="H72" i="39" s="1"/>
  <c r="D73" i="39"/>
  <c r="H73" i="39" s="1"/>
  <c r="D74" i="39"/>
  <c r="H74" i="39" s="1"/>
  <c r="D75" i="39"/>
  <c r="H75" i="39" s="1"/>
  <c r="D76" i="39"/>
  <c r="H76" i="39" s="1"/>
  <c r="D77" i="39"/>
  <c r="H77" i="39" s="1"/>
  <c r="D78" i="39"/>
  <c r="H78" i="39" s="1"/>
  <c r="D79" i="39"/>
  <c r="H79" i="39" s="1"/>
  <c r="D80" i="39"/>
  <c r="H80" i="39" s="1"/>
  <c r="D81" i="39"/>
  <c r="H81" i="39" s="1"/>
  <c r="D82" i="39"/>
  <c r="H82" i="39" s="1"/>
  <c r="D83" i="39"/>
  <c r="H83" i="39" s="1"/>
  <c r="D84" i="39"/>
  <c r="H84" i="39" s="1"/>
  <c r="D85" i="39"/>
  <c r="H85" i="39" s="1"/>
  <c r="D86" i="39"/>
  <c r="H86" i="39" s="1"/>
  <c r="D87" i="39"/>
  <c r="H87" i="39" s="1"/>
  <c r="D88" i="39"/>
  <c r="H88" i="39" s="1"/>
  <c r="D89" i="39"/>
  <c r="H89" i="39" s="1"/>
  <c r="D90" i="39"/>
  <c r="H90" i="39" s="1"/>
  <c r="D91" i="39"/>
  <c r="H91" i="39" s="1"/>
  <c r="D92" i="39"/>
  <c r="H92" i="39" s="1"/>
  <c r="D93" i="39"/>
  <c r="H93" i="39" s="1"/>
  <c r="D94" i="39"/>
  <c r="H94" i="39" s="1"/>
  <c r="D95" i="39"/>
  <c r="H95" i="39" s="1"/>
  <c r="D96" i="39"/>
  <c r="H96" i="39" s="1"/>
  <c r="D97" i="39"/>
  <c r="H97" i="39" s="1"/>
  <c r="D98" i="39"/>
  <c r="H98" i="39" s="1"/>
  <c r="D99" i="39"/>
  <c r="H99" i="39" s="1"/>
  <c r="D100" i="39"/>
  <c r="H100" i="39" s="1"/>
  <c r="D101" i="39"/>
  <c r="H101" i="39" s="1"/>
  <c r="D102" i="39"/>
  <c r="H102" i="39" s="1"/>
  <c r="D103" i="39"/>
  <c r="H103" i="39" s="1"/>
  <c r="D104" i="39"/>
  <c r="H104" i="39" s="1"/>
  <c r="D105" i="39"/>
  <c r="H105" i="39" s="1"/>
  <c r="D106" i="39"/>
  <c r="H106" i="39" s="1"/>
  <c r="D107" i="39"/>
  <c r="H107" i="39" s="1"/>
  <c r="D108" i="39"/>
  <c r="H108" i="39" s="1"/>
  <c r="D109" i="39"/>
  <c r="H109" i="39" s="1"/>
  <c r="D110" i="39"/>
  <c r="H110" i="39" s="1"/>
  <c r="D111" i="39"/>
  <c r="H111" i="39" s="1"/>
  <c r="D112" i="39"/>
  <c r="H112" i="39" s="1"/>
  <c r="D113" i="39"/>
  <c r="H113" i="39" s="1"/>
  <c r="D114" i="39"/>
  <c r="H114" i="39" s="1"/>
  <c r="D115" i="39"/>
  <c r="H115" i="39" s="1"/>
  <c r="D116" i="39"/>
  <c r="H116" i="39" s="1"/>
  <c r="D117" i="39"/>
  <c r="H117" i="39" s="1"/>
  <c r="D118" i="39"/>
  <c r="H118" i="39" s="1"/>
  <c r="D119" i="39"/>
  <c r="H119" i="39" s="1"/>
  <c r="D120" i="39"/>
  <c r="H120" i="39" s="1"/>
  <c r="D121" i="39"/>
  <c r="H121" i="39" s="1"/>
  <c r="D122" i="39"/>
  <c r="H122" i="39" s="1"/>
  <c r="D123" i="39"/>
  <c r="H123" i="39" s="1"/>
  <c r="D124" i="39"/>
  <c r="H124" i="39" s="1"/>
  <c r="D125" i="39"/>
  <c r="H125" i="39" s="1"/>
  <c r="D126" i="39"/>
  <c r="H126" i="39" s="1"/>
  <c r="D127" i="39"/>
  <c r="H127" i="39" s="1"/>
  <c r="D128" i="39"/>
  <c r="H128" i="39" s="1"/>
  <c r="D129" i="39"/>
  <c r="H129" i="39" s="1"/>
  <c r="D130" i="39"/>
  <c r="H130" i="39" s="1"/>
  <c r="D131" i="39"/>
  <c r="H131" i="39" s="1"/>
  <c r="D132" i="39"/>
  <c r="H132" i="39" s="1"/>
  <c r="D133" i="39"/>
  <c r="H133" i="39" s="1"/>
  <c r="D134" i="39"/>
  <c r="H134" i="39" s="1"/>
  <c r="D135" i="39"/>
  <c r="H135" i="39" s="1"/>
  <c r="D136" i="39"/>
  <c r="H136" i="39" s="1"/>
  <c r="D137" i="39"/>
  <c r="H137" i="39" s="1"/>
  <c r="D138" i="39"/>
  <c r="H138" i="39" s="1"/>
  <c r="D139" i="39"/>
  <c r="H139" i="39" s="1"/>
  <c r="D140" i="39"/>
  <c r="H140" i="39" s="1"/>
  <c r="D141" i="39"/>
  <c r="H141" i="39" s="1"/>
  <c r="D142" i="39"/>
  <c r="H142" i="39" s="1"/>
  <c r="D143" i="39"/>
  <c r="H143" i="39" s="1"/>
  <c r="D144" i="39"/>
  <c r="H144" i="39" s="1"/>
  <c r="D145" i="39"/>
  <c r="H145" i="39" s="1"/>
  <c r="D146" i="39"/>
  <c r="H146" i="39" s="1"/>
  <c r="D147" i="39"/>
  <c r="H147" i="39" s="1"/>
  <c r="D148" i="39"/>
  <c r="H148" i="39" s="1"/>
  <c r="D149" i="39"/>
  <c r="H149" i="39" s="1"/>
  <c r="D150" i="39"/>
  <c r="H150" i="39" s="1"/>
  <c r="D151" i="39"/>
  <c r="H151" i="39" s="1"/>
  <c r="D152" i="39"/>
  <c r="H152" i="39" s="1"/>
  <c r="D153" i="39"/>
  <c r="H153" i="39" s="1"/>
  <c r="D154" i="39"/>
  <c r="H154" i="39" s="1"/>
  <c r="D155" i="39"/>
  <c r="H155" i="39" s="1"/>
  <c r="D156" i="39"/>
  <c r="H156" i="39" s="1"/>
  <c r="D157" i="39"/>
  <c r="H157" i="39" s="1"/>
  <c r="D158" i="39"/>
  <c r="H158" i="39" s="1"/>
  <c r="D159" i="39"/>
  <c r="H159" i="39" s="1"/>
  <c r="D160" i="39"/>
  <c r="H160" i="39" s="1"/>
  <c r="D161" i="39"/>
  <c r="H161" i="39" s="1"/>
  <c r="D162" i="39"/>
  <c r="H162" i="39" s="1"/>
  <c r="D163" i="39"/>
  <c r="H163" i="39" s="1"/>
  <c r="D164" i="39"/>
  <c r="H164" i="39" s="1"/>
  <c r="D165" i="39"/>
  <c r="H165" i="39" s="1"/>
  <c r="D166" i="39"/>
  <c r="H166" i="39" s="1"/>
  <c r="D167" i="39"/>
  <c r="H167" i="39" s="1"/>
  <c r="D168" i="39"/>
  <c r="H168" i="39" s="1"/>
  <c r="D169" i="39"/>
  <c r="H169" i="39" s="1"/>
  <c r="D170" i="39"/>
  <c r="H170" i="39" s="1"/>
  <c r="D171" i="39"/>
  <c r="H171" i="39" s="1"/>
  <c r="D172" i="39"/>
  <c r="H172" i="39" s="1"/>
  <c r="D173" i="39"/>
  <c r="H173" i="39" s="1"/>
  <c r="D174" i="39"/>
  <c r="H174" i="39" s="1"/>
  <c r="D175" i="39"/>
  <c r="H175" i="39" s="1"/>
  <c r="D176" i="39"/>
  <c r="H176" i="39" s="1"/>
  <c r="D177" i="39"/>
  <c r="H177" i="39" s="1"/>
  <c r="D178" i="39"/>
  <c r="H178" i="39" s="1"/>
  <c r="D179" i="39"/>
  <c r="H179" i="39" s="1"/>
  <c r="D180" i="39"/>
  <c r="H180" i="39" s="1"/>
  <c r="D181" i="39"/>
  <c r="H181" i="39" s="1"/>
  <c r="D182" i="39"/>
  <c r="H182" i="39" s="1"/>
  <c r="D183" i="39"/>
  <c r="H183" i="39" s="1"/>
  <c r="D184" i="39"/>
  <c r="H184" i="39" s="1"/>
  <c r="D185" i="39"/>
  <c r="H185" i="39" s="1"/>
  <c r="D186" i="39"/>
  <c r="H186" i="39" s="1"/>
  <c r="D187" i="39"/>
  <c r="H187" i="39" s="1"/>
  <c r="D188" i="39"/>
  <c r="H188" i="39" s="1"/>
  <c r="D189" i="39"/>
  <c r="H189" i="39" s="1"/>
  <c r="D190" i="39"/>
  <c r="H190" i="39" s="1"/>
  <c r="D191" i="39"/>
  <c r="H191" i="39" s="1"/>
  <c r="D192" i="39"/>
  <c r="H192" i="39" s="1"/>
  <c r="D193" i="39"/>
  <c r="H193" i="39" s="1"/>
  <c r="D194" i="39"/>
  <c r="H194" i="39" s="1"/>
  <c r="D195" i="39"/>
  <c r="H195" i="39" s="1"/>
  <c r="D196" i="39"/>
  <c r="H196" i="39" s="1"/>
  <c r="D197" i="39"/>
  <c r="H197" i="39" s="1"/>
  <c r="D198" i="39"/>
  <c r="H198" i="39" s="1"/>
  <c r="D199" i="39"/>
  <c r="H199" i="39" s="1"/>
  <c r="D200" i="39"/>
  <c r="H200" i="39" s="1"/>
  <c r="D201" i="39"/>
  <c r="H201" i="39" s="1"/>
  <c r="D202" i="39"/>
  <c r="H202" i="39" s="1"/>
  <c r="D203" i="39"/>
  <c r="H203" i="39" s="1"/>
  <c r="D204" i="39"/>
  <c r="H204" i="39" s="1"/>
  <c r="D205" i="39"/>
  <c r="H205" i="39" s="1"/>
  <c r="D206" i="39"/>
  <c r="H206" i="39" s="1"/>
  <c r="D207" i="39"/>
  <c r="H207" i="39" s="1"/>
  <c r="D208" i="39"/>
  <c r="H208" i="39" s="1"/>
  <c r="D209" i="39"/>
  <c r="H209" i="39" s="1"/>
  <c r="D210" i="39"/>
  <c r="H210" i="39" s="1"/>
  <c r="D211" i="39"/>
  <c r="H211" i="39" s="1"/>
  <c r="D212" i="39"/>
  <c r="H212" i="39" s="1"/>
  <c r="D213" i="39"/>
  <c r="H213" i="39" s="1"/>
  <c r="D214" i="39"/>
  <c r="H214" i="39" s="1"/>
  <c r="D215" i="39"/>
  <c r="H215" i="39" s="1"/>
  <c r="D216" i="39"/>
  <c r="H216" i="39" s="1"/>
  <c r="D217" i="39"/>
  <c r="H217" i="39" s="1"/>
  <c r="D218" i="39"/>
  <c r="H218" i="39" s="1"/>
  <c r="D219" i="39"/>
  <c r="H219" i="39" s="1"/>
  <c r="D220" i="39"/>
  <c r="H220" i="39" s="1"/>
  <c r="D221" i="39"/>
  <c r="H221" i="39" s="1"/>
  <c r="D222" i="39"/>
  <c r="H222" i="39" s="1"/>
  <c r="D223" i="39"/>
  <c r="H223" i="39" s="1"/>
  <c r="D224" i="39"/>
  <c r="H224" i="39" s="1"/>
  <c r="D225" i="39"/>
  <c r="H225" i="39" s="1"/>
  <c r="D226" i="39"/>
  <c r="H226" i="39" s="1"/>
  <c r="D227" i="39"/>
  <c r="H227" i="39" s="1"/>
  <c r="D228" i="39"/>
  <c r="H228" i="39" s="1"/>
  <c r="D229" i="39"/>
  <c r="H229" i="39" s="1"/>
  <c r="D230" i="39"/>
  <c r="H230" i="39" s="1"/>
  <c r="D231" i="39"/>
  <c r="H231" i="39" s="1"/>
  <c r="D232" i="39"/>
  <c r="H232" i="39" s="1"/>
  <c r="D233" i="39"/>
  <c r="H233" i="39" s="1"/>
  <c r="D234" i="39"/>
  <c r="H234" i="39" s="1"/>
  <c r="D235" i="39"/>
  <c r="H235" i="39" s="1"/>
  <c r="D236" i="39"/>
  <c r="H236" i="39" s="1"/>
  <c r="D237" i="39"/>
  <c r="H237" i="39" s="1"/>
  <c r="D238" i="39"/>
  <c r="H238" i="39" s="1"/>
  <c r="D239" i="39"/>
  <c r="H239" i="39" s="1"/>
  <c r="D240" i="39"/>
  <c r="H240" i="39" s="1"/>
  <c r="D241" i="39"/>
  <c r="H241" i="39" s="1"/>
  <c r="D242" i="39"/>
  <c r="H242" i="39" s="1"/>
  <c r="D243" i="39"/>
  <c r="H243" i="39" s="1"/>
  <c r="D244" i="39"/>
  <c r="H244" i="39" s="1"/>
  <c r="D245" i="39"/>
  <c r="H245" i="39" s="1"/>
  <c r="D246" i="39"/>
  <c r="H246" i="39" s="1"/>
  <c r="D247" i="39"/>
  <c r="H247" i="39" s="1"/>
  <c r="D248" i="39"/>
  <c r="H248" i="39" s="1"/>
  <c r="D249" i="39"/>
  <c r="H249" i="39" s="1"/>
  <c r="D250" i="39"/>
  <c r="H250" i="39" s="1"/>
  <c r="D251" i="39"/>
  <c r="H251" i="39" s="1"/>
  <c r="D252" i="39"/>
  <c r="H252" i="39" s="1"/>
  <c r="D253" i="39"/>
  <c r="H253" i="39" s="1"/>
  <c r="D254" i="39"/>
  <c r="H254" i="39" s="1"/>
  <c r="D255" i="39"/>
  <c r="H255" i="39" s="1"/>
  <c r="D256" i="39"/>
  <c r="H256" i="39" s="1"/>
  <c r="D257" i="39"/>
  <c r="H257" i="39" s="1"/>
  <c r="D258" i="39"/>
  <c r="H258" i="39" s="1"/>
  <c r="D259" i="39"/>
  <c r="H259" i="39" s="1"/>
  <c r="D260" i="39"/>
  <c r="H260" i="39" s="1"/>
  <c r="D261" i="39"/>
  <c r="H261" i="39" s="1"/>
  <c r="D262" i="39"/>
  <c r="H262" i="39" s="1"/>
  <c r="D263" i="39"/>
  <c r="H263" i="39" s="1"/>
  <c r="D264" i="39"/>
  <c r="H264" i="39" s="1"/>
  <c r="D265" i="39"/>
  <c r="H265" i="39" s="1"/>
  <c r="D266" i="39"/>
  <c r="H266" i="39" s="1"/>
  <c r="D267" i="39"/>
  <c r="H267" i="39" s="1"/>
  <c r="D268" i="39"/>
  <c r="H268" i="39" s="1"/>
  <c r="D269" i="39"/>
  <c r="H269" i="39" s="1"/>
  <c r="D270" i="39"/>
  <c r="H270" i="39" s="1"/>
  <c r="D271" i="39"/>
  <c r="H271" i="39" s="1"/>
  <c r="D272" i="39"/>
  <c r="H272" i="39" s="1"/>
  <c r="D273" i="39"/>
  <c r="H273" i="39" s="1"/>
  <c r="D274" i="39"/>
  <c r="H274" i="39" s="1"/>
  <c r="D275" i="39"/>
  <c r="H275" i="39" s="1"/>
  <c r="D276" i="39"/>
  <c r="H276" i="39" s="1"/>
  <c r="D277" i="39"/>
  <c r="H277" i="39" s="1"/>
  <c r="D278" i="39"/>
  <c r="H278" i="39" s="1"/>
  <c r="D7" i="39"/>
  <c r="H7" i="39" s="1"/>
  <c r="I8" i="38"/>
  <c r="I9" i="38"/>
  <c r="I10" i="38"/>
  <c r="I11" i="38"/>
  <c r="I12" i="38"/>
  <c r="I13" i="38"/>
  <c r="I14" i="38"/>
  <c r="I15" i="38"/>
  <c r="I16" i="38"/>
  <c r="I17" i="38"/>
  <c r="I18"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I46" i="38"/>
  <c r="I47" i="38"/>
  <c r="I48" i="38"/>
  <c r="I49" i="38"/>
  <c r="I50" i="38"/>
  <c r="I51" i="38"/>
  <c r="I52" i="38"/>
  <c r="I53" i="38"/>
  <c r="I54" i="38"/>
  <c r="I55" i="38"/>
  <c r="I56" i="38"/>
  <c r="I57" i="38"/>
  <c r="I58" i="38"/>
  <c r="I59" i="38"/>
  <c r="I60" i="38"/>
  <c r="I61" i="38"/>
  <c r="I62" i="38"/>
  <c r="I63" i="38"/>
  <c r="I64" i="38"/>
  <c r="I65" i="38"/>
  <c r="I66" i="38"/>
  <c r="I67" i="38"/>
  <c r="I68" i="38"/>
  <c r="I69" i="38"/>
  <c r="I70" i="38"/>
  <c r="I71" i="38"/>
  <c r="I72" i="38"/>
  <c r="I73" i="38"/>
  <c r="I74" i="38"/>
  <c r="I75" i="38"/>
  <c r="I76" i="38"/>
  <c r="I77" i="38"/>
  <c r="I78" i="38"/>
  <c r="I79" i="38"/>
  <c r="I80" i="38"/>
  <c r="I81" i="38"/>
  <c r="I82" i="38"/>
  <c r="I83" i="38"/>
  <c r="I84" i="38"/>
  <c r="I85" i="38"/>
  <c r="I86" i="38"/>
  <c r="I87" i="38"/>
  <c r="I88" i="38"/>
  <c r="I89" i="38"/>
  <c r="I90" i="38"/>
  <c r="I91" i="38"/>
  <c r="I92" i="38"/>
  <c r="I93" i="38"/>
  <c r="I94" i="38"/>
  <c r="I95" i="38"/>
  <c r="I96" i="38"/>
  <c r="I97" i="38"/>
  <c r="I98" i="38"/>
  <c r="I99" i="38"/>
  <c r="I100" i="38"/>
  <c r="I101" i="38"/>
  <c r="I102" i="38"/>
  <c r="I103" i="38"/>
  <c r="I104" i="38"/>
  <c r="I105" i="38"/>
  <c r="I106" i="38"/>
  <c r="I107" i="38"/>
  <c r="I108" i="38"/>
  <c r="I109" i="38"/>
  <c r="I110" i="38"/>
  <c r="I111" i="38"/>
  <c r="I112" i="38"/>
  <c r="I113" i="38"/>
  <c r="I114" i="38"/>
  <c r="I115" i="38"/>
  <c r="I116" i="38"/>
  <c r="I117" i="38"/>
  <c r="I118" i="38"/>
  <c r="I119" i="38"/>
  <c r="I120" i="38"/>
  <c r="I121" i="38"/>
  <c r="I122" i="38"/>
  <c r="I123" i="38"/>
  <c r="I124" i="38"/>
  <c r="I125" i="38"/>
  <c r="I126" i="38"/>
  <c r="I127" i="38"/>
  <c r="I128" i="38"/>
  <c r="I129" i="38"/>
  <c r="I130" i="38"/>
  <c r="I131" i="38"/>
  <c r="I132" i="38"/>
  <c r="I133" i="38"/>
  <c r="I134" i="38"/>
  <c r="I135" i="38"/>
  <c r="I136" i="38"/>
  <c r="I137" i="38"/>
  <c r="I138" i="38"/>
  <c r="I139" i="38"/>
  <c r="I140" i="38"/>
  <c r="I141" i="38"/>
  <c r="I142" i="38"/>
  <c r="I143" i="38"/>
  <c r="I144" i="38"/>
  <c r="I145" i="38"/>
  <c r="I146" i="38"/>
  <c r="I147" i="38"/>
  <c r="I148" i="38"/>
  <c r="I149" i="38"/>
  <c r="I150" i="38"/>
  <c r="I151" i="38"/>
  <c r="I152" i="38"/>
  <c r="I153" i="38"/>
  <c r="I154" i="38"/>
  <c r="I155" i="38"/>
  <c r="I156" i="38"/>
  <c r="I157" i="38"/>
  <c r="I158" i="38"/>
  <c r="I159" i="38"/>
  <c r="I160" i="38"/>
  <c r="I161" i="38"/>
  <c r="I162" i="38"/>
  <c r="I163" i="38"/>
  <c r="I164" i="38"/>
  <c r="I165" i="38"/>
  <c r="I166" i="38"/>
  <c r="I167" i="38"/>
  <c r="I168" i="38"/>
  <c r="I169" i="38"/>
  <c r="I170" i="38"/>
  <c r="I171" i="38"/>
  <c r="I172" i="38"/>
  <c r="I173" i="38"/>
  <c r="I174" i="38"/>
  <c r="I175" i="38"/>
  <c r="I176" i="38"/>
  <c r="I177" i="38"/>
  <c r="I178" i="38"/>
  <c r="I179" i="38"/>
  <c r="I180" i="38"/>
  <c r="I181" i="38"/>
  <c r="I182" i="38"/>
  <c r="I183" i="38"/>
  <c r="I184" i="38"/>
  <c r="I185" i="38"/>
  <c r="I186" i="38"/>
  <c r="I187" i="38"/>
  <c r="I188" i="38"/>
  <c r="I189" i="38"/>
  <c r="I190" i="38"/>
  <c r="I191" i="38"/>
  <c r="I192" i="38"/>
  <c r="I193" i="38"/>
  <c r="I194" i="38"/>
  <c r="I195" i="38"/>
  <c r="I196" i="38"/>
  <c r="I197" i="38"/>
  <c r="I198" i="38"/>
  <c r="I199" i="38"/>
  <c r="I200" i="38"/>
  <c r="I201" i="38"/>
  <c r="I202" i="38"/>
  <c r="I203" i="38"/>
  <c r="I204" i="38"/>
  <c r="I205" i="38"/>
  <c r="I206" i="38"/>
  <c r="I207" i="38"/>
  <c r="I208" i="38"/>
  <c r="I209" i="38"/>
  <c r="I210" i="38"/>
  <c r="I211" i="38"/>
  <c r="I212" i="38"/>
  <c r="I213" i="38"/>
  <c r="I214" i="38"/>
  <c r="I215" i="38"/>
  <c r="I216" i="38"/>
  <c r="I217" i="38"/>
  <c r="I218" i="38"/>
  <c r="I219" i="38"/>
  <c r="I220" i="38"/>
  <c r="I221" i="38"/>
  <c r="I222" i="38"/>
  <c r="I223" i="38"/>
  <c r="I224" i="38"/>
  <c r="I225" i="38"/>
  <c r="I226" i="38"/>
  <c r="I227" i="38"/>
  <c r="I228" i="38"/>
  <c r="I7" i="38"/>
  <c r="F8" i="38" l="1"/>
  <c r="F9" i="38"/>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F82" i="38"/>
  <c r="F83" i="38"/>
  <c r="F84" i="38"/>
  <c r="F85" i="38"/>
  <c r="F86" i="38"/>
  <c r="F87" i="38"/>
  <c r="F88" i="38"/>
  <c r="F89" i="38"/>
  <c r="F90" i="38"/>
  <c r="F91" i="38"/>
  <c r="F92" i="38"/>
  <c r="F93" i="38"/>
  <c r="F94" i="38"/>
  <c r="F95" i="38"/>
  <c r="F96" i="38"/>
  <c r="F97" i="38"/>
  <c r="F98" i="38"/>
  <c r="F99" i="38"/>
  <c r="F100" i="38"/>
  <c r="F101" i="38"/>
  <c r="F102" i="38"/>
  <c r="F103" i="38"/>
  <c r="F104" i="38"/>
  <c r="F105" i="38"/>
  <c r="F106" i="38"/>
  <c r="F107" i="38"/>
  <c r="F108" i="38"/>
  <c r="F109" i="38"/>
  <c r="F110" i="38"/>
  <c r="F111" i="38"/>
  <c r="F112" i="38"/>
  <c r="F113" i="38"/>
  <c r="F114" i="38"/>
  <c r="F115" i="38"/>
  <c r="F116" i="38"/>
  <c r="F117" i="38"/>
  <c r="F118" i="38"/>
  <c r="F119" i="38"/>
  <c r="F120" i="38"/>
  <c r="F121" i="38"/>
  <c r="F122" i="38"/>
  <c r="F123" i="38"/>
  <c r="F124" i="38"/>
  <c r="F125" i="38"/>
  <c r="F126" i="38"/>
  <c r="F127" i="38"/>
  <c r="F128" i="38"/>
  <c r="F129" i="38"/>
  <c r="F130" i="38"/>
  <c r="F131" i="38"/>
  <c r="F132" i="38"/>
  <c r="F133" i="38"/>
  <c r="F134" i="38"/>
  <c r="F135" i="38"/>
  <c r="F136" i="38"/>
  <c r="F137" i="38"/>
  <c r="F138" i="38"/>
  <c r="F139" i="38"/>
  <c r="F140" i="38"/>
  <c r="F141" i="38"/>
  <c r="F142" i="38"/>
  <c r="F143" i="38"/>
  <c r="F144" i="38"/>
  <c r="F145" i="38"/>
  <c r="F146" i="38"/>
  <c r="F147" i="38"/>
  <c r="F148" i="38"/>
  <c r="F149" i="38"/>
  <c r="F150" i="38"/>
  <c r="F151" i="38"/>
  <c r="F152" i="38"/>
  <c r="F153" i="38"/>
  <c r="F154" i="38"/>
  <c r="F155" i="38"/>
  <c r="F156" i="38"/>
  <c r="F157" i="38"/>
  <c r="F158" i="38"/>
  <c r="F159" i="38"/>
  <c r="F160" i="38"/>
  <c r="F161" i="38"/>
  <c r="F162" i="38"/>
  <c r="F163" i="38"/>
  <c r="F164" i="38"/>
  <c r="F165" i="38"/>
  <c r="F166" i="38"/>
  <c r="F167" i="38"/>
  <c r="F168" i="38"/>
  <c r="F169" i="38"/>
  <c r="F170" i="38"/>
  <c r="F171" i="38"/>
  <c r="F172" i="38"/>
  <c r="F173" i="38"/>
  <c r="F174" i="38"/>
  <c r="F175" i="38"/>
  <c r="F176" i="38"/>
  <c r="F177" i="38"/>
  <c r="F178" i="38"/>
  <c r="F179" i="38"/>
  <c r="F180" i="38"/>
  <c r="F181" i="38"/>
  <c r="F182" i="38"/>
  <c r="F183" i="38"/>
  <c r="F184" i="38"/>
  <c r="F185" i="38"/>
  <c r="F186" i="38"/>
  <c r="F187" i="38"/>
  <c r="F188" i="38"/>
  <c r="F189" i="38"/>
  <c r="F190" i="38"/>
  <c r="F191" i="38"/>
  <c r="F192" i="38"/>
  <c r="F193" i="38"/>
  <c r="F194" i="38"/>
  <c r="F195" i="38"/>
  <c r="F196" i="38"/>
  <c r="F197" i="38"/>
  <c r="F198" i="38"/>
  <c r="F199" i="38"/>
  <c r="F200" i="38"/>
  <c r="F201" i="38"/>
  <c r="F202" i="38"/>
  <c r="F203" i="38"/>
  <c r="F204" i="38"/>
  <c r="F205" i="38"/>
  <c r="F206" i="38"/>
  <c r="F207" i="38"/>
  <c r="F208" i="38"/>
  <c r="F209" i="38"/>
  <c r="F210" i="38"/>
  <c r="F211" i="38"/>
  <c r="F212" i="38"/>
  <c r="F213" i="38"/>
  <c r="F214" i="38"/>
  <c r="F215" i="38"/>
  <c r="F216" i="38"/>
  <c r="F217" i="38"/>
  <c r="F218" i="38"/>
  <c r="F219" i="38"/>
  <c r="F220" i="38"/>
  <c r="F221" i="38"/>
  <c r="F222" i="38"/>
  <c r="F223" i="38"/>
  <c r="F224" i="38"/>
  <c r="F225" i="38"/>
  <c r="F226" i="38"/>
  <c r="F227" i="38"/>
  <c r="F228" i="38"/>
  <c r="F7" i="38"/>
  <c r="D8" i="38"/>
  <c r="H8" i="38" s="1"/>
  <c r="D9" i="38"/>
  <c r="H9" i="38" s="1"/>
  <c r="D10" i="38"/>
  <c r="H10" i="38" s="1"/>
  <c r="D11" i="38"/>
  <c r="H11" i="38" s="1"/>
  <c r="D12" i="38"/>
  <c r="H12" i="38" s="1"/>
  <c r="D13" i="38"/>
  <c r="H13" i="38" s="1"/>
  <c r="D14" i="38"/>
  <c r="H14" i="38" s="1"/>
  <c r="D15" i="38"/>
  <c r="H15" i="38" s="1"/>
  <c r="D16" i="38"/>
  <c r="H16" i="38" s="1"/>
  <c r="D17" i="38"/>
  <c r="H17" i="38" s="1"/>
  <c r="D18" i="38"/>
  <c r="H18" i="38" s="1"/>
  <c r="D19" i="38"/>
  <c r="H19" i="38" s="1"/>
  <c r="D20" i="38"/>
  <c r="H20" i="38" s="1"/>
  <c r="D21" i="38"/>
  <c r="H21" i="38" s="1"/>
  <c r="D22" i="38"/>
  <c r="H22" i="38" s="1"/>
  <c r="D23" i="38"/>
  <c r="H23" i="38" s="1"/>
  <c r="D24" i="38"/>
  <c r="H24" i="38" s="1"/>
  <c r="D25" i="38"/>
  <c r="H25" i="38" s="1"/>
  <c r="D26" i="38"/>
  <c r="H26" i="38" s="1"/>
  <c r="D27" i="38"/>
  <c r="H27" i="38" s="1"/>
  <c r="D28" i="38"/>
  <c r="H28" i="38" s="1"/>
  <c r="D29" i="38"/>
  <c r="H29" i="38" s="1"/>
  <c r="D30" i="38"/>
  <c r="H30" i="38" s="1"/>
  <c r="D31" i="38"/>
  <c r="H31" i="38" s="1"/>
  <c r="D32" i="38"/>
  <c r="H32" i="38" s="1"/>
  <c r="D33" i="38"/>
  <c r="H33" i="38" s="1"/>
  <c r="D34" i="38"/>
  <c r="H34" i="38" s="1"/>
  <c r="D35" i="38"/>
  <c r="H35" i="38" s="1"/>
  <c r="D36" i="38"/>
  <c r="H36" i="38" s="1"/>
  <c r="D37" i="38"/>
  <c r="H37" i="38" s="1"/>
  <c r="D38" i="38"/>
  <c r="H38" i="38" s="1"/>
  <c r="D39" i="38"/>
  <c r="H39" i="38" s="1"/>
  <c r="D40" i="38"/>
  <c r="H40" i="38" s="1"/>
  <c r="D41" i="38"/>
  <c r="H41" i="38" s="1"/>
  <c r="D42" i="38"/>
  <c r="H42" i="38" s="1"/>
  <c r="D43" i="38"/>
  <c r="H43" i="38" s="1"/>
  <c r="D44" i="38"/>
  <c r="H44" i="38" s="1"/>
  <c r="D45" i="38"/>
  <c r="H45" i="38" s="1"/>
  <c r="D46" i="38"/>
  <c r="H46" i="38" s="1"/>
  <c r="D47" i="38"/>
  <c r="H47" i="38" s="1"/>
  <c r="D48" i="38"/>
  <c r="H48" i="38" s="1"/>
  <c r="D49" i="38"/>
  <c r="H49" i="38" s="1"/>
  <c r="D50" i="38"/>
  <c r="H50" i="38" s="1"/>
  <c r="D51" i="38"/>
  <c r="H51" i="38" s="1"/>
  <c r="D52" i="38"/>
  <c r="H52" i="38" s="1"/>
  <c r="D53" i="38"/>
  <c r="H53" i="38" s="1"/>
  <c r="D54" i="38"/>
  <c r="H54" i="38" s="1"/>
  <c r="D55" i="38"/>
  <c r="H55" i="38" s="1"/>
  <c r="D56" i="38"/>
  <c r="H56" i="38" s="1"/>
  <c r="D57" i="38"/>
  <c r="H57" i="38" s="1"/>
  <c r="D58" i="38"/>
  <c r="H58" i="38" s="1"/>
  <c r="D59" i="38"/>
  <c r="H59" i="38" s="1"/>
  <c r="D60" i="38"/>
  <c r="H60" i="38" s="1"/>
  <c r="D61" i="38"/>
  <c r="H61" i="38" s="1"/>
  <c r="D62" i="38"/>
  <c r="H62" i="38" s="1"/>
  <c r="D63" i="38"/>
  <c r="H63" i="38" s="1"/>
  <c r="D64" i="38"/>
  <c r="H64" i="38" s="1"/>
  <c r="D65" i="38"/>
  <c r="H65" i="38" s="1"/>
  <c r="D66" i="38"/>
  <c r="H66" i="38" s="1"/>
  <c r="D67" i="38"/>
  <c r="H67" i="38" s="1"/>
  <c r="D68" i="38"/>
  <c r="H68" i="38" s="1"/>
  <c r="D69" i="38"/>
  <c r="H69" i="38" s="1"/>
  <c r="D70" i="38"/>
  <c r="H70" i="38" s="1"/>
  <c r="D71" i="38"/>
  <c r="H71" i="38" s="1"/>
  <c r="D72" i="38"/>
  <c r="H72" i="38" s="1"/>
  <c r="D73" i="38"/>
  <c r="H73" i="38" s="1"/>
  <c r="D74" i="38"/>
  <c r="H74" i="38" s="1"/>
  <c r="D75" i="38"/>
  <c r="H75" i="38" s="1"/>
  <c r="D76" i="38"/>
  <c r="H76" i="38" s="1"/>
  <c r="D77" i="38"/>
  <c r="H77" i="38" s="1"/>
  <c r="D78" i="38"/>
  <c r="H78" i="38" s="1"/>
  <c r="D79" i="38"/>
  <c r="H79" i="38" s="1"/>
  <c r="D80" i="38"/>
  <c r="H80" i="38" s="1"/>
  <c r="D81" i="38"/>
  <c r="H81" i="38" s="1"/>
  <c r="D82" i="38"/>
  <c r="H82" i="38" s="1"/>
  <c r="D83" i="38"/>
  <c r="H83" i="38" s="1"/>
  <c r="D84" i="38"/>
  <c r="H84" i="38" s="1"/>
  <c r="D85" i="38"/>
  <c r="H85" i="38" s="1"/>
  <c r="D86" i="38"/>
  <c r="H86" i="38" s="1"/>
  <c r="D87" i="38"/>
  <c r="H87" i="38" s="1"/>
  <c r="D88" i="38"/>
  <c r="H88" i="38" s="1"/>
  <c r="D89" i="38"/>
  <c r="H89" i="38" s="1"/>
  <c r="D90" i="38"/>
  <c r="H90" i="38" s="1"/>
  <c r="D91" i="38"/>
  <c r="H91" i="38" s="1"/>
  <c r="D92" i="38"/>
  <c r="H92" i="38" s="1"/>
  <c r="D93" i="38"/>
  <c r="H93" i="38" s="1"/>
  <c r="D94" i="38"/>
  <c r="H94" i="38" s="1"/>
  <c r="D95" i="38"/>
  <c r="H95" i="38" s="1"/>
  <c r="D96" i="38"/>
  <c r="H96" i="38" s="1"/>
  <c r="D97" i="38"/>
  <c r="H97" i="38" s="1"/>
  <c r="D98" i="38"/>
  <c r="H98" i="38" s="1"/>
  <c r="D99" i="38"/>
  <c r="H99" i="38" s="1"/>
  <c r="D100" i="38"/>
  <c r="H100" i="38" s="1"/>
  <c r="D101" i="38"/>
  <c r="H101" i="38" s="1"/>
  <c r="D102" i="38"/>
  <c r="H102" i="38" s="1"/>
  <c r="D103" i="38"/>
  <c r="H103" i="38" s="1"/>
  <c r="D104" i="38"/>
  <c r="H104" i="38" s="1"/>
  <c r="D105" i="38"/>
  <c r="H105" i="38" s="1"/>
  <c r="D106" i="38"/>
  <c r="H106" i="38" s="1"/>
  <c r="D107" i="38"/>
  <c r="H107" i="38" s="1"/>
  <c r="D108" i="38"/>
  <c r="H108" i="38" s="1"/>
  <c r="D109" i="38"/>
  <c r="H109" i="38" s="1"/>
  <c r="D110" i="38"/>
  <c r="H110" i="38" s="1"/>
  <c r="D111" i="38"/>
  <c r="H111" i="38" s="1"/>
  <c r="D112" i="38"/>
  <c r="H112" i="38" s="1"/>
  <c r="D113" i="38"/>
  <c r="H113" i="38" s="1"/>
  <c r="D114" i="38"/>
  <c r="H114" i="38" s="1"/>
  <c r="D115" i="38"/>
  <c r="H115" i="38" s="1"/>
  <c r="D116" i="38"/>
  <c r="H116" i="38" s="1"/>
  <c r="D117" i="38"/>
  <c r="H117" i="38" s="1"/>
  <c r="D118" i="38"/>
  <c r="H118" i="38" s="1"/>
  <c r="D119" i="38"/>
  <c r="H119" i="38" s="1"/>
  <c r="D120" i="38"/>
  <c r="H120" i="38" s="1"/>
  <c r="D121" i="38"/>
  <c r="H121" i="38" s="1"/>
  <c r="D122" i="38"/>
  <c r="H122" i="38" s="1"/>
  <c r="D123" i="38"/>
  <c r="H123" i="38" s="1"/>
  <c r="D124" i="38"/>
  <c r="H124" i="38" s="1"/>
  <c r="D125" i="38"/>
  <c r="H125" i="38" s="1"/>
  <c r="D126" i="38"/>
  <c r="H126" i="38" s="1"/>
  <c r="D127" i="38"/>
  <c r="H127" i="38" s="1"/>
  <c r="D128" i="38"/>
  <c r="H128" i="38" s="1"/>
  <c r="D129" i="38"/>
  <c r="H129" i="38" s="1"/>
  <c r="D130" i="38"/>
  <c r="H130" i="38" s="1"/>
  <c r="D131" i="38"/>
  <c r="H131" i="38" s="1"/>
  <c r="D132" i="38"/>
  <c r="H132" i="38" s="1"/>
  <c r="D133" i="38"/>
  <c r="H133" i="38" s="1"/>
  <c r="D134" i="38"/>
  <c r="H134" i="38" s="1"/>
  <c r="D135" i="38"/>
  <c r="H135" i="38" s="1"/>
  <c r="D136" i="38"/>
  <c r="H136" i="38" s="1"/>
  <c r="D137" i="38"/>
  <c r="H137" i="38" s="1"/>
  <c r="D138" i="38"/>
  <c r="H138" i="38" s="1"/>
  <c r="D139" i="38"/>
  <c r="H139" i="38" s="1"/>
  <c r="D140" i="38"/>
  <c r="H140" i="38" s="1"/>
  <c r="D141" i="38"/>
  <c r="H141" i="38" s="1"/>
  <c r="D142" i="38"/>
  <c r="H142" i="38" s="1"/>
  <c r="D143" i="38"/>
  <c r="H143" i="38" s="1"/>
  <c r="D144" i="38"/>
  <c r="H144" i="38" s="1"/>
  <c r="D145" i="38"/>
  <c r="H145" i="38" s="1"/>
  <c r="D146" i="38"/>
  <c r="H146" i="38" s="1"/>
  <c r="D147" i="38"/>
  <c r="H147" i="38" s="1"/>
  <c r="D148" i="38"/>
  <c r="H148" i="38" s="1"/>
  <c r="D149" i="38"/>
  <c r="H149" i="38" s="1"/>
  <c r="D150" i="38"/>
  <c r="H150" i="38" s="1"/>
  <c r="D151" i="38"/>
  <c r="H151" i="38" s="1"/>
  <c r="D152" i="38"/>
  <c r="H152" i="38" s="1"/>
  <c r="D153" i="38"/>
  <c r="H153" i="38" s="1"/>
  <c r="D154" i="38"/>
  <c r="H154" i="38" s="1"/>
  <c r="D155" i="38"/>
  <c r="H155" i="38" s="1"/>
  <c r="D156" i="38"/>
  <c r="H156" i="38" s="1"/>
  <c r="D157" i="38"/>
  <c r="H157" i="38" s="1"/>
  <c r="D158" i="38"/>
  <c r="H158" i="38" s="1"/>
  <c r="D159" i="38"/>
  <c r="H159" i="38" s="1"/>
  <c r="D160" i="38"/>
  <c r="H160" i="38" s="1"/>
  <c r="D161" i="38"/>
  <c r="H161" i="38" s="1"/>
  <c r="D162" i="38"/>
  <c r="H162" i="38" s="1"/>
  <c r="D163" i="38"/>
  <c r="H163" i="38" s="1"/>
  <c r="D164" i="38"/>
  <c r="H164" i="38" s="1"/>
  <c r="D165" i="38"/>
  <c r="H165" i="38" s="1"/>
  <c r="D166" i="38"/>
  <c r="H166" i="38" s="1"/>
  <c r="D167" i="38"/>
  <c r="H167" i="38" s="1"/>
  <c r="D168" i="38"/>
  <c r="H168" i="38" s="1"/>
  <c r="D169" i="38"/>
  <c r="H169" i="38" s="1"/>
  <c r="D170" i="38"/>
  <c r="H170" i="38" s="1"/>
  <c r="D171" i="38"/>
  <c r="H171" i="38" s="1"/>
  <c r="D172" i="38"/>
  <c r="H172" i="38" s="1"/>
  <c r="D173" i="38"/>
  <c r="H173" i="38" s="1"/>
  <c r="D174" i="38"/>
  <c r="H174" i="38" s="1"/>
  <c r="D175" i="38"/>
  <c r="H175" i="38" s="1"/>
  <c r="D176" i="38"/>
  <c r="H176" i="38" s="1"/>
  <c r="D177" i="38"/>
  <c r="H177" i="38" s="1"/>
  <c r="D178" i="38"/>
  <c r="H178" i="38" s="1"/>
  <c r="D179" i="38"/>
  <c r="H179" i="38" s="1"/>
  <c r="D180" i="38"/>
  <c r="H180" i="38" s="1"/>
  <c r="D181" i="38"/>
  <c r="H181" i="38" s="1"/>
  <c r="D182" i="38"/>
  <c r="H182" i="38" s="1"/>
  <c r="D183" i="38"/>
  <c r="H183" i="38" s="1"/>
  <c r="D184" i="38"/>
  <c r="H184" i="38" s="1"/>
  <c r="D185" i="38"/>
  <c r="H185" i="38" s="1"/>
  <c r="D186" i="38"/>
  <c r="H186" i="38" s="1"/>
  <c r="D187" i="38"/>
  <c r="H187" i="38" s="1"/>
  <c r="D188" i="38"/>
  <c r="H188" i="38" s="1"/>
  <c r="D189" i="38"/>
  <c r="H189" i="38" s="1"/>
  <c r="D190" i="38"/>
  <c r="H190" i="38" s="1"/>
  <c r="D191" i="38"/>
  <c r="H191" i="38" s="1"/>
  <c r="D192" i="38"/>
  <c r="H192" i="38" s="1"/>
  <c r="D193" i="38"/>
  <c r="H193" i="38" s="1"/>
  <c r="D194" i="38"/>
  <c r="H194" i="38" s="1"/>
  <c r="D195" i="38"/>
  <c r="H195" i="38" s="1"/>
  <c r="D196" i="38"/>
  <c r="H196" i="38" s="1"/>
  <c r="D197" i="38"/>
  <c r="H197" i="38" s="1"/>
  <c r="D198" i="38"/>
  <c r="H198" i="38" s="1"/>
  <c r="D199" i="38"/>
  <c r="H199" i="38" s="1"/>
  <c r="D200" i="38"/>
  <c r="H200" i="38" s="1"/>
  <c r="D201" i="38"/>
  <c r="H201" i="38" s="1"/>
  <c r="D202" i="38"/>
  <c r="H202" i="38" s="1"/>
  <c r="D203" i="38"/>
  <c r="H203" i="38" s="1"/>
  <c r="D204" i="38"/>
  <c r="H204" i="38" s="1"/>
  <c r="D205" i="38"/>
  <c r="H205" i="38" s="1"/>
  <c r="D206" i="38"/>
  <c r="H206" i="38" s="1"/>
  <c r="D207" i="38"/>
  <c r="H207" i="38" s="1"/>
  <c r="D208" i="38"/>
  <c r="H208" i="38" s="1"/>
  <c r="D209" i="38"/>
  <c r="H209" i="38" s="1"/>
  <c r="D210" i="38"/>
  <c r="H210" i="38" s="1"/>
  <c r="D211" i="38"/>
  <c r="H211" i="38" s="1"/>
  <c r="D212" i="38"/>
  <c r="H212" i="38" s="1"/>
  <c r="D213" i="38"/>
  <c r="H213" i="38" s="1"/>
  <c r="D214" i="38"/>
  <c r="H214" i="38" s="1"/>
  <c r="D215" i="38"/>
  <c r="H215" i="38" s="1"/>
  <c r="D216" i="38"/>
  <c r="H216" i="38" s="1"/>
  <c r="D217" i="38"/>
  <c r="H217" i="38" s="1"/>
  <c r="D218" i="38"/>
  <c r="H218" i="38" s="1"/>
  <c r="D219" i="38"/>
  <c r="H219" i="38" s="1"/>
  <c r="D220" i="38"/>
  <c r="H220" i="38" s="1"/>
  <c r="D221" i="38"/>
  <c r="H221" i="38" s="1"/>
  <c r="D222" i="38"/>
  <c r="H222" i="38" s="1"/>
  <c r="D223" i="38"/>
  <c r="H223" i="38" s="1"/>
  <c r="D224" i="38"/>
  <c r="H224" i="38" s="1"/>
  <c r="D225" i="38"/>
  <c r="H225" i="38" s="1"/>
  <c r="D226" i="38"/>
  <c r="H226" i="38" s="1"/>
  <c r="D227" i="38"/>
  <c r="H227" i="38" s="1"/>
  <c r="D228" i="38"/>
  <c r="H228" i="38" s="1"/>
  <c r="D7" i="38"/>
  <c r="H7" i="38" s="1"/>
  <c r="C38" i="50" l="1"/>
  <c r="F16" i="50"/>
  <c r="G15" i="50"/>
  <c r="H15" i="50" s="1"/>
  <c r="E15" i="50"/>
  <c r="G14" i="50"/>
  <c r="H14" i="50" s="1"/>
  <c r="E14" i="50"/>
  <c r="G13" i="50"/>
  <c r="H13" i="50" s="1"/>
  <c r="E13" i="50"/>
  <c r="G12" i="50"/>
  <c r="H12" i="50" s="1"/>
  <c r="G11" i="50"/>
  <c r="H11" i="50" s="1"/>
  <c r="E11" i="50"/>
  <c r="G10" i="50"/>
  <c r="H10" i="50" s="1"/>
  <c r="E10" i="50"/>
  <c r="G9" i="50"/>
  <c r="H9" i="50" s="1"/>
  <c r="E9" i="50"/>
  <c r="G8" i="50"/>
  <c r="H8" i="50" s="1"/>
  <c r="E8" i="50"/>
  <c r="G7" i="50"/>
  <c r="H7" i="50" s="1"/>
  <c r="E7" i="50"/>
  <c r="F20" i="2"/>
  <c r="E16" i="50" l="1"/>
  <c r="H16" i="50"/>
  <c r="G16" i="50"/>
  <c r="C20" i="1" l="1"/>
  <c r="G587" i="41" l="1"/>
  <c r="G590" i="41" s="1"/>
  <c r="F587" i="41"/>
  <c r="F588" i="41" s="1"/>
  <c r="F590" i="41" s="1"/>
  <c r="E587" i="41"/>
  <c r="E588" i="41" s="1"/>
  <c r="E590" i="41" s="1"/>
  <c r="D587" i="41"/>
  <c r="D590" i="41" s="1"/>
  <c r="I35" i="40"/>
  <c r="H34" i="40"/>
  <c r="I34" i="40" s="1"/>
  <c r="C35" i="40"/>
  <c r="G594" i="41" l="1"/>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E5" i="40"/>
  <c r="E4" i="40"/>
  <c r="E35" i="40" s="1"/>
  <c r="E36" i="40" s="1"/>
  <c r="C6" i="21" l="1"/>
  <c r="K6" i="20" l="1"/>
  <c r="D6" i="2"/>
  <c r="I6" i="39" l="1"/>
  <c r="G6" i="39"/>
  <c r="F6" i="39"/>
  <c r="E6" i="39"/>
  <c r="D6" i="39"/>
  <c r="I6" i="38"/>
  <c r="H6" i="38"/>
  <c r="G6" i="38"/>
  <c r="F6" i="38"/>
  <c r="E6" i="38"/>
  <c r="D6" i="38"/>
  <c r="H6" i="39" l="1"/>
  <c r="F22" i="36"/>
  <c r="C34" i="1" l="1"/>
  <c r="N29" i="36"/>
  <c r="O28" i="36" s="1"/>
  <c r="F24" i="36"/>
  <c r="H22" i="36"/>
  <c r="H24" i="36" s="1"/>
  <c r="C22" i="36"/>
  <c r="C24" i="36" s="1"/>
  <c r="I21" i="36"/>
  <c r="G21" i="36"/>
  <c r="E21" i="36"/>
  <c r="D21" i="36"/>
  <c r="I20" i="36"/>
  <c r="G20" i="36"/>
  <c r="E20" i="36"/>
  <c r="D20" i="36"/>
  <c r="I19" i="36"/>
  <c r="G19" i="36"/>
  <c r="E19" i="36"/>
  <c r="D19" i="36"/>
  <c r="I18" i="36"/>
  <c r="G18" i="36"/>
  <c r="E18" i="36"/>
  <c r="D18" i="36"/>
  <c r="I17" i="36"/>
  <c r="G17" i="36"/>
  <c r="E17" i="36"/>
  <c r="D17" i="36"/>
  <c r="I16" i="36"/>
  <c r="G16" i="36"/>
  <c r="E16" i="36"/>
  <c r="D16" i="36"/>
  <c r="I15" i="36"/>
  <c r="G15" i="36"/>
  <c r="E15" i="36"/>
  <c r="D15" i="36"/>
  <c r="I14" i="36"/>
  <c r="G14" i="36"/>
  <c r="E14" i="36"/>
  <c r="D14" i="36"/>
  <c r="I13" i="36"/>
  <c r="G13" i="36"/>
  <c r="E13" i="36"/>
  <c r="D13" i="36"/>
  <c r="I12" i="36"/>
  <c r="G12" i="36"/>
  <c r="E12" i="36"/>
  <c r="D12" i="36"/>
  <c r="I11" i="36"/>
  <c r="G11" i="36"/>
  <c r="E11" i="36"/>
  <c r="D11" i="36"/>
  <c r="I10" i="36"/>
  <c r="G10" i="36"/>
  <c r="E10" i="36"/>
  <c r="D10" i="36"/>
  <c r="I9" i="36"/>
  <c r="G9" i="36"/>
  <c r="E9" i="36"/>
  <c r="D9" i="36"/>
  <c r="I8" i="36"/>
  <c r="G8" i="36"/>
  <c r="E8" i="36"/>
  <c r="D8" i="36"/>
  <c r="I7" i="36"/>
  <c r="G7" i="36"/>
  <c r="E7" i="36"/>
  <c r="D7" i="36"/>
  <c r="I6" i="36"/>
  <c r="G6" i="36"/>
  <c r="E6" i="36"/>
  <c r="D6" i="36"/>
  <c r="I5" i="36"/>
  <c r="G5" i="36"/>
  <c r="E5" i="36"/>
  <c r="D5" i="36"/>
  <c r="I4" i="36"/>
  <c r="I22" i="36" s="1"/>
  <c r="I24" i="36" s="1"/>
  <c r="G4" i="36"/>
  <c r="G22" i="36" s="1"/>
  <c r="G24" i="36" s="1"/>
  <c r="E4" i="36"/>
  <c r="E22" i="36" s="1"/>
  <c r="D4" i="36"/>
  <c r="D22" i="36" s="1"/>
  <c r="D24" i="36" s="1"/>
  <c r="I26" i="36" l="1"/>
  <c r="K28" i="36" s="1"/>
  <c r="O27" i="36"/>
  <c r="F76" i="34" l="1"/>
  <c r="F78" i="34" s="1"/>
  <c r="C76" i="34"/>
  <c r="C78" i="34" s="1"/>
  <c r="M37" i="34"/>
  <c r="M39" i="34" s="1"/>
  <c r="J37" i="34"/>
  <c r="I37" i="34"/>
  <c r="I39" i="34" s="1"/>
  <c r="H37" i="34"/>
  <c r="G37" i="34"/>
  <c r="G39" i="34" s="1"/>
  <c r="F37" i="34"/>
  <c r="L38" i="34" s="1"/>
  <c r="E37" i="34"/>
  <c r="E39" i="34" s="1"/>
  <c r="C37" i="34"/>
  <c r="F87" i="34"/>
  <c r="J38" i="34"/>
  <c r="H38" i="34"/>
  <c r="L36" i="34"/>
  <c r="D36" i="34"/>
  <c r="L35" i="34"/>
  <c r="L34" i="34"/>
  <c r="L33" i="34"/>
  <c r="K33" i="34"/>
  <c r="D33" i="34"/>
  <c r="L32" i="34"/>
  <c r="D32" i="34"/>
  <c r="L31" i="34"/>
  <c r="L30" i="34"/>
  <c r="L29" i="34"/>
  <c r="K29" i="34"/>
  <c r="L28" i="34"/>
  <c r="K28" i="34"/>
  <c r="L27" i="34"/>
  <c r="L26" i="34"/>
  <c r="K26" i="34"/>
  <c r="D26" i="34"/>
  <c r="L25" i="34"/>
  <c r="L24" i="34"/>
  <c r="L23" i="34"/>
  <c r="L22" i="34"/>
  <c r="D22" i="34"/>
  <c r="L21" i="34"/>
  <c r="L20" i="34"/>
  <c r="L19" i="34"/>
  <c r="K19" i="34"/>
  <c r="D19" i="34"/>
  <c r="L18" i="34"/>
  <c r="Q17" i="34"/>
  <c r="K35" i="34" s="1"/>
  <c r="L17" i="34"/>
  <c r="L16" i="34"/>
  <c r="L15" i="34"/>
  <c r="D15" i="34"/>
  <c r="L14" i="34"/>
  <c r="L13" i="34"/>
  <c r="L12" i="34"/>
  <c r="K12" i="34"/>
  <c r="D12" i="34"/>
  <c r="L11" i="34"/>
  <c r="D11" i="34"/>
  <c r="L10" i="34"/>
  <c r="L9" i="34"/>
  <c r="K9" i="34"/>
  <c r="L8" i="34"/>
  <c r="L7" i="34"/>
  <c r="K7" i="34"/>
  <c r="L6" i="34"/>
  <c r="K11" i="34" l="1"/>
  <c r="K10" i="34"/>
  <c r="K13" i="34"/>
  <c r="K6" i="34"/>
  <c r="H39" i="34"/>
  <c r="L37" i="34"/>
  <c r="K8" i="34"/>
  <c r="D37" i="34"/>
  <c r="J39" i="34"/>
  <c r="K16" i="34"/>
  <c r="K20" i="34"/>
  <c r="K23" i="34"/>
  <c r="K25" i="34"/>
  <c r="K30" i="34"/>
  <c r="K34" i="34"/>
  <c r="L39" i="34"/>
  <c r="K14" i="34"/>
  <c r="K15" i="34"/>
  <c r="K17" i="34"/>
  <c r="K18" i="34"/>
  <c r="K21" i="34"/>
  <c r="K22" i="34"/>
  <c r="K24" i="34"/>
  <c r="K27" i="34"/>
  <c r="K31" i="34"/>
  <c r="K32" i="34"/>
  <c r="K39" i="34" l="1"/>
  <c r="C28" i="1" s="1"/>
  <c r="K37" i="34"/>
  <c r="D14" i="2"/>
  <c r="D13" i="2"/>
  <c r="D12" i="2"/>
  <c r="D11" i="2"/>
  <c r="M41" i="34" l="1"/>
  <c r="D15" i="2"/>
  <c r="C40" i="1"/>
  <c r="F24" i="2" l="1"/>
  <c r="F23" i="2"/>
  <c r="F22" i="2"/>
  <c r="F21" i="2"/>
  <c r="D7" i="2"/>
  <c r="D5" i="2"/>
  <c r="D4" i="2"/>
  <c r="F26" i="2" l="1"/>
  <c r="D8" i="2"/>
  <c r="D7" i="21"/>
  <c r="D6" i="21"/>
  <c r="C24" i="1" l="1"/>
  <c r="F28" i="2"/>
  <c r="G13" i="21"/>
  <c r="E13" i="21"/>
  <c r="E14" i="21" l="1"/>
  <c r="E15" i="21" s="1"/>
  <c r="G20" i="21" s="1"/>
  <c r="G14" i="21"/>
  <c r="G15" i="21" l="1"/>
  <c r="G21" i="21" s="1"/>
  <c r="G22" i="21" s="1"/>
  <c r="C37" i="1" s="1"/>
  <c r="L7" i="20"/>
  <c r="L6" i="20"/>
  <c r="C31" i="1" l="1"/>
  <c r="H7" i="20"/>
  <c r="C23" i="1"/>
  <c r="C2" i="1" s="1"/>
  <c r="F40" i="1"/>
  <c r="E40" i="1"/>
  <c r="D30" i="1" l="1"/>
  <c r="D42" i="1" l="1"/>
  <c r="D32" i="1"/>
  <c r="E37" i="1"/>
  <c r="F37" i="1"/>
  <c r="E34" i="1"/>
  <c r="F34" i="1"/>
  <c r="E31" i="1"/>
  <c r="F31" i="1"/>
  <c r="E28" i="1"/>
  <c r="F28" i="1"/>
  <c r="E24" i="1"/>
  <c r="E20" i="1"/>
  <c r="F20" i="1"/>
  <c r="F3" i="1"/>
  <c r="E23" i="1" l="1"/>
  <c r="E2" i="1" s="1"/>
  <c r="D20" i="1" l="1"/>
  <c r="F24" i="1" l="1"/>
  <c r="F23" i="1" s="1"/>
  <c r="F2" i="1" s="1"/>
  <c r="D41" i="1" l="1"/>
  <c r="D40" i="1" s="1"/>
  <c r="D25" i="1" l="1"/>
  <c r="D36" i="1"/>
  <c r="D38" i="1"/>
  <c r="D33" i="1" l="1"/>
  <c r="D27" i="1" l="1"/>
  <c r="D26" i="1" l="1"/>
  <c r="D24" i="1" s="1"/>
  <c r="D39" i="1" l="1"/>
  <c r="D37" i="1" s="1"/>
  <c r="D35" i="1" l="1"/>
  <c r="D34" i="1" s="1"/>
  <c r="D29" i="1"/>
  <c r="D28" i="1" s="1"/>
  <c r="D31" i="1" l="1"/>
  <c r="D23" i="1" s="1"/>
  <c r="D2" i="1" s="1"/>
</calcChain>
</file>

<file path=xl/sharedStrings.xml><?xml version="1.0" encoding="utf-8"?>
<sst xmlns="http://schemas.openxmlformats.org/spreadsheetml/2006/main" count="3649" uniqueCount="1697">
  <si>
    <t>EUR</t>
  </si>
  <si>
    <t>Transporta barotņu molekulāri bioloģiskiem izmeklējumiem nodrošināšana</t>
  </si>
  <si>
    <t>Izdevumi par IAL iegādi</t>
  </si>
  <si>
    <t>“E. Gulbja Laboratorija” SIA</t>
  </si>
  <si>
    <t>„Centrālā laboratorija” SIA</t>
  </si>
  <si>
    <t>Citi</t>
  </si>
  <si>
    <t xml:space="preserve">“E. Gulbja Laboratorija” SIA </t>
  </si>
  <si>
    <t>Zvanu centrs (izdevumi par reģistratoru darbu telefonu centrālē)</t>
  </si>
  <si>
    <t>LABORATORISKIE IZMEKLĒJUMU ORGANIZĀCIJA UN VEIKŠANA</t>
  </si>
  <si>
    <t>Covid-19 laboratorisko izmeklējumu veikšana</t>
  </si>
  <si>
    <t>Paraugu paņemšanas punktu darbība/ Paraugu paņemšana</t>
  </si>
  <si>
    <t xml:space="preserve">Mobilās vienības/ Paraugu paņemšana personu dzīvesvietā </t>
  </si>
  <si>
    <t>“E. Gulbja Laboratorija” SIA: Paņemšanas punkts + Laboratorija</t>
  </si>
  <si>
    <t>„Centrālā laboratorija” SIA: Laboratorija</t>
  </si>
  <si>
    <t>AMBULATORIE PAKALPOJUMI</t>
  </si>
  <si>
    <t>STACIONĀRIE PAKALPOJUMI</t>
  </si>
  <si>
    <t xml:space="preserve">Korona vīrusa COVID-19 paraugu transportēšanas izmaksas </t>
  </si>
  <si>
    <t>Pacientu ar pozitīvu koronavīrusu COVID-19  transportēšanas uz dzīvesvietu izmaksas</t>
  </si>
  <si>
    <t>Tarifs</t>
  </si>
  <si>
    <t>47075 “COVID-19 RNS noteikšana (reaģentu komplekti PĶR reālajā laikā SARS-CoV-2 (2019nCoV) RNS apstiprināšanai)”</t>
  </si>
  <si>
    <t>Kopā:</t>
  </si>
  <si>
    <t>Manipulācijas kods</t>
  </si>
  <si>
    <t>Manipulācijas nosaukums</t>
  </si>
  <si>
    <t>Atskaites mēnesis</t>
  </si>
  <si>
    <t>Manipulācijas cena</t>
  </si>
  <si>
    <t>Manipulāciju skaits</t>
  </si>
  <si>
    <t>47073R</t>
  </si>
  <si>
    <t>SARS-CoV-2 (2019nCOV) kvalitatīvā RNS noteikšana ar PĶR-RL metodi</t>
  </si>
  <si>
    <t>47075R</t>
  </si>
  <si>
    <t>SARS-CoV-2 (2019nCOV) APSTIPRINOŠĀ RNS noteikšana ar PĶR-RL metodi</t>
  </si>
  <si>
    <t>47077R</t>
  </si>
  <si>
    <t>SARS-CoV-2 (2019nCOV) + 21 respiratoro patogenu RNS noteikšana ar PĶR-RL metodi - ĀTRAIS MULTI-PLEX tests</t>
  </si>
  <si>
    <t>47078R</t>
  </si>
  <si>
    <t>SARS-CoV-2 (2019nCOV) RNS noteikšana ar PĶR-RL metodi - ĀTRAIS tests</t>
  </si>
  <si>
    <t>Nacionālā mikrobioloģijas References laboratorija</t>
  </si>
  <si>
    <t>“E. Gulbja Laboratorija” SIA: Ķīpsalas iela 8 - moduļa noma</t>
  </si>
  <si>
    <t>“E. Gulbja Laboratorija” SIA: Ģimenes ārstu komplekti un loģistika</t>
  </si>
  <si>
    <t>EKK 3000</t>
  </si>
  <si>
    <t>EKK 7460</t>
  </si>
  <si>
    <t>EKK 7472</t>
  </si>
  <si>
    <t>Izmaksas par covid 19 izmeklējumiem</t>
  </si>
  <si>
    <t>Nosaukums</t>
  </si>
  <si>
    <t>Mērv.</t>
  </si>
  <si>
    <t>Daudzums</t>
  </si>
  <si>
    <t>Cena</t>
  </si>
  <si>
    <t>skaits</t>
  </si>
  <si>
    <t>Procenti</t>
  </si>
  <si>
    <t>Laukuma noma Ķīpsalas ielā 8, Rīgā</t>
  </si>
  <si>
    <t>Gab.</t>
  </si>
  <si>
    <t>maksas</t>
  </si>
  <si>
    <t>NVD</t>
  </si>
  <si>
    <t>Paņēmēji</t>
  </si>
  <si>
    <t>Laboranti</t>
  </si>
  <si>
    <t>IAL izdevumi</t>
  </si>
  <si>
    <t>Laboratorija</t>
  </si>
  <si>
    <t>Zobārstniecība pakalpojuma summa</t>
  </si>
  <si>
    <t>SAVA pakalpojuma summa</t>
  </si>
  <si>
    <t>Augusts</t>
  </si>
  <si>
    <t xml:space="preserve">RAKUS References laboratorijas Covid-19 diagnostikai veikto manipulāciju skaits un to izdevumi 2020.gadā augustā
</t>
  </si>
  <si>
    <t>Augusta mēneša reaģenti</t>
  </si>
  <si>
    <t>Datums</t>
  </si>
  <si>
    <t>1. Paraugu paņemšana personu dzīvesvietā</t>
  </si>
  <si>
    <t>Pacientu mājas apmeklējumu skaits</t>
  </si>
  <si>
    <t>pacientu skaits iestādēs*</t>
  </si>
  <si>
    <t>Loģistikas pakalpojumu sniegto apjoms (km)</t>
  </si>
  <si>
    <t xml:space="preserve">Pakalpojumu nodrošināšanā iesaistīto transporta līdzekļu skaits </t>
  </si>
  <si>
    <t xml:space="preserve"> Transporta vadītāju nostrādāto stundu skaitu </t>
  </si>
  <si>
    <t>Virsstundas</t>
  </si>
  <si>
    <t>Ārstniecības personu nostrādāto stundu skaits</t>
  </si>
  <si>
    <t xml:space="preserve"> Virsstundas</t>
  </si>
  <si>
    <t xml:space="preserve">Izmantotie IAL-nosaukums, iepakojuma cena bez PVN, iepakojuma cenu ar PVN, IAL skaitu vienā iepakojumā un izlietoto IAL skaitu par katru dienu; </t>
  </si>
  <si>
    <t>Dezinfekcijas izmaksas uz vienu mašīnu divās dienās ir EUR 10.64</t>
  </si>
  <si>
    <t>Transportlīdzekļu nomas izmaksas EUR 32.00 apmērā par vienu dienu no 01.08 -  31.08.2020</t>
  </si>
  <si>
    <t>gb cena bez PVN,</t>
  </si>
  <si>
    <t>gb ar PVN</t>
  </si>
  <si>
    <t>Respirators X-plore, N20   FFP3</t>
  </si>
  <si>
    <t xml:space="preserve">Brilles </t>
  </si>
  <si>
    <t>Vienreizējais halāts</t>
  </si>
  <si>
    <t>Kombinzoni</t>
  </si>
  <si>
    <t xml:space="preserve">Cimdi </t>
  </si>
  <si>
    <t xml:space="preserve">Kopā </t>
  </si>
  <si>
    <t>KOPĀ, skaits (augusts)</t>
  </si>
  <si>
    <t>Tarifs/ likme:</t>
  </si>
  <si>
    <t>Izmaksas kopā (EUR)</t>
  </si>
  <si>
    <t>Mobilās izmaksas par augustu(KOPĀ)</t>
  </si>
  <si>
    <t>2. Paraugu paņemšana no ārstniecības iestādēm</t>
  </si>
  <si>
    <t>Skaits kopā</t>
  </si>
  <si>
    <t>Maiņā strādā 2 laboranti un 1 molekulārbiologs, savukārt diennaktī strādā 2 maiņas.</t>
  </si>
  <si>
    <t>Kombinezons (maina ik pēc 3 stundām)</t>
  </si>
  <si>
    <t>Respirators ar filtru (maina ik pēc 3 stundām)</t>
  </si>
  <si>
    <t>Aizsargbrilles (lieto 1 nedēļu pie nosacījuma, ka lieto 8 stundas, dezinficējot tās ik pēc 3 stundām)</t>
  </si>
  <si>
    <t>Iekšējie cimdi (zem kombinezona manšetes; maina ik pēc 3 stundām)</t>
  </si>
  <si>
    <t>Ārējie cimdi (uz kombinezona ārējās virsmas; maina ik pēc 3 stundām)</t>
  </si>
  <si>
    <t xml:space="preserve"> Bahilas un vienreizlietojamais halāts (maina ik pēc 3 stundām)</t>
  </si>
  <si>
    <t>cena par 1 gb</t>
  </si>
  <si>
    <t>Aizsargbrilles (lieto 1 nedēļu pie nosacījuma, ka lieto 8 stundas, dezinficējot tās ik pēc 3 stundām</t>
  </si>
  <si>
    <t>Bahilas un vienreizlietojamais halāts (maina ik pēc 3 stundām)</t>
  </si>
  <si>
    <t xml:space="preserve">       </t>
  </si>
  <si>
    <t>Cimdi (iekšējie;ārējie)</t>
  </si>
  <si>
    <t xml:space="preserve">Komplekta cena </t>
  </si>
  <si>
    <t>Ārstniecības personu nostrādāto stundu skaitu katru dienu</t>
  </si>
  <si>
    <t>Ārējie cimdi (uz kombinezona ārējās virsmas; maina pēc katra pacienta)</t>
  </si>
  <si>
    <t>Nīcgales iela 2 telts Nr. 1</t>
  </si>
  <si>
    <t>Nīcgales iela 2 telts Nr. 2</t>
  </si>
  <si>
    <t>Maskavas iela 257 telts Nr. 1</t>
  </si>
  <si>
    <t>Maskavas iela 357 telts Nr 2</t>
  </si>
  <si>
    <t>Elite, Anniņmuižas bulvāris 85, Rīga</t>
  </si>
  <si>
    <t>Dubulti, Slokas iela 26</t>
  </si>
  <si>
    <t>Daugavpils, Lielā iela 42</t>
  </si>
  <si>
    <t>Rēzekne, Viļānu iela 2</t>
  </si>
  <si>
    <t>Cēsis, Piebalgas iela 18</t>
  </si>
  <si>
    <t>Madona, Augu iela 27</t>
  </si>
  <si>
    <t xml:space="preserve">Valmiera, Čempionu iela 3 </t>
  </si>
  <si>
    <t>Limbaži, Sporta iela 3</t>
  </si>
  <si>
    <t>Gulbene, Upes iela 1</t>
  </si>
  <si>
    <t xml:space="preserve">Jēkabpils, Brīvības 2 J </t>
  </si>
  <si>
    <t xml:space="preserve">Jelgava, Garozas iela 15 </t>
  </si>
  <si>
    <t xml:space="preserve">Liepāja, Zveinieku aleja 2 - 4 </t>
  </si>
  <si>
    <t>Tukums, Revolūcijas iela 4</t>
  </si>
  <si>
    <t xml:space="preserve">Ventspils, Inženieru 60  </t>
  </si>
  <si>
    <t xml:space="preserve">Pavisam KOPĀ  </t>
  </si>
  <si>
    <t>Izmaksas par augustu paraugu paņemšanas punktos (KOPĀ)</t>
  </si>
  <si>
    <t xml:space="preserve">Darba laiks </t>
  </si>
  <si>
    <t>Iesaistīto personu skaitu pakalpojumu nodrošināšanai</t>
  </si>
  <si>
    <t>Nostrādātas stundas</t>
  </si>
  <si>
    <t>9.00-15.00</t>
  </si>
  <si>
    <t>9.00-12.00</t>
  </si>
  <si>
    <t>8.00-20.00</t>
  </si>
  <si>
    <t>Veikto pakalpojumu* summa zobārstniecībā ārkārtas situācijas laikā par 2020. augusta ievadītiem taloniem</t>
  </si>
  <si>
    <t>Ārstniecības iestādes kods</t>
  </si>
  <si>
    <t>Ārstniecības iestādes nosaukums</t>
  </si>
  <si>
    <r>
      <t xml:space="preserve">Pakalpojumu summa, </t>
    </r>
    <r>
      <rPr>
        <sz val="10"/>
        <rFont val="Times New Roman"/>
        <family val="1"/>
        <charset val="186"/>
      </rPr>
      <t>(manipulācija 70033)</t>
    </r>
    <r>
      <rPr>
        <b/>
        <sz val="10"/>
        <rFont val="Times New Roman"/>
        <family val="1"/>
      </rPr>
      <t xml:space="preserve"> EUR</t>
    </r>
  </si>
  <si>
    <t>Manipulācijas 70033 skaits</t>
  </si>
  <si>
    <r>
      <t xml:space="preserve">Pakalpojumu summa, </t>
    </r>
    <r>
      <rPr>
        <sz val="10"/>
        <rFont val="Times New Roman"/>
        <family val="1"/>
        <charset val="186"/>
      </rPr>
      <t>(manipulācija 70034)</t>
    </r>
    <r>
      <rPr>
        <b/>
        <sz val="10"/>
        <rFont val="Times New Roman"/>
        <family val="1"/>
      </rPr>
      <t xml:space="preserve"> EUR</t>
    </r>
  </si>
  <si>
    <t>Manipulācijas 70034 skaits</t>
  </si>
  <si>
    <t>Pakalpojumu summa kopā, EUR</t>
  </si>
  <si>
    <t>Manipulāciju skaits kopā (70033 un 70034)</t>
  </si>
  <si>
    <t>KOPĀ</t>
  </si>
  <si>
    <t>Bušmanis, IK</t>
  </si>
  <si>
    <t>LIEPĀJAS REĢIONĀLĀ SLIMNĪCA, Sabiedrība ar ierobežotu atbildību</t>
  </si>
  <si>
    <t>ALGORITMS L, SIA</t>
  </si>
  <si>
    <t>Veselības salons Z, Sabiedrība ar ierobežotu atbildību</t>
  </si>
  <si>
    <t>SOLADENS, SIA</t>
  </si>
  <si>
    <t>LOLITAS LAUBERTES ZOBĀRSTNIECĪBA, Sabiedrība ar ierobežotu atbildību</t>
  </si>
  <si>
    <t>Daces un Signes zobārstniecības privātprakse, Sabiedrība ar ierobežotu atbildību</t>
  </si>
  <si>
    <t>MEDENT, SIA</t>
  </si>
  <si>
    <t>SMAIDS A, SIA</t>
  </si>
  <si>
    <t>Klīnika ZINTA, SIA</t>
  </si>
  <si>
    <t>DAKTERES KIRIČKEVIČAS PRIVĀTPRAKSE, Individuālais uzņēmums</t>
  </si>
  <si>
    <t>Dz.Ozoliņas zobārstniecības kabinets, SIA</t>
  </si>
  <si>
    <t>G.Līces ārsta prakse zobārstniecībā, SIA</t>
  </si>
  <si>
    <t>Krasta Astrīda - ārsta prakse zobārstniecībā</t>
  </si>
  <si>
    <t>ANROJA, SIA</t>
  </si>
  <si>
    <t>Strazdiņa Ināra - ārsta prakse zobārstniecībā</t>
  </si>
  <si>
    <t>Blikerte Gunta - ārsta prakse zobārstniecībā</t>
  </si>
  <si>
    <t>Liepiņa Indra - ārsta prakse zobārstniecībā</t>
  </si>
  <si>
    <t>KAZDANGAS AMBULANCE, Aizputes novada domes Kazdangas pagasta pārvalde</t>
  </si>
  <si>
    <t>Birze Ligita - ārsta prakse zobārstniecībā</t>
  </si>
  <si>
    <t>Burkevica Anita - zobu higiēnista prakse</t>
  </si>
  <si>
    <t>SALDUS ZOBĀRSTNIECĪBA, SIA</t>
  </si>
  <si>
    <t>Sigma Z, SIA</t>
  </si>
  <si>
    <t>Ieriķe Inta - ārsta prakse zobārstniecībā</t>
  </si>
  <si>
    <t>META, Sabiedrība ar ierobežotu atbildību Saldus</t>
  </si>
  <si>
    <t>Šķeltiņa Vita - ārsta prakse zobārstniecībā</t>
  </si>
  <si>
    <t>TALSU SANUS, SIA</t>
  </si>
  <si>
    <t>Kristapsone Agita - ārsta prakse zobārstniecībā</t>
  </si>
  <si>
    <t>Šimkus Aelita - ārsta prakse zobārstniecībā</t>
  </si>
  <si>
    <t>Vegmane Ieva - ārsta prakse zobārstniecībā</t>
  </si>
  <si>
    <t>Pinkena Inga -ārsta prakse zobārstniecībā</t>
  </si>
  <si>
    <t>Buivide Gunta - ārsta prakse zobārstniecībā</t>
  </si>
  <si>
    <t>Ancāne Lūcija - ārsta prakse zobārstniecībā</t>
  </si>
  <si>
    <t>Krūmiņa Olga - ārsta prakse zobārstniecībā</t>
  </si>
  <si>
    <t>Veismane Gita - ārsta prakse zobārstniecībā</t>
  </si>
  <si>
    <t>K. Zariņas zobārstniecība, SIA</t>
  </si>
  <si>
    <t>Zīriņa Inta - ārsta prakse zobārstniecībā</t>
  </si>
  <si>
    <t>Stulberga Anita - ārsta prakse zobārstniecībā</t>
  </si>
  <si>
    <t>Medinteks, SIA</t>
  </si>
  <si>
    <t>Studena Ivonna - ārsta prakse zobārstniecībā</t>
  </si>
  <si>
    <t>Krūzmane Anda - ārsta prakse zobārstniecībā</t>
  </si>
  <si>
    <t>JAUNPILS ZOBĀRSTS, Sabiedrība ar ierobežotu atbildību</t>
  </si>
  <si>
    <t>GRĪVAS POLIKLĪNIKA, Sabiedrība ar ierobežotu atbildību</t>
  </si>
  <si>
    <t>DIADENT, Sabiedrība ar ierobežotu atbildību</t>
  </si>
  <si>
    <t>Daugavpils zobārstniecības poliklīnika, Sabiedrība ar ierobežotu atbildību</t>
  </si>
  <si>
    <t>Medical plus, Sabiedrība ar ierobežotu atbildību</t>
  </si>
  <si>
    <t>Medicīnas centrs 36,6, Sabiedrība ar ierobežotu atbildību</t>
  </si>
  <si>
    <t>RĒZEKNES SLIMNĪCA, Sabiedrība ar ierobežotu atbildību</t>
  </si>
  <si>
    <t>Grunšteine Gaļina - ārsta prakse zobārstniecībā</t>
  </si>
  <si>
    <t>Smilgina Olga - ārsta prakse zobārstniecībā</t>
  </si>
  <si>
    <t>Krāslavas slimnīca, Sabiedrība ar ierobežotu atbildību</t>
  </si>
  <si>
    <t>SALVE D, Krāslavas pilsētas S. Gorenko individuālais komerciālais uzņēmums</t>
  </si>
  <si>
    <t>Veselības un sociālo pakalpojumu centrs "Dagda", Dagdas novada pašvaldības iestāde</t>
  </si>
  <si>
    <t>Maceviča Ilona - ārsta prakse zobārstniecībā</t>
  </si>
  <si>
    <t>Dembovska Vēsma - ārsta prakse zobārstniecībā</t>
  </si>
  <si>
    <t>Kustrova Olga - ārsta prakse zobārstniecībā</t>
  </si>
  <si>
    <t>Daudiša Vita - ārsta prakse zobārstniecībā</t>
  </si>
  <si>
    <t>Ludzas medicīnas centrs, Sabiedrība ar ierobežotu atbildību</t>
  </si>
  <si>
    <t>Kārsavas slimnīca, Sabiedrība ar ierobežotu atbildību</t>
  </si>
  <si>
    <t>DENTAL PLUS, Sabiedrība ar ierobežotu atbildību</t>
  </si>
  <si>
    <t>Zilupes veselības un sociālās aprūpes centrs, Sabiedrība ar ierobežotu atbildību</t>
  </si>
  <si>
    <t>Griščenko Svetlana -ārsta prakse zobārstniecībā</t>
  </si>
  <si>
    <t>LĀZERS, Sabiedrība ar ierobežotu atbildību</t>
  </si>
  <si>
    <t>Lipska Natālija - ārsta prakse zobārstniecībā</t>
  </si>
  <si>
    <t>Kozuļ-Kaža Anna - ārsta prakse zobārstniecībā</t>
  </si>
  <si>
    <t>Valaine Maija - ārsta prakse zobārstniecībā</t>
  </si>
  <si>
    <t>SOME, Sabiedrība ar ierobežotu atbildību</t>
  </si>
  <si>
    <t>Oļševska Ināra - ģimenes ārsta un zobārsta prakse</t>
  </si>
  <si>
    <t>DENTRA, Sabiedrība ar ierobežotu atbildību</t>
  </si>
  <si>
    <t>MELLER, Sabiedrība ar ierobežotu atbildību</t>
  </si>
  <si>
    <t>Dental.LV, Sabiedrība ar ierobežotu atbildību</t>
  </si>
  <si>
    <t>Adoria, Sabiedrība ar ierobežotu atbildību</t>
  </si>
  <si>
    <t>MENTAMED, Sabiedrība ar ierobežotu atbildību</t>
  </si>
  <si>
    <t>SMAIDS, SIA</t>
  </si>
  <si>
    <t xml:space="preserve">SANA LV, Sabiedrība ar ierobežotu atbildību </t>
  </si>
  <si>
    <t>LORADENT, Sabiedrība ar ierobežotu atbildību</t>
  </si>
  <si>
    <t>Dr. Lūkass zobārstniecības prakse, Sabiedrība ar ierobežotu atbildību</t>
  </si>
  <si>
    <t>Čiekurkalna zobārstniecība, SIA</t>
  </si>
  <si>
    <t>ĀRSTNIECĪBAS REHABILITĀCIJAS CENTRS VALEO, Sabiedrība ar ierobežotu atbildību</t>
  </si>
  <si>
    <t>Rīgas veselības centrs, SIA</t>
  </si>
  <si>
    <t>Santadent, SIA</t>
  </si>
  <si>
    <t>Patello Kids, SIA</t>
  </si>
  <si>
    <t>Paula Stradiņa klīniskā universitātes slimnīca, Valsts sabiedrība ar ierobežotu atbildību</t>
  </si>
  <si>
    <t>Rīgas Stradiņa universitātes Stomatoloģijas institūts, Sabiedrība ar ierobežotu atbildību</t>
  </si>
  <si>
    <t>Rīgas 1. slimnīca, SIA</t>
  </si>
  <si>
    <t>DZELZCEĻA VESELĪBAS CENTRS, Sabiedrība ar ierobežotu atbildību</t>
  </si>
  <si>
    <t>VESELĪBAS CENTRS BIĶERNIEKI, Sabiedrība ar ierobežotu atbildību</t>
  </si>
  <si>
    <t>ĢIMENES ĀRSTA ANDRA LASMAŅA KLĪNIKA "ALMA", Sabiedrība ar ierobežotu atbildību</t>
  </si>
  <si>
    <t>Dziedniecība, Sabiedrība ar ierobežotu atbildību</t>
  </si>
  <si>
    <t>Veselības centru apvienība, AS</t>
  </si>
  <si>
    <t>KLĪNIKA DENTA, Sabiedrība ar ierobežotu atbildību</t>
  </si>
  <si>
    <t>BOLDERĀJAS STOMATOLOĢIJA, Sabiedrība ar ierobežotu atbildību</t>
  </si>
  <si>
    <t>BF-ESSE, SABIEDRĪBA AR IEROBEŽOTU ATBILDĪBU FIRMA</t>
  </si>
  <si>
    <t>LAUVAS ZOBS, Sabiedrība ar ierobežotu atbildību</t>
  </si>
  <si>
    <t>Doktors Millers Medent, Sabiedrība ar ierobežotu atbildību</t>
  </si>
  <si>
    <t>HORTA, Sabiedrība ar ierobežotu atbildību</t>
  </si>
  <si>
    <t>I.PRIEDNIECES ZOBĀRSTNIECĪBAS KLĪNIKA, Sabiedrība ar ierobežotu atbildību</t>
  </si>
  <si>
    <t>Meitas un Dēli, Sabiedrība ar ierobežotu atbildību</t>
  </si>
  <si>
    <t>SANADENTS ZA, Sabiedrība ar ierobežotu atbildību</t>
  </si>
  <si>
    <t>Veselības korporācija, Sabiedrība ar ierobežotu atbildību</t>
  </si>
  <si>
    <t>JK Dent, SIA</t>
  </si>
  <si>
    <t>L. Mauriņas ārsta prakse, IK</t>
  </si>
  <si>
    <t>Hermess, SIA</t>
  </si>
  <si>
    <t>DIAS GRUPA, Sabiedrība ar ierobežotu atbildību</t>
  </si>
  <si>
    <t>MENTA, Sabiedrība ar ierobežotu atbildību</t>
  </si>
  <si>
    <t>Āgenskalna zobārstniecības centrs,  Sabiedrība ar ierobežotu atbildību</t>
  </si>
  <si>
    <t>PERLADENTS, Sabiedrība ar ierobežotu atbildību</t>
  </si>
  <si>
    <t>Modus Invest, SIA</t>
  </si>
  <si>
    <t>Kauguru veselības centrs, Pašvaldības sabiedrība ar ierobežotu atbildību</t>
  </si>
  <si>
    <t>AMALS, Sabiedrība ar ierobežotu atbildību ražošanas komercfirma</t>
  </si>
  <si>
    <t>DENTA SERVISS, Sabiedrība ar ierobežotu atbildību</t>
  </si>
  <si>
    <t>Andas Gutovskas privātprakse, SIA</t>
  </si>
  <si>
    <t>Lāces Ineses ārsta prakse zobārstniecībā, SIA</t>
  </si>
  <si>
    <t>Dr.Martas zobārstniecība, SIA</t>
  </si>
  <si>
    <t>Ilzes Kāknēnas zobārstniecības prakse, Sabiedrība ar ierobežotu atbildību</t>
  </si>
  <si>
    <t>REAGĒNS LTD, Sabiedrība ar ierobežotu atbildību</t>
  </si>
  <si>
    <t>OlainMed, Sabiedrība ar ierobežotu atbildību</t>
  </si>
  <si>
    <t>STOMATOLOGS, Sabiedrība ar ierobežotu atbildību</t>
  </si>
  <si>
    <t>SAULKRASTU ZOBĀRSTNIECĪBA, Sabiedrība ar ierobežotu atbildību</t>
  </si>
  <si>
    <t>TROPI, Sabiedrība ar ierobežotu atbildību</t>
  </si>
  <si>
    <t>True Smile, SIA</t>
  </si>
  <si>
    <t>Dr. Oltes zobārstniecība, SIA</t>
  </si>
  <si>
    <t>Liepiņi, Sabiedrība ar ierobežotu atbildību</t>
  </si>
  <si>
    <t>Veinberga Zigrīda -ārsta prakse zobārstniecībā</t>
  </si>
  <si>
    <t>Džīva, Sabiedrība ar ierobežotu atbildību</t>
  </si>
  <si>
    <t>"PP", Medicīnas centrs, Sabiedrība ar ierobežotu atbildību</t>
  </si>
  <si>
    <t>Liepiņa Andra - ārsta prakse zobārstniecībā</t>
  </si>
  <si>
    <t>Mārupes ambulance 1, Sabiedrība ar ierobežotu atbildību</t>
  </si>
  <si>
    <t>Pērkone Astrīda - ārsta prakse zobārstniecībā</t>
  </si>
  <si>
    <t>GATANNA, Sabiedrība ar ierobežotu atbildību</t>
  </si>
  <si>
    <t>Medline, Sabiedrība ar ierobežotu atbildību</t>
  </si>
  <si>
    <t>Jenča Maija - ārsta prakse zobārstniecībā</t>
  </si>
  <si>
    <t>Rame Antra - ārsta prakse zobārstniecībā</t>
  </si>
  <si>
    <t>SANDRAS VIĻUMSONES PRIVĀTPRAKSE, SIA</t>
  </si>
  <si>
    <t>Vilčinska Viola - ārsta prakse zobārstniecībā</t>
  </si>
  <si>
    <t>V.SNIEGAS ZOBĀRSTA KABINETS, Individuālais komersants</t>
  </si>
  <si>
    <t>Simtiņa Anita - ārsta prakse zobārstniecībā</t>
  </si>
  <si>
    <t>Dentalfix, Sabiedrība ar ierobežotu atbildību</t>
  </si>
  <si>
    <t>BC zobārstniecība, Sabiedrība ar ierobežotu atbildību</t>
  </si>
  <si>
    <t>Bičko Sergejs -  ārsta prakse zobārstniecībā</t>
  </si>
  <si>
    <t>Puka Svetlana - ārsta prakse zobārstniecībā</t>
  </si>
  <si>
    <t>Buzijana Valda - ārsta prakse zobārstniecībā</t>
  </si>
  <si>
    <t>Buzijans Veniamins - ārsta prakse zobārstniecībā</t>
  </si>
  <si>
    <t>Milakne Vija - ārsta prakse zobārstniecībā</t>
  </si>
  <si>
    <t>Rugāju novada zobārstniecības kabinets, Rugāju novada dome</t>
  </si>
  <si>
    <t>LIVITA, SIA</t>
  </si>
  <si>
    <t>ĢIMENES ZOBĀRSTNIECĪBA, SIA</t>
  </si>
  <si>
    <t>Dens, SIA</t>
  </si>
  <si>
    <t>INGADENT, SIA</t>
  </si>
  <si>
    <t>AnDa zobārstniecība, Sabiedrība ar ierobežotu atbildību</t>
  </si>
  <si>
    <t>BLICAVAS, Cēsu rajona Stalbes pagasta zemnieku saimniecība</t>
  </si>
  <si>
    <t>Ineses Jēkabsones ārsta prakse zobārstniecībā, IK</t>
  </si>
  <si>
    <t>Jaunpiebalgas pašvaldības ambulance, SIA</t>
  </si>
  <si>
    <t>ATIS, Dz.Ozoliņas individuālais uzņēmums</t>
  </si>
  <si>
    <t>Rumas zobārstniecība, SIA</t>
  </si>
  <si>
    <t>Veigule Mārīte - ārsta prakse zobārstniecībā</t>
  </si>
  <si>
    <t>Botva Ingrīda - ārsta prakse zobārstniecībā</t>
  </si>
  <si>
    <t>Medniece Viola - ārsta prakse zobārstniecībā</t>
  </si>
  <si>
    <t>Gulbenes Zobārstniecība, SIA</t>
  </si>
  <si>
    <t>Limbažu slimnīca, Sabiedrība ar ierobežotu atbildību</t>
  </si>
  <si>
    <t>VIDRIŽU DOKTORĀTS, SIA</t>
  </si>
  <si>
    <t>ZOBĀRSTNIECĪBA, Limbažu rajona Gunas Kreišas individuālais uzņēmums</t>
  </si>
  <si>
    <t>Šmite Inguna - ārsta prakse zobārstniecībā</t>
  </si>
  <si>
    <t>Kozlovska Marina - ārsta prakse zobārstniecībā</t>
  </si>
  <si>
    <t>AL Denta, Sabiedrība ar ierobežotu atbildību</t>
  </si>
  <si>
    <t>Ābola Sarmīte - ārsta prakse zobārstniecībā</t>
  </si>
  <si>
    <t>Varakļānu veselības aprūpes centrs, SIA</t>
  </si>
  <si>
    <t>G.Ikšeles individuālais uzņēmums</t>
  </si>
  <si>
    <t>Dienavas individuālais zobārstniecības uzņēmums</t>
  </si>
  <si>
    <t>Simanoviča Gaļina - ārsta prakse zobārstniecībā</t>
  </si>
  <si>
    <t>Caune Sarmīte - ārsta prakse zobārstniecībā</t>
  </si>
  <si>
    <t>Agnese 1, Sabiedrība ar ierobežotu atbildību</t>
  </si>
  <si>
    <t>VINETAS ZVIEDRES ZOBĀRSTNIECĪBA, Sabiedrība ar ierobežotu atbildību</t>
  </si>
  <si>
    <t>Šlegelmilhas un Trepšas zobārstu prakse, SIA</t>
  </si>
  <si>
    <t>DKD KLĪNIKA, SIA</t>
  </si>
  <si>
    <t>Bergmane Irina - ārsta prakse zobārstniecībā</t>
  </si>
  <si>
    <t>Agneses zobārstniecība, SIA</t>
  </si>
  <si>
    <t>Gorlovich Margarita - ārsta prakse zobārstniecībā</t>
  </si>
  <si>
    <t>JELGAVAS PILSĒTAS SLIMNĪCA, SIA</t>
  </si>
  <si>
    <t>Medicīnas sabiedrība "Optima 1", Sabiedrība ar ierobežotu atbildību</t>
  </si>
  <si>
    <t>Jelgavas poliklīnika, SIA</t>
  </si>
  <si>
    <t>Ārstu prakse Anna, Sabiedrība ar ierobežotu atbildību</t>
  </si>
  <si>
    <t>ZINTAS STRODES ĀRSTA PRAKSE, SIA</t>
  </si>
  <si>
    <t>Upītes zobārstniecība, Sabiedrība ar ierobežotu atbildību</t>
  </si>
  <si>
    <t>Kurakina Ludmila - ārsta prakse zobārstniecībā</t>
  </si>
  <si>
    <t>Sola Laima - ārsta prakse zobārstniecībā</t>
  </si>
  <si>
    <t>Jēkabpils reģionālā slimnīca, Sabiedrība ar ierobežotu atbildību</t>
  </si>
  <si>
    <t>DOO,  SIA</t>
  </si>
  <si>
    <t>Spulle Dace -ārsta prakse zobārstniecībā</t>
  </si>
  <si>
    <t>Andžāne Inga - ārsta prakse zobārstniecībā</t>
  </si>
  <si>
    <t>K.Vizules zobārstniecības prakse, IK</t>
  </si>
  <si>
    <t>Paško Ingrīda - ārsta prakse zobārstniecībā</t>
  </si>
  <si>
    <t>Veisa Olga - ārsta prakse zobārstniecībā</t>
  </si>
  <si>
    <t>Veigure Daiga - ārsta prakse zobārstniecībā</t>
  </si>
  <si>
    <t>Doktore Inguna - ārsta prakse zobārstniecībā</t>
  </si>
  <si>
    <t>Skrīveru zobārstniecība, SIA</t>
  </si>
  <si>
    <t>Setkovska Iveta - ārsta prakse zobārstniecībā</t>
  </si>
  <si>
    <t>Zemgales mutes veselības centrs, SIA</t>
  </si>
  <si>
    <t>Fārneste Anita - ārsta prakse zobārstniecībā</t>
  </si>
  <si>
    <t>EvaMar, sabiedrība ar ierobežotu atbildību</t>
  </si>
  <si>
    <t>IECAVAS ZOBĀRSTNIECĪBA, Sabiedrība ar ierobežotu atbildību</t>
  </si>
  <si>
    <t>Brants Egils - ārsta prakse zobārstniecībā</t>
  </si>
  <si>
    <t>Beināre Anda - ārsta prakse zobārstniecībā</t>
  </si>
  <si>
    <t>Satevi, Sabiedrība ar ierobežotu atbildību</t>
  </si>
  <si>
    <t>Zobārste Gita Lāma, IK</t>
  </si>
  <si>
    <t>Bandere Līga - ārsta prakse zobārstniecībā</t>
  </si>
  <si>
    <t>Štosa Dina - ārsta prakse zobārstniecībā</t>
  </si>
  <si>
    <t>SINADENTS, Sabiedrība ar ierobežotu atbildību</t>
  </si>
  <si>
    <t>Artemjeva Larisa - ārsta prakse zobārstniecībā</t>
  </si>
  <si>
    <t>Salkazanova Inga - ārsta prakse zobārstniecībā</t>
  </si>
  <si>
    <t>LAUBI UN CO, SIA</t>
  </si>
  <si>
    <t>Ūdre Iveta - ārsta prakse zobārstniecībā</t>
  </si>
  <si>
    <t>Baldunčika Sandra - ārsta prakse zobārstniecībā</t>
  </si>
  <si>
    <t>Orions zobārstniecība, SIA</t>
  </si>
  <si>
    <t>Ogres rajona slimnīca, Sabiedrība ar ierobežotu atbildību</t>
  </si>
  <si>
    <t>ANARALS, Sabiedrība ar ierobežotu atbildību</t>
  </si>
  <si>
    <t>CEPĻUKALNS, Vestienas pagasta I.Vīksnes zemnieku saimniecība</t>
  </si>
  <si>
    <t>Radiks, SIA</t>
  </si>
  <si>
    <t>Belladent, Sabiedrība ar ierobežotu atbildību</t>
  </si>
  <si>
    <t>Tingbranda Rianda - ārsta prakse zobārstniecībā</t>
  </si>
  <si>
    <t>Zobārstu prakse Lielvārde, SIA</t>
  </si>
  <si>
    <t>DACES LOČMELES ZOBĀRSTNIECĪBAS PRIVĀTPRAKSE, Sabiedrība ar ierobežotu atbildību</t>
  </si>
  <si>
    <t>Veikto pakalpojumu* summa SAVA ārkārtas situācijas laikā par 2020. augusta ievadītiem taloniem</t>
  </si>
  <si>
    <r>
      <t xml:space="preserve">Pakalpojumu summa, </t>
    </r>
    <r>
      <rPr>
        <sz val="10"/>
        <rFont val="Times New Roman"/>
        <family val="1"/>
        <charset val="186"/>
      </rPr>
      <t>(manipulācija 60171)</t>
    </r>
    <r>
      <rPr>
        <b/>
        <sz val="10"/>
        <rFont val="Times New Roman"/>
        <family val="1"/>
      </rPr>
      <t xml:space="preserve"> EUR</t>
    </r>
  </si>
  <si>
    <t>Manipulācijas 60171 skaits</t>
  </si>
  <si>
    <r>
      <t xml:space="preserve">Pakalpojumu summa, </t>
    </r>
    <r>
      <rPr>
        <sz val="10"/>
        <rFont val="Times New Roman"/>
        <family val="1"/>
        <charset val="186"/>
      </rPr>
      <t>(manipulācija 60172)</t>
    </r>
    <r>
      <rPr>
        <b/>
        <sz val="10"/>
        <rFont val="Times New Roman"/>
        <family val="1"/>
      </rPr>
      <t xml:space="preserve"> EUR</t>
    </r>
  </si>
  <si>
    <t>Manipulācijas 60172 skaits</t>
  </si>
  <si>
    <t>Manipulāciju skaits kopā (60171 un 60172)</t>
  </si>
  <si>
    <t>A. Klīnika, Sabiedrība ar ierobežotu atbildību</t>
  </si>
  <si>
    <t>A.Lucenko ārsta prakse, SIA</t>
  </si>
  <si>
    <t>Acu veselības centrs, Sabiedrība ar ierobežotu atbildību</t>
  </si>
  <si>
    <t>Agritas Mickevičas ārsta prakse ginekoloģijā un dzemdniecībā, Sabiedrība ar ierobežotu atbildību</t>
  </si>
  <si>
    <t>AIJAS JASEVIČAS FIZIOTERAPIJAS PRAKSE, Individuālais komersants</t>
  </si>
  <si>
    <t>Aizkraukles slimnīca, Sabiedrība ar ierobežotu atbildību</t>
  </si>
  <si>
    <t>AIZPUTES VESELĪBAS UN SOCIĀLĀS APRŪPES CENTRS, Aizputes novada dome</t>
  </si>
  <si>
    <t>Akere Iveta - ārsta prakse otolaringoloģijā</t>
  </si>
  <si>
    <t>Aknīstes veselības un sociālās aprūpes centrs, Sabiedrība ar ierobežotu atbildību</t>
  </si>
  <si>
    <t>AKRONA 12, sabiedrība ar ierobežotu atbildību</t>
  </si>
  <si>
    <t>ALERĢISKO SLIMĪBU IZMEKLĒŠANAS UN ĀRSTĒŠANAS CENTRS, Medicīniskā sabiedrība SIA</t>
  </si>
  <si>
    <t>Alpino Pērle, Sabiedrība ar ierobežotu atbildību</t>
  </si>
  <si>
    <t>Alsberga Maruta - ārsta prakse oftalmoloģijā</t>
  </si>
  <si>
    <t>Alūksnes primārās veselības aprūpes centrs, Sabiedrība ar ierobežotu atbildību</t>
  </si>
  <si>
    <t>Alūksnes slimnīca, Sabiedrība ar ierobežotu atbildību</t>
  </si>
  <si>
    <t>Arho Medicīnas Serviss, Sabiedrība ar ierobežotu atbildību</t>
  </si>
  <si>
    <t>Ādažu slimnīca, Pašvaldības sabiedrība ar ierobežotu atbildību</t>
  </si>
  <si>
    <t>Ārgale Vēsma - ārsta prakse kardioloģijā</t>
  </si>
  <si>
    <t>Ārstes Margaritas Puķītes prakse, Sabiedrība ar ierobežotu atbildību</t>
  </si>
  <si>
    <t>Ārstes Santas Lauskas klīnika, SIA</t>
  </si>
  <si>
    <t>Ārstu prakse "SAULESPUĶE", Sabiedrība ar ierobežotu atbildību</t>
  </si>
  <si>
    <t>Babuškina Svetlana  - ārsta prakse ginekoloģijā, dzemdniecībā</t>
  </si>
  <si>
    <t>Balvu un Gulbenes slimnīcu apvienība, Sabiedrība ar ierobežotu atbildību</t>
  </si>
  <si>
    <t>Batalauska Vija - ārsta prakse ginekoloģijā, dzemdniecībā</t>
  </si>
  <si>
    <t>Bauskas slimnīca, SIA</t>
  </si>
  <si>
    <t>Bērnu klīniskā universitātes slimnīca, Valsts sabiedrība ar ierobežotu atbildību</t>
  </si>
  <si>
    <t>Bērziņa Inta - ārsta prakse dzemdniecībā, ginekoloģijā</t>
  </si>
  <si>
    <t>Bikauniece Ināra - ārsta prakse dermatoloģijā, veneroloģijā</t>
  </si>
  <si>
    <t>BINI, SIA</t>
  </si>
  <si>
    <t>Capital Clinic Riga, SIA</t>
  </si>
  <si>
    <t>Cēsu bērnu un pusaudžu reproduktīvās veselības centrs, SIA</t>
  </si>
  <si>
    <t>CĒSU KLĪNIKA, Sabiedrība ar ierobežotu atbildību</t>
  </si>
  <si>
    <t>D.N.S., Sabiedrība ar ierobežotu atbildību</t>
  </si>
  <si>
    <t>DAMOLA, SIA</t>
  </si>
  <si>
    <t>Daugavpils bērnu veselības centrs, Sabiedrība ar ierobežotu atbildību</t>
  </si>
  <si>
    <t>Daugavpils psihoneiroloģiskā slimnīca, Valsts sabiedrība ar ierobežotu atbildību</t>
  </si>
  <si>
    <t>Daugavpils reģionālā slimnīca, Sabiedrība ar ierobežotu atbildību</t>
  </si>
  <si>
    <t>Deližanova Dace - ārsta prakse ginekoloģijā, dzemdniecībā</t>
  </si>
  <si>
    <t>Diabēta centrs, SIA</t>
  </si>
  <si>
    <t>Dialīzes centrs, Sabiedrība ar ierobežotu atbildību</t>
  </si>
  <si>
    <t>DINA SEBRE - ārsta prakse alergoloģijā, SIA</t>
  </si>
  <si>
    <t>Dobeles un apkārtnes slimnīca, SIA</t>
  </si>
  <si>
    <t>DOKTORĀTS ELITE, Medicīnas sabiedrība ar ierobežotu atbildību</t>
  </si>
  <si>
    <t>Dr. D.Kalvānes ārsta prakse, SIA</t>
  </si>
  <si>
    <t>Dr.Čēma endoskopiju privātprakse, Sabiedrība ar ierobežotu atbildību</t>
  </si>
  <si>
    <t>Dreiberga Arta - ārsta prakse ginekoloģijā, dzemdniecībā</t>
  </si>
  <si>
    <t>DUBULTU DOKTORĀTS, Sabiedrība ar ierobežotu atbildību</t>
  </si>
  <si>
    <t>DZIEDINĀTAVA, SIA</t>
  </si>
  <si>
    <t>Elksne Ērika - ārsta prakse ginekoloģijā, dzemdniecībā</t>
  </si>
  <si>
    <t>Elksnis Imants - ārsta prakse oftalmoloģijā</t>
  </si>
  <si>
    <t>Ērgļu slimnīca, Ērgļu pašvaldības sabiedrība ar ierobežotu atbildību</t>
  </si>
  <si>
    <t>FITOSAN PLUS, Medicīnas centrs SIA</t>
  </si>
  <si>
    <t>Fizioterapijas kabinets VALE, IK</t>
  </si>
  <si>
    <t>Galīte Solveiga -acu ārsta prakse</t>
  </si>
  <si>
    <t>Gerke Linda - ārsta prakse dermatoloģijā, veneroloģijā</t>
  </si>
  <si>
    <t>Ginekologa Ilzes Lieljures privātprakse ASKLĒPIJS, Sabiedrība ar ierobežotu atbildību</t>
  </si>
  <si>
    <t>Gorškova Ausma - acu ārsta prakse</t>
  </si>
  <si>
    <t>GREMOŠANAS SLIMĪBU CENTRS "GASTRO", SIA</t>
  </si>
  <si>
    <t>Grigorjeva Inguna - ārsta prakse oftalmoloģijā</t>
  </si>
  <si>
    <t>Gurjanovs Sergejs - ārsta prakse ginekoloģijā, dzemdniecībā</t>
  </si>
  <si>
    <t>GYNA, SIA</t>
  </si>
  <si>
    <t>Hahele Ilze -ārsta prakse oftalmoloģijā</t>
  </si>
  <si>
    <t>Hublarova Jūlija - ārsta prakse ginekoloģijā, dzemdniecībā</t>
  </si>
  <si>
    <t>I. Muzikantes ārsta prakse, SIA</t>
  </si>
  <si>
    <t>I.B., Sabiedrība ar ierobežotu atbildību</t>
  </si>
  <si>
    <t>I.GRUNDMANES APO, SIA</t>
  </si>
  <si>
    <t>I.VASARAUDZES PRIVĀTKLĪNIKA, Sabiedrība ar ierobežotu atbildību</t>
  </si>
  <si>
    <t>I.ZUPAS ĀRSTU PRAKSE, SIA</t>
  </si>
  <si>
    <t>Iecavas veselības centrs, Pašvaldības aģentūra</t>
  </si>
  <si>
    <t>Iekšlietu ministrijas poliklīnika, Valsts sabiedrība ar ierobežotu atbildību</t>
  </si>
  <si>
    <t>Ilgas Freidenfeldes  ārsta prakse, Sabiedrība ar ierobežotu atbildību</t>
  </si>
  <si>
    <t>ILZES KATLAPAS MEDICĪNISKĀ PRIVĀTPRAKSE, Sabiedrība ar ierobežotu atbildību</t>
  </si>
  <si>
    <t>INESES SAMULEVIČAS MEDICĪNISKĀ PRIVĀTPRAKSE, Limbažu pilsētas individuālais uzņēmums</t>
  </si>
  <si>
    <t>Ingrīdas Šilbergas ārsta prakse ginekoloģijā un dzemdniecībā, SIA</t>
  </si>
  <si>
    <t>INSAITS A, Sabiedrība ar ierobežotu atbildību</t>
  </si>
  <si>
    <t>J.Kosnareviča-prakse oftalmoloģijā, Sabiedrība ar ierobežotu atbildību</t>
  </si>
  <si>
    <t>J.Krauzes ārsta prakse, SIA</t>
  </si>
  <si>
    <t>J.TRALMAKA UN A.TRALMAKAS ĀRSTA PRAKSE, Sabiedrība ar ierobežotu atbildību</t>
  </si>
  <si>
    <t>JAUNLIEPĀJAS PRIMĀRĀS VESELĪBAS APRŪPES CENTRS, Sabiedrība ar ierobežotu atbildību</t>
  </si>
  <si>
    <t>Jaunušāns Edvīns - ārsta prakse narkoloģijā</t>
  </si>
  <si>
    <t>Jautrītes Liepiņas ārsta prakse otorinolaringoloģijā, Sabiedrība ar ierobežotu atbildību</t>
  </si>
  <si>
    <t>Jura Ploņa ārsta prakse uroloģijā, SIA</t>
  </si>
  <si>
    <t>Jūlijas Jurgaitītes ārsta prakse ginekoloģijā un dzemdniecībā, Sabiedrība ar ierobežotu atbildību</t>
  </si>
  <si>
    <t>Jūrmalas slimnīca, Sabiedrība ar ierobežotu atbildību</t>
  </si>
  <si>
    <t>Kalniņa Rasma - ārsta prakse oftalmoloģijā</t>
  </si>
  <si>
    <t>Kaļenčuka Svetlana - ārsta prakse neiroloģijā</t>
  </si>
  <si>
    <t>Kanunņikova Natālija - ārsta prakse endokrinoloģijā</t>
  </si>
  <si>
    <t>Karstā Malda - ārsta prakse otolaringoloģijā</t>
  </si>
  <si>
    <t>Kārkliņa Inguna - ārsta prakse oftalmoloģijā</t>
  </si>
  <si>
    <t>Klīnika DiaMed, SIA</t>
  </si>
  <si>
    <t>Klīnika Dzintari, Sabiedrība ar ierobežotu atbildību</t>
  </si>
  <si>
    <t>Klīnika MEDEORA, Sabiedrība ar ierobežotu atbildību</t>
  </si>
  <si>
    <t>Kogane Jekaterina - ārsta prakse pediatrijā un bērnu neiroloģijā</t>
  </si>
  <si>
    <t>Kokare Larisa - ārsta prakse endokrinoloģijā un dietoloģijā</t>
  </si>
  <si>
    <t>Kovriga Natālija - ārsta prakse bērnu ķirurģijā</t>
  </si>
  <si>
    <t>Kozlovska Līga - ārsta prakse ginekoloģijā, dzemdniecībā</t>
  </si>
  <si>
    <t>Kreica Inese - ārsta prakse otolaringoloģijā</t>
  </si>
  <si>
    <t>Krieviņa Sigita - ārsta prakse ginekoloģijā, dzemdniecībā</t>
  </si>
  <si>
    <t>Krompāne Svetlana - ārsta prakse oftalmoloģijā</t>
  </si>
  <si>
    <t>Kronoss, Sabiedrība ar ierobežotu atbildību</t>
  </si>
  <si>
    <t>Kučinska Irina - ārsta prakse ginekoloģijā, dzemdniecībā</t>
  </si>
  <si>
    <t>Kuldīgas ginekologu prakse, SIA</t>
  </si>
  <si>
    <t>Kuldīgas slimnīca, Sabiedrība ar ierobežotu atbildību</t>
  </si>
  <si>
    <t>Kuzņecova Inna - ārsta prakse oftalmoloģijā</t>
  </si>
  <si>
    <t>Ķekavas ambulance, Pašvaldības aģentūra</t>
  </si>
  <si>
    <t>L. ATIĶES DOKTORĀTS, SIA</t>
  </si>
  <si>
    <t>LAIMDOTAS BERĢĪTES ĀRSTA PRAKSE, Sabiedrība ar ierobežotu atbildību</t>
  </si>
  <si>
    <t>Lapiņa Silvija - ārsta prakse ginekoloģijā, dzemdniecībā</t>
  </si>
  <si>
    <t>Lapiņš Gints - ārsta prakse ginekoloģijā, dzemdniecībā</t>
  </si>
  <si>
    <t>Lapšāne Evita - ārsta prakse ginekoloģijā, dzemdniecībā</t>
  </si>
  <si>
    <t>LaTi un Kompānija, Sabiedrība ar ierobežotu atbildību</t>
  </si>
  <si>
    <t>LATVIJAS AMERIKAS ACU CENTRS, Sabiedrība ar ierobežotu atbildību</t>
  </si>
  <si>
    <t>Latvijas Jūras medicīnas centrs, Akciju sabiedrība</t>
  </si>
  <si>
    <t>Latvijas plastiskās, rekonstruktīvās un mikroķirurģijas centrs, Sabiedrība ar ierobežotu atbildību</t>
  </si>
  <si>
    <t>Latvijas Universitātes medicīniskās pēcdiploma izglītības institūts, Sabiedrība ar ierobežotu atbildību</t>
  </si>
  <si>
    <t>Lavrinoviča Tatjana - ārsta prakse ginekoloģijā, dzemdniecībā</t>
  </si>
  <si>
    <t>Lācis Jānis - ārsta prakse ķirurģijā un traumatoloģijā, ortopēdijā</t>
  </si>
  <si>
    <t>Lejniece Sarmīte - ārsta prakse ginekoloģijā, dzemdniecībā</t>
  </si>
  <si>
    <t>LENS-L, SIA</t>
  </si>
  <si>
    <t>Leonardovs Igors - ārsta prakse neiroloģijā</t>
  </si>
  <si>
    <t>Liepiņa Dzintra - ārsta prakse neiroloģijā</t>
  </si>
  <si>
    <t>Liepiņa Māra - acu ārsta prakse</t>
  </si>
  <si>
    <t>Lībiņa Agrita - acu ārsta prakse</t>
  </si>
  <si>
    <t>Līvānu slimnīca, Līvānu novada domes pašvaldības sabiedrība ar ierobežotu atbildību</t>
  </si>
  <si>
    <t>Lobača Jeļena - ārsta prakse ginekoloģijā, dzemdniecībā</t>
  </si>
  <si>
    <t>Ločmele Anita -ārsta prakse dzemdniecībā, ginekoloģijā</t>
  </si>
  <si>
    <t>LUC MEDICAL, Sabiedrība ar ierobežotu atbildību</t>
  </si>
  <si>
    <t>Lūse Elita - ārsta prakse oftalmoloģijā</t>
  </si>
  <si>
    <t>Ļubimova Valentīna - ārsta prakse neiroloģijā</t>
  </si>
  <si>
    <t>Madonas slimnīca, Madonas novada pašvaldības SIA</t>
  </si>
  <si>
    <t>Maksimova-Agafonova Ina - ārsta prakse dermatoloģijā, veneroloģijā</t>
  </si>
  <si>
    <t>Maksimovs Aleksejs - ārsta prakse traumatoloģijā, ortopēdijā</t>
  </si>
  <si>
    <t>Mazsalacas slimnīca, Sabiedrība ar ierobežotu atbildību</t>
  </si>
  <si>
    <t>Mazūre Jolanta - ārsta prakse ginekoloģijā, dzemdniecībā</t>
  </si>
  <si>
    <t>Māra Dzelmes ārsta prakse ginekoloģijā, SIA</t>
  </si>
  <si>
    <t>MED ALFA, Sabiedrība ar ierobežotu atbildību</t>
  </si>
  <si>
    <t>MEDA D, Sabiedrība ar ierobežotu atbildību</t>
  </si>
  <si>
    <t>medicīnas firma "Elpa", Sabiedrība ar ierobežotu atbildību</t>
  </si>
  <si>
    <t>Medicīnas sabiedrība "ARS", Sabiedrība ar ierobežotu atbildību</t>
  </si>
  <si>
    <t>Melkerte Iveta - ārsta prakse otorinolaringoloģijā</t>
  </si>
  <si>
    <t>Mēs esam līdzās, Rehabilitācijas centrs</t>
  </si>
  <si>
    <t>Miķelsone Liana - ārsta prakse ķirurģijā</t>
  </si>
  <si>
    <t>Mirdzas Siliņas ārsta prakse, SIA</t>
  </si>
  <si>
    <t>Miščuka Gaļina - ārsta prakse oftalmoloģijā</t>
  </si>
  <si>
    <t>MOŽUMS-1, Sabiedrība ar ierobežotu atbildību</t>
  </si>
  <si>
    <t>MP, Jura Kociņa individuālais uzņēmums</t>
  </si>
  <si>
    <t>Muceniece Ināra - ārsta prakse ginekoloģijā, dzemdniecībā</t>
  </si>
  <si>
    <t>N. KALAŠŅIKOVAS PRIVĀTPRAKSE, Sabiedrība ar ierobežotu atbildību</t>
  </si>
  <si>
    <t>Nacionālais rehabilitācijas centrs "Vaivari", Valsts sabiedrība ar ierobežotu atbildību</t>
  </si>
  <si>
    <t>Neiroprakse, Sabiedrība ar ierobežotu atbildību</t>
  </si>
  <si>
    <t>Nīmante Ilona - ārsta prakse neiroloģijā</t>
  </si>
  <si>
    <t>Oculus, SIA</t>
  </si>
  <si>
    <t>Ozola Guna - ārsta prakse oftalmoloģijā</t>
  </si>
  <si>
    <t>Ozola Sarmīte - ārsta prakse neiroloģijā un bērnu neiroloģijā</t>
  </si>
  <si>
    <t>Ozoliņa-Bērziņa Ilze - ārsta prakse otolaringoloģijā</t>
  </si>
  <si>
    <t>Pajumte B.V, SIA</t>
  </si>
  <si>
    <t>Palmbaha Liene - ārsta prakse otolaringoloģijā</t>
  </si>
  <si>
    <t>Petrāne Valentīna - ārsta prakse otolaringoloģijā</t>
  </si>
  <si>
    <t>Piejūras slimnīca, Valsts sabiedrība ar ierobežotu atbildību</t>
  </si>
  <si>
    <t>Plavoka Zinaīda - ārsta prakse dermatoloģijā, veneroloģijā</t>
  </si>
  <si>
    <t>Plūme Anda - ģimenes ārsta un ginekologa, dzemdību speciālista prakse</t>
  </si>
  <si>
    <t>Preiļu slimnīca, Sabiedrība ar ierobežotu atbildību</t>
  </si>
  <si>
    <t>PRIEKULES SLIMNĪCA, SIA</t>
  </si>
  <si>
    <t>PRIVĀTKLĪNIKA "ĢIMENES VESELĪBA", SIA</t>
  </si>
  <si>
    <t>Pujate Inese - ārsta prakse ginekoloģijā, dzemdniecībā</t>
  </si>
  <si>
    <t>Puķīte Lolita - ārsta prakse oftalmoloģijā</t>
  </si>
  <si>
    <t>Purēns Alvils - ārsta prakse ginekoloģijā, dzemdniecībā</t>
  </si>
  <si>
    <t>R.D. doktorāts, SIA</t>
  </si>
  <si>
    <t>Rancāne Sandra - ārsta prakse ginekoloģijā, dzemdniecībā</t>
  </si>
  <si>
    <t>REHABILITĀCIJAS CENTRS "KRIMULDA", Sabiedrība ar ierobežotu atbildību</t>
  </si>
  <si>
    <t>Rehabilitācijas centrs "Līgatne", SIA</t>
  </si>
  <si>
    <t>REHABILITĀCIJAS CENTRS "RĀZNA", Sabiedrība ar ierobežotu atbildību</t>
  </si>
  <si>
    <t>Rehabilitācijas centrs "Tērvete", Sabiedrība ar ierobežotu atbildību</t>
  </si>
  <si>
    <t>Renātes Krūkles privātprakse, SIA</t>
  </si>
  <si>
    <t>Rīgas 2. slimnīca, SIA</t>
  </si>
  <si>
    <t>Rīgas Austrumu klīniskā universitātes slimnīca, SIA</t>
  </si>
  <si>
    <t>Rīgas Dzemdību nams, SIA</t>
  </si>
  <si>
    <t>Rīgas psihiatrijas un narkoloģijas centrs, Valsts sabiedrība ar ierobežotu atbildību</t>
  </si>
  <si>
    <t>Rogale Nadežda - ārsta prakse oftalmoloģijā</t>
  </si>
  <si>
    <t>Rudzīte Inga - ārsta prakse otolaringoloģijā</t>
  </si>
  <si>
    <t>Ruzhylo Roman - ārsta prakse oftalmoloģijā</t>
  </si>
  <si>
    <t>S.Ozoliņas acu ārstu prakse, SIA</t>
  </si>
  <si>
    <t>Salaspils veselības centrs, Sabiedrība ar ierobežotu atbildību</t>
  </si>
  <si>
    <t>Saldus medicīnas centrs, Sabiedrība ar ierobežotu atbildību</t>
  </si>
  <si>
    <t>Saleniece Sarmīte - ārsta prakse reimatoloģijā</t>
  </si>
  <si>
    <t>Salvere IR, Sabiedrība ar ierobežotu atbildību</t>
  </si>
  <si>
    <t>Samuša Silvija - ārsta prakse otolaringoloģijā</t>
  </si>
  <si>
    <t>SANARE-KRC JAUNĶEMERI, Sabiedrība ar ierobežotu atbildību</t>
  </si>
  <si>
    <t>Sandras Dunkures ārsta prakse oftalmoloģijā, SIA</t>
  </si>
  <si>
    <t>Sarkanā Krusta Smiltenes slimnīca, SIA</t>
  </si>
  <si>
    <t>Saulkrastu slimnīca, Pašvaldības sabiedrība ar ierobežotu atbildību</t>
  </si>
  <si>
    <t>Semigallia, Sabiedrība ar ierobežotu atbildību</t>
  </si>
  <si>
    <t>Siguldas slimnīca, SIA</t>
  </si>
  <si>
    <t>Slimnīca Ģintermuiža, Valsts sabiedrība ar ierobežotu atbildību</t>
  </si>
  <si>
    <t>Smirnova Jevgeņija - ārsta prakse oftalmoloģijā</t>
  </si>
  <si>
    <t>Smolko Ivans - ārsta prakse traumatoloģijā, ortopēdijā</t>
  </si>
  <si>
    <t>Sniķere Gita - ārsta prakse ginekoloģijā, dzemdniecībā</t>
  </si>
  <si>
    <t>Sorokina Jeļena - ārsta prakse neiroloģijā, narkoloģijā un psihiatrijā</t>
  </si>
  <si>
    <t>Sproģis Juris - ārsta prakse ķirurģijā</t>
  </si>
  <si>
    <t>Strade Māra -ārsta prakse ginekoloģijā, dzemdniecībā</t>
  </si>
  <si>
    <t>Strenču psihoneiroloģiskā slimnīca, Valsts sabiedrība ar ierobežotu atbildību</t>
  </si>
  <si>
    <t>Strole Ināra - ārsta prakse ginekoloģijā, dzemdniecībā</t>
  </si>
  <si>
    <t>Stubure Inese - ārsta prakse oftalmoloģijā</t>
  </si>
  <si>
    <t>Stupāne Žanna - ārsta prakse ginekoloģijā, dzemdniecībā</t>
  </si>
  <si>
    <t>Ševčuka Marija - ārsta prakse neiroloģijā un oftalmoloģijā</t>
  </si>
  <si>
    <t>Ševele Aija - ārsta prakse otolaringoloģijā</t>
  </si>
  <si>
    <t>Štāle Silvija - acu ārsta prakse</t>
  </si>
  <si>
    <t>TALSU VESELĪBAS CENTRS, SIA</t>
  </si>
  <si>
    <t>Tamane Sandra - ārsta prakse ārsta prakse ginekoloģijā, dzemdniecībā</t>
  </si>
  <si>
    <t>Tihomirova Margarita - ārsta prakse bērnu neiroloģijā</t>
  </si>
  <si>
    <t>Tjunītis Andris - ārsta prakse otolaringoloģijā un endoskopijā (gastrointestinālā endoskopija)</t>
  </si>
  <si>
    <t>Traumatoloģijas un ortopēdijas slimnīca, Valsts sabiedrība ar ierobežotu atbildību</t>
  </si>
  <si>
    <t>Treimanis Armands - ārsta prakse ginekoloģijā, dzemdniecībā</t>
  </si>
  <si>
    <t>Tukuma slimnīca, Sabiedrība ar ierobežotu atbildību</t>
  </si>
  <si>
    <t>ULTRA EXPRESS, SIA</t>
  </si>
  <si>
    <t>Ūnijas doktorāts, Sabiedrība ar ierobežotu atbildību</t>
  </si>
  <si>
    <t>VALMIERAS VESELĪBAS CENTRS, SIA</t>
  </si>
  <si>
    <t>Vaļkova Irīna - ārsta prakse oftalmoloģijā</t>
  </si>
  <si>
    <t>Vanaga Anita - ārsta prakse ginekoloģijā, dzemdniecībā</t>
  </si>
  <si>
    <t>Vanaga Māra - ārsta prakse ginekoloģijā, dzemdniecībā</t>
  </si>
  <si>
    <t>Vasiļjeva Mārīte - ārsta prakse oftalmoloģijā</t>
  </si>
  <si>
    <t>VECLIEPĀJAS PRIMĀRĀS VESELĪBAS APRŪPES CENTRS, Pašvaldības Sabiedrība ar ierobežotu atbildību</t>
  </si>
  <si>
    <t>Vecumnieku novada pašvaldības iestāde "Vecumnieku veselības centrs"</t>
  </si>
  <si>
    <t>VENĒRA S.I., Liepājas pilsētas Semenovičas daudznozaru individuālais uzņēmums</t>
  </si>
  <si>
    <t>Ventspils poliklīnika, Pašvaldības SIA</t>
  </si>
  <si>
    <t>Veselības centri un doktorāti, SIA</t>
  </si>
  <si>
    <t>VESELĪBAS CENTRS 4, Sabiedrība ar ierobežotu atbildību</t>
  </si>
  <si>
    <t>Veselības centrs Ilūkste, Sabiedrība ar ierobežotu atbildību</t>
  </si>
  <si>
    <t>Vēvere Inga - ārsta prakse ginekoloģijā, dzemdniecībā</t>
  </si>
  <si>
    <t>Vēvere Viktorija - ārsta prakse pneimonoloģijā un alergoloģijā</t>
  </si>
  <si>
    <t>Vidzemes slimnīca, Sabiedrība ar ierobežotu atbildību</t>
  </si>
  <si>
    <t>Vijas Dangas ārsta prakse dermatoveneroloģijā, SIA</t>
  </si>
  <si>
    <t>Viļakas Veselības aprūpes centrs, Sabiedrība ar ierobežotu atbildību</t>
  </si>
  <si>
    <t>Viļānu slimnīca, Sabiedrība ar ierobežotu atbildību</t>
  </si>
  <si>
    <t>Vinetas Volkovičas Ārsta Prakse, Sabiedrība ar ierobežotu atbildību</t>
  </si>
  <si>
    <t>VIZUĀLĀ DIAGNOSTIKA, SIA</t>
  </si>
  <si>
    <t>VIZUS OPTIMA, Sabiedrība ar ierobežotu atbildību</t>
  </si>
  <si>
    <t>Vrubļevska Tamāra - ārsta prakse otolaringoloģijā</t>
  </si>
  <si>
    <t>Vucāne Silvija - ārsta prakse ginekoloģijā, dzemdniecībā</t>
  </si>
  <si>
    <t>Zaharenoks Valerijs - ārsta prakse neiroloģijā</t>
  </si>
  <si>
    <t>Zābere Lauma - ārsta prakse kardioloģijā</t>
  </si>
  <si>
    <t>Zemgales diabēta centrs, Sabiedrība ar ierobežotu atbildību</t>
  </si>
  <si>
    <t>Zemgales veselības centrs, Sabiedrība ar ierobežotu atbildību</t>
  </si>
  <si>
    <t>Ziemeļkurzemes reģionālā slimnīca, SIA</t>
  </si>
  <si>
    <t>Zirne Ineta - ārsta prakse dermatoloģijā, veneroloģijā</t>
  </si>
  <si>
    <t>Pakalpojumu sniedzēju grupa</t>
  </si>
  <si>
    <t>Pakalpojumu sniedzēju skaits</t>
  </si>
  <si>
    <t>Ģimenes ārsti :</t>
  </si>
  <si>
    <t>t.sk. Rīga</t>
  </si>
  <si>
    <t>t.sk. Latgale</t>
  </si>
  <si>
    <t>t.sk. Vidzeme</t>
  </si>
  <si>
    <t>t.sk. Kurzeme</t>
  </si>
  <si>
    <t>t.sk. Zemgale</t>
  </si>
  <si>
    <t>KOPĀ ĢĀ:</t>
  </si>
  <si>
    <t>Platības nomas līgums Nr. 14/01.04.2020</t>
  </si>
  <si>
    <t>Pakalpojuma sniegšanas datums: 01-31.08.2020</t>
  </si>
  <si>
    <t>Dosjē</t>
  </si>
  <si>
    <t>Maršruts</t>
  </si>
  <si>
    <t>Nobrauktie km</t>
  </si>
  <si>
    <t>ŠOFERIS(H)</t>
  </si>
  <si>
    <t>Medicīnas māsa (h)</t>
  </si>
  <si>
    <t>Komplekti</t>
  </si>
  <si>
    <t>Kuldīga,ceļš</t>
  </si>
  <si>
    <t>Kuldīga</t>
  </si>
  <si>
    <t>Saldus</t>
  </si>
  <si>
    <t>Aizpute</t>
  </si>
  <si>
    <t>16555808, 16555843</t>
  </si>
  <si>
    <t>Saldus, Druva</t>
  </si>
  <si>
    <t>Saldus,Kursīši</t>
  </si>
  <si>
    <t>Kuldīga,Ēdoles iela</t>
  </si>
  <si>
    <t>Talsi</t>
  </si>
  <si>
    <t>Kuldiga</t>
  </si>
  <si>
    <t>Kuldiga-Aizpute-Kuldiga</t>
  </si>
  <si>
    <t>Kuldiga,ceļš</t>
  </si>
  <si>
    <t>Kazdanga-Aizpute-Kuldīga</t>
  </si>
  <si>
    <t>Kuldiga,Priedaine</t>
  </si>
  <si>
    <t>Dundaga</t>
  </si>
  <si>
    <t>Kuldīga,Liepājas 1</t>
  </si>
  <si>
    <t>27.08.202016665165</t>
  </si>
  <si>
    <t>30.08.202</t>
  </si>
  <si>
    <t>30.08.2020.</t>
  </si>
  <si>
    <t>Ārstniecības iestāde</t>
  </si>
  <si>
    <t>Bērnu klīniskā universitātes slimnīca</t>
  </si>
  <si>
    <t>Paula Stradiņa klīniskā universitātes slimnīca</t>
  </si>
  <si>
    <t>Rīgas Austrumu klīniskā universitātes slimnīca</t>
  </si>
  <si>
    <t>Daugavpils reģionālā slimnīca</t>
  </si>
  <si>
    <t>Jelgavas pilsētas slimnīca</t>
  </si>
  <si>
    <t>Liepājas reģionālā slimnīca</t>
  </si>
  <si>
    <t>Rēzeknes slimnīca</t>
  </si>
  <si>
    <t>Vidzemes slimnīca</t>
  </si>
  <si>
    <t>Ziemeļkurzemes reģionālā slimnīca</t>
  </si>
  <si>
    <t>Cēsu klīnika</t>
  </si>
  <si>
    <t>Dobeles un apkārtnes slimnīca</t>
  </si>
  <si>
    <t>Madonas slimnīca</t>
  </si>
  <si>
    <t>Alūksnes slimnīca</t>
  </si>
  <si>
    <t>Preiļu slimnīca</t>
  </si>
  <si>
    <t>Limbažu slimnīca</t>
  </si>
  <si>
    <t>Līvānu slimnīca</t>
  </si>
  <si>
    <t>Rīgas psihiatrijas un narkoloģijas centrs</t>
  </si>
  <si>
    <t>Nr.p.k.</t>
  </si>
  <si>
    <t>Periods</t>
  </si>
  <si>
    <t>Nobraukto kilometru skaits</t>
  </si>
  <si>
    <t>Braucienu skaits</t>
  </si>
  <si>
    <t>Nogādāto paraugu skaits</t>
  </si>
  <si>
    <t>01.08.2020 - 31.08.2020</t>
  </si>
  <si>
    <t>Jelgavas slimnīca</t>
  </si>
  <si>
    <t>Kopā</t>
  </si>
  <si>
    <t>Pacientu ar pozitīvu koronavīrusu COVID-19  transportēšanas uz dzīvesvietu izmaksas
(ja to veikusi ārstniecības iestāde izmantojot savus resursus)</t>
  </si>
  <si>
    <t>Nogādāto pacientu skaits</t>
  </si>
  <si>
    <t>Rīgas Austumu klīniskā universitātes slimnīca</t>
  </si>
  <si>
    <t>Piederumi</t>
  </si>
  <si>
    <t>Saņemtais skaits pārskata mēnesī</t>
  </si>
  <si>
    <t>Izlietotais skaits pārskata periodā</t>
  </si>
  <si>
    <t>Līguma Nr.</t>
  </si>
  <si>
    <t>Stobriņi, sterili, 15 ml (52.554.502)</t>
  </si>
  <si>
    <t>B2-2020/145</t>
  </si>
  <si>
    <t>Transportēšanas konteineri 500ml</t>
  </si>
  <si>
    <t xml:space="preserve">B2-2020/158 </t>
  </si>
  <si>
    <t>Transportēšanas konteineri 2 statīviem</t>
  </si>
  <si>
    <t>B2-2020/256</t>
  </si>
  <si>
    <t>Nierveida šāle kartona</t>
  </si>
  <si>
    <t>B2-2020/150</t>
  </si>
  <si>
    <t>Utilizācijas maisi autoklavējami 300x500, iepak.100 gab.</t>
  </si>
  <si>
    <t>B2-2020/146</t>
  </si>
  <si>
    <t>Utilizācijas maisi 700*1120 (86.1206.103)*</t>
  </si>
  <si>
    <t>COPANFlexibleFloqSwab,ind.iep. (100)</t>
  </si>
  <si>
    <t>Nr.A1/1.1-11/20/1158</t>
  </si>
  <si>
    <t>Nazofarengiālo iztriepju paņemš. kompl.</t>
  </si>
  <si>
    <t>Zonde orofareng.iztriepju ņemš. (COPAN)</t>
  </si>
  <si>
    <t>B2-2020/148</t>
  </si>
  <si>
    <t>KOPÄ</t>
  </si>
  <si>
    <t xml:space="preserve">Iestāde </t>
  </si>
  <si>
    <t xml:space="preserve">Izsniegtais barotņu daudzums </t>
  </si>
  <si>
    <t xml:space="preserve">RAKUS stacionāri </t>
  </si>
  <si>
    <t>Daugavpils slimnīca</t>
  </si>
  <si>
    <t>Bērnu KUS</t>
  </si>
  <si>
    <t>Balvu, Gulbenes slimnīca</t>
  </si>
  <si>
    <t>Jēkabpils slimnīca</t>
  </si>
  <si>
    <t>Strenču neiroloģ.slimnīca</t>
  </si>
  <si>
    <t>Tukuma slimnīcai</t>
  </si>
  <si>
    <t>Dobeles slimnīca</t>
  </si>
  <si>
    <t>P.Stradiņa KUS</t>
  </si>
  <si>
    <t>KOPĀ:</t>
  </si>
  <si>
    <t>(*iekļautas divu manipulāciju izmaksas - 70033 laiks epidemioloģiskās drošības pasākumu nodrošināšanai zobārstniecībā ārstam, tarifs - 1.24 euro un 70034 laiks epidemioloģiskās drošības pasākumu nodrošināšanai zobārstniecībā māsai vai higiēnistam, tarifs - 0.73 euro)</t>
  </si>
  <si>
    <t>Pielikums Nr.1                                                                    Ministru kabineta rīkojuma "Par finanšu līdzekļu piešķiršanu no valsts budžeta programmas "Līdzekļi neparedzētiem gadījumiem"" projekta sākotnējās ietekmes novērtējuma ziņojumam (anotācijai)</t>
  </si>
  <si>
    <t>Pielikums Nr.2                                                                                                                                                                          Ministru kabineta rīkojuma "Par finanšu līdzekļu piešķiršanu no valsts budžeta programmas "Līdzekļi neparedzētiem gadījumiem"" projekta sākotnējās ietekmes novērtējuma ziņojumam (anotācijai)</t>
  </si>
  <si>
    <t>(*iekļautas divu manipulāciju izmaksas - 60171 laiks epidemioloģiskās drošības pasākumu nodrošināšanai ārstam vai funkcionālajam speciālistam, tarifs - 1.24 euro un 60172 laiks epidemioloģiskās drošības pasākumu nodrošināšanai māsai, tarifs - 0.73 euro)</t>
  </si>
  <si>
    <t>Viena kilometra cena, euro</t>
  </si>
  <si>
    <t>Plānotā apmaksa par periodu līdz 31.08. euro</t>
  </si>
  <si>
    <r>
      <rPr>
        <b/>
        <sz val="9"/>
        <color theme="1"/>
        <rFont val="Times New Roman"/>
        <family val="1"/>
      </rPr>
      <t>47073</t>
    </r>
    <r>
      <rPr>
        <sz val="9"/>
        <color theme="1"/>
        <rFont val="Times New Roman"/>
        <family val="1"/>
      </rPr>
      <t xml:space="preserve"> – “COVID-19 RNS noteikšana (reaģentu komplekti PĶR reālajā laikā SARS-CoV-2 (2019nCoV) RNS kvalitatīvai noteikšanai)</t>
    </r>
    <r>
      <rPr>
        <b/>
        <sz val="9"/>
        <color theme="1"/>
        <rFont val="Times New Roman"/>
        <family val="1"/>
      </rPr>
      <t xml:space="preserve"> 1-14 aug</t>
    </r>
  </si>
  <si>
    <r>
      <rPr>
        <b/>
        <sz val="9"/>
        <color theme="1"/>
        <rFont val="Times New Roman"/>
        <family val="1"/>
      </rPr>
      <t>47073</t>
    </r>
    <r>
      <rPr>
        <sz val="9"/>
        <color theme="1"/>
        <rFont val="Times New Roman"/>
        <family val="1"/>
      </rPr>
      <t xml:space="preserve"> – “COVID-19 RNS noteikšana (reaģentu komplekti PĶR reālajā laikā SARS-CoV-2 (2019nCoV) RNS kvalitatīvai noteikšanai) </t>
    </r>
    <r>
      <rPr>
        <b/>
        <sz val="9"/>
        <color theme="1"/>
        <rFont val="Times New Roman"/>
        <family val="1"/>
      </rPr>
      <t>15-31 aug</t>
    </r>
  </si>
  <si>
    <t>Euro</t>
  </si>
  <si>
    <t>47073 – “COVID-19 RNS noteikšana (reaģentu komplekti PĶR reālajā laikā SARS-CoV-2 (2019nCoV) RNS kvalitatīvai noteikšanai)1-15.augusts</t>
  </si>
  <si>
    <t>47074  “SARS-CoV-2 (2019nCoV) RNS noteikšana (bez parauga paņemšanas)”1-14.augusts</t>
  </si>
  <si>
    <t>47074  “SARS-CoV-2 (2019nCoV) RNS noteikšana (bez parauga paņemšanas)”15-31.augustam</t>
  </si>
  <si>
    <t xml:space="preserve"> Kopā par augustu:</t>
  </si>
  <si>
    <r>
      <t> </t>
    </r>
    <r>
      <rPr>
        <b/>
        <sz val="9"/>
        <color theme="1"/>
        <rFont val="Times New Roman"/>
        <family val="1"/>
      </rPr>
      <t xml:space="preserve"> 47075 </t>
    </r>
    <r>
      <rPr>
        <sz val="9"/>
        <color theme="1"/>
        <rFont val="Times New Roman"/>
        <family val="1"/>
      </rPr>
      <t>– “SARS-CoV-2 (2019nCoV) RNS apstiprināšana”; 1-14 augusts</t>
    </r>
  </si>
  <si>
    <r>
      <t> </t>
    </r>
    <r>
      <rPr>
        <b/>
        <sz val="9"/>
        <color theme="1"/>
        <rFont val="Times New Roman"/>
        <family val="1"/>
      </rPr>
      <t xml:space="preserve"> 47075 </t>
    </r>
    <r>
      <rPr>
        <sz val="9"/>
        <color theme="1"/>
        <rFont val="Times New Roman"/>
        <family val="1"/>
      </rPr>
      <t>– “SARS-CoV-2 (2019nCoV) RNS apstiprināšana”; 15-31 aug</t>
    </r>
  </si>
  <si>
    <t>Skaits</t>
  </si>
  <si>
    <t xml:space="preserve">Skaits </t>
  </si>
  <si>
    <t>Kopā par augustu:</t>
  </si>
  <si>
    <t>Par manipul., euro</t>
  </si>
  <si>
    <t>SIA "E.Gulbja Laboratorija" mobilās vienības izmaksas augustā, euro</t>
  </si>
  <si>
    <t>Laiks, h:</t>
  </si>
  <si>
    <t>Tarifs/likme:</t>
  </si>
  <si>
    <t>Izmaksas kopā, euro:</t>
  </si>
  <si>
    <t>Mobilās vienības, kuras nodrošina paraugu paņemšanu personu dzīvesvietā (Centrālā laboratorija, SIA), euro</t>
  </si>
  <si>
    <t>Statistika</t>
  </si>
  <si>
    <t>Maksas</t>
  </si>
  <si>
    <r>
      <t xml:space="preserve">Parauga pieņemšanas punkta adrese </t>
    </r>
    <r>
      <rPr>
        <b/>
        <sz val="12"/>
        <rFont val="Times New Roman"/>
        <family val="1"/>
      </rPr>
      <t xml:space="preserve"> </t>
    </r>
  </si>
  <si>
    <t>Paraugu paņemšanas punktu darbība/ Paraugu paņemšana (SIA "Centrālā laboratorija")</t>
  </si>
  <si>
    <t>Kopā, euro</t>
  </si>
  <si>
    <t>Zvanu centra izmaksas par augustā SIA "E.Gulbja Laboratorija"</t>
  </si>
  <si>
    <t>Datums: 2020.g.jūlijs</t>
  </si>
  <si>
    <t>Maksimālais reģistratoru skaits</t>
  </si>
  <si>
    <t>Kopā nostrādās stundas</t>
  </si>
  <si>
    <t>Tarifs, euro</t>
  </si>
  <si>
    <t>Summa, euro</t>
  </si>
  <si>
    <t>Zvanu centra izmaksas par augustu(KOPĀ), euro</t>
  </si>
  <si>
    <t>Izdevumi par IAL iegādi (SIA "Centrālā laboratorija")</t>
  </si>
  <si>
    <t>Kopā NVD apmaksā, euro</t>
  </si>
  <si>
    <t>Euro (bez PVN)</t>
  </si>
  <si>
    <t>Euro (ar PVN)</t>
  </si>
  <si>
    <t>Izmaksas kopā, euro</t>
  </si>
  <si>
    <t>Izdevumi par IAL iegādi (SIA "E.Gulbja laboratorija"), euro</t>
  </si>
  <si>
    <t>NVD par augustu</t>
  </si>
  <si>
    <t>KOPĀ par augustu:</t>
  </si>
  <si>
    <t>IAL izmaksas par augustu (KOPĀ), euro</t>
  </si>
  <si>
    <t>Transporta barotņu molekulāri bioloģiskajiem izmeklējumiem nodrošināšana (2020.gada augusts)</t>
  </si>
  <si>
    <t>Vienības cena, euro</t>
  </si>
  <si>
    <t xml:space="preserve"> Saņemtas preces vertība 
pārskata mēnesī, euro</t>
  </si>
  <si>
    <t>Izlietotais finansējums pārskata mēnesī, euro</t>
  </si>
  <si>
    <t>Izlietotais finansējums pārskata mēnesī, euro ar PVN</t>
  </si>
  <si>
    <t>Dati par 2020.gada augustu</t>
  </si>
  <si>
    <t>Komplekta cena, euro</t>
  </si>
  <si>
    <t>Kopā, euro:</t>
  </si>
  <si>
    <t>Pacienta līdzmaksājuma kompensācija primārajā veselības aprūpē (PVA) ārkārtas situācijas laikā par 2020.gada martā ievadītiem taloniem</t>
  </si>
  <si>
    <t xml:space="preserve">(aprēķinā iekļautas divas ģimenes ārsta praksē lietojamās manipulācijas (60035;60036) attālinātu konsultācija sniegšanai, kuru tarifs atbilst pacientu līdzmaksājuma kompensācijai pie ģimenes ārsta praksē (1 vai 2 EUR, atkarībā no pacienta vecuma), kā arī citu sniegto pakalpojumu līdzmaksājuma kompensāciju, pacientiem, kuriem talonā ir norādīta pacientu grupa - C19 un pamatdiagnozē vai blakusdiagnozē - Z20.8, U07.1, U07.2.) </t>
  </si>
  <si>
    <r>
      <t xml:space="preserve">Izmaksāta summa, </t>
    </r>
    <r>
      <rPr>
        <b/>
        <i/>
        <sz val="11"/>
        <rFont val="Times New Roman"/>
        <family val="1"/>
      </rPr>
      <t>euro</t>
    </r>
  </si>
  <si>
    <t>Unikālie pacienti</t>
  </si>
  <si>
    <t>Kopā unikālie pacienti</t>
  </si>
  <si>
    <r>
      <t xml:space="preserve">Starpība, </t>
    </r>
    <r>
      <rPr>
        <b/>
        <i/>
        <sz val="11"/>
        <rFont val="Times New Roman"/>
        <family val="1"/>
      </rPr>
      <t>euro</t>
    </r>
  </si>
  <si>
    <t>Starpība, unikālie pacienti</t>
  </si>
  <si>
    <t>Buldakova Nataļja - ģimenes ārsta prakse</t>
  </si>
  <si>
    <t>Voroņko Ņina - ģimenes ārsta prakse</t>
  </si>
  <si>
    <t>Streļča Ludmila - ģimenes ārsta prakse</t>
  </si>
  <si>
    <t>Bubins Igors - ģimenes ārsta prakse</t>
  </si>
  <si>
    <t>Kozaka Nataļja - ģimenes ārsta prakse</t>
  </si>
  <si>
    <t>Matuševica Andra - ģimenes ārsta prakse</t>
  </si>
  <si>
    <t>Zeltiņa Anda - ģimenes ārsta prakse</t>
  </si>
  <si>
    <t>Paradovska Inga - ģimenes ārsta un arodveselības un arodslimību ārsta prakse</t>
  </si>
  <si>
    <t>Fjodorova Natalija - ģimenes ārsta prakse</t>
  </si>
  <si>
    <t>Langina Evita - ģimenes ārsta prakse</t>
  </si>
  <si>
    <t>Grīviņa Gita - ģimenes ārsta prakse</t>
  </si>
  <si>
    <t>Guste Maija - ģimenes ārsta prakse</t>
  </si>
  <si>
    <t>Sevastjanova Viktorija - ģimenes ārsta prakse</t>
  </si>
  <si>
    <t>Maļinovska Oksana - ģimenes ārsta prakse</t>
  </si>
  <si>
    <t>Angel Plus, Sabiedrība ar ierobežotu atbildību</t>
  </si>
  <si>
    <t>Kaļinkina Iļmira - ģimenes ārsta prakse</t>
  </si>
  <si>
    <t>Solovjova Kira -  ģimenes ārsta prakse</t>
  </si>
  <si>
    <t>Lapa Daina - ģimenes ārsta un arodveselības un arodslimību ārsta prakse</t>
  </si>
  <si>
    <t>Dakteres Spēlītes ārsta prakse, Sabiedrība ar ierobežotu atbildību</t>
  </si>
  <si>
    <t>Pogodina Jeļena  - ģimenes ārsta un internista prakse</t>
  </si>
  <si>
    <t>Alises Nicmanes ģimenes ārsta prakse, Sabiedrība ar ierobežotu atbildību</t>
  </si>
  <si>
    <t>Vissarionovs Vadims - ģimenes ārsta prakse</t>
  </si>
  <si>
    <t>Perna Inna - ģimenes ārsta un pediatra prakse</t>
  </si>
  <si>
    <t>Apinīte Ilze - ģimenes ārsta prakse</t>
  </si>
  <si>
    <t>Ārstes Mudītes Zvaigznes prakse, SIA</t>
  </si>
  <si>
    <t>Martinsone-Bičevska Jolanta - ģimenes ārsta prakse</t>
  </si>
  <si>
    <t>Freimane Liene - ģimenes ārsta prakse</t>
  </si>
  <si>
    <t>Cingele Aija - ģimenes ārsta prakse</t>
  </si>
  <si>
    <t>Kudojare Natālija-ģimenes ārsta prakse, SIA</t>
  </si>
  <si>
    <t>Pīleņģe Māra - ģimenes ārsta un arodveselības un arodslimību ārsta prakse</t>
  </si>
  <si>
    <t>Skudra Ilona - ģimenes ārsta prakse</t>
  </si>
  <si>
    <t>Krustiņa Daiga - ģimenes ārsta prakse</t>
  </si>
  <si>
    <t>Malnača Dagmāra - ģimenes ārsta prakse</t>
  </si>
  <si>
    <t>Trušņikova Gaļina - ģimenes ārsta prakse</t>
  </si>
  <si>
    <t>Zaremba Līga - ģimenes ārsta prakse</t>
  </si>
  <si>
    <t>Indras Mukānes ģimenes ārsta prakse, Sabiedrība ar ierobežotu atbildību</t>
  </si>
  <si>
    <t>Vitas Jirgensones ārsta prakse, SIA</t>
  </si>
  <si>
    <t>Vesele Brigita - ģimenes ārsta un pediatra prakse</t>
  </si>
  <si>
    <t>Šapele Indra - ģimenes ārsta un pediatra prakse</t>
  </si>
  <si>
    <t>Broka Zane - ģimenes ārsta prakse</t>
  </si>
  <si>
    <t>Puļķe Sintija - ģimenes ārsta un ārsta homeopāta prakse</t>
  </si>
  <si>
    <t>Muižzemniece Irita - ģimenes ārsta prakse</t>
  </si>
  <si>
    <t>Lielause Gerda - ģimenes ārsta un pediatra prakse</t>
  </si>
  <si>
    <t>Kulišovs Ignatijs - ģimenes ārsta prakse</t>
  </si>
  <si>
    <t>Kazarjana Anželika - ģimenes ārsta prakse</t>
  </si>
  <si>
    <t>Hedvigas Kronbergas ģimenes ārsta prakse, SIA</t>
  </si>
  <si>
    <t>Veides ārstu prakse, IK</t>
  </si>
  <si>
    <t>RĪTS M, Sabiedrība ar ierobežotu atbildību</t>
  </si>
  <si>
    <t>Zaiceva Nataļja - ģimenes ārsta un arodveselības un arodslimību ārsta prakse</t>
  </si>
  <si>
    <t>Tatjanas Krutikas ārsta prakse, SIA</t>
  </si>
  <si>
    <t>Bessudnova Ludmila - ģimenes ārsta prakse</t>
  </si>
  <si>
    <t>Boroviks Dmitrijs - ģimenes ārsta prakse</t>
  </si>
  <si>
    <t>Žiļiča Marina - ģimenes ārsta prakse</t>
  </si>
  <si>
    <t>K.Zivtiņas ārsta prakse, Sabiedrība ar ierobežotu atbildību</t>
  </si>
  <si>
    <t>I.Kuģes ģimenes ārsta prakse, Sabiedrība ar ierobežotu atbildību</t>
  </si>
  <si>
    <t>Ingara Burlaka ģimenes ārsta prakse, Sabiedrība ar ierobežotu atbildību</t>
  </si>
  <si>
    <t>Medical Solutions, Sabiedrība ar ierobežotu atbildību</t>
  </si>
  <si>
    <t>J.Gulbes ģimenes ārsta prakse, Sabiedrība ar ierobežotu atbildību</t>
  </si>
  <si>
    <t>Cibule Dace - ģimenes ārsta un internista prakse</t>
  </si>
  <si>
    <t>Ponne Inguna - ģimenes ārsta prakse</t>
  </si>
  <si>
    <t>Karlsone Aija - ģimenes ārsta prakse</t>
  </si>
  <si>
    <t>Gubska Žanna - ģimenes ārsta prakse</t>
  </si>
  <si>
    <t>Andreja Sazoņika ģimenes ārsta prakse, Sabiedrība ar ierobežotu atbildību</t>
  </si>
  <si>
    <t>Marnauza Ligita - ģimenes ārsta prakse</t>
  </si>
  <si>
    <t>Ņeborakova Inga - ģimenes ārsta prakse</t>
  </si>
  <si>
    <t>Lauras Veides ģimenes ārsta prakse, SIA</t>
  </si>
  <si>
    <t>Maritas Ķirsones ģimenes ārsta prakse, SIA</t>
  </si>
  <si>
    <t>Ārsts TM, Sabiedrība ar ierobežotu atbildību</t>
  </si>
  <si>
    <t>GEMMA doktorāts, SIA</t>
  </si>
  <si>
    <t>AP MED, Sabiedrība ar ierobežotu atbildību</t>
  </si>
  <si>
    <t>VITA FORTA, SIA</t>
  </si>
  <si>
    <t>Bekker medical, SIA</t>
  </si>
  <si>
    <t>Muciņa Nadīne - ģimenes ārsta prakse</t>
  </si>
  <si>
    <t>NEOCORTEX, SIA</t>
  </si>
  <si>
    <t>Revigo, Sabiedrība ar ierobežotu atbildību</t>
  </si>
  <si>
    <t>Cvetkova Viktorija - ģimenes ārsta prakse</t>
  </si>
  <si>
    <t>Jevgeņijas Soboļevskas ģimenes ārsta prakse, Sabiedrība ar ierobežotu atbildību</t>
  </si>
  <si>
    <t>Draboviča Olga - ģimenes ārsta prakse</t>
  </si>
  <si>
    <t>I. Menisa ģimenes ārsta prakse, Sabiedrība ar ierobežotu atbildību</t>
  </si>
  <si>
    <t>I. Smirnovas ārsta prakse, SIA</t>
  </si>
  <si>
    <t>ALSTERS, Sabiedrība ar ierobežotu atbildību</t>
  </si>
  <si>
    <t>Valijas Pčolkinas ģimenes ārsta prakse, Sabiedrība ar ierobežotu atbildību</t>
  </si>
  <si>
    <t>ĀRSTES I.RAČINSKAS PRIVĀTPRAKSE, Irinas Račinskas Rīgas individuālais uzņēmums medicīniskā firma</t>
  </si>
  <si>
    <t>PALĪDZĪBAS DIENESTS, Sabiedrība ar ierobežotu atbildību</t>
  </si>
  <si>
    <t>VIKTORIJA D, Rīgas pilsētas V.Driksmanes individuālais uzņēmums medicīniskā firma</t>
  </si>
  <si>
    <t>SILVA MED, Rīgas pilsētas S.Pujātes individuālais uzņēmums medicīniskā firma</t>
  </si>
  <si>
    <t>M.Gavronskas ārsta prakse, Sabiedrība ar ierobežotu atbildību</t>
  </si>
  <si>
    <t>Veide Sarmīte - ģimenes ārsta prakse</t>
  </si>
  <si>
    <t>Bremmere Māra - ģimenes ārsta prakse</t>
  </si>
  <si>
    <t>Astrīdas Marčenokas ģimenes ārstes prakse, SIA</t>
  </si>
  <si>
    <t>S. MICKEVIČAS ārsta prakse, Sabiedrība ar ierobežotu atbildību</t>
  </si>
  <si>
    <t>V. MEĻŅIKAS ārsta prakse, Sabiedrība ar ierobežotu atbildību</t>
  </si>
  <si>
    <t>MĀJAS ĀRSTS, Valentinas Tenis Rīgas individuālais uzņēmums medicīniskā firma</t>
  </si>
  <si>
    <t>TriA SAD, Sabiedrība ar ierobežotu atbildību</t>
  </si>
  <si>
    <t>RSU Ambulance, SIA</t>
  </si>
  <si>
    <t>Ģēģere Vineta -ģimenes ārsta prakse</t>
  </si>
  <si>
    <t>Safranova Ieva - ģimenes ārsta prakse</t>
  </si>
  <si>
    <t>Balode Ilze - ģimenes ārsta prakse</t>
  </si>
  <si>
    <t>Vecvērdiņa Vizma - ģimenes ārsta prakse</t>
  </si>
  <si>
    <t>Rimjane Natālija - ģimenes ārsta, psihoterapeita un arodveselības un arodslimību ārsta prakse</t>
  </si>
  <si>
    <t>Šarna Vizma - ģimenes ārsta prakse</t>
  </si>
  <si>
    <t>Lazdāne Margerita - ģimenes ārsta prakse</t>
  </si>
  <si>
    <t>Latkovska Ingrīda - ģimenes ārsta prakse</t>
  </si>
  <si>
    <t>Mūrniece Inta - ģimenes ārsta prakse</t>
  </si>
  <si>
    <t>Ilzes Skujas Ģimenes ārsta prakse, Sabiedrība ar ierobežotu atbildību</t>
  </si>
  <si>
    <t>Zandas Oliņas Putenes ģimenes ārsta prakse, Sabiedrība ar ierobežotu atbildību</t>
  </si>
  <si>
    <t>Ilzes Āboliņas ārsta prakse, SIA</t>
  </si>
  <si>
    <t>Zvagūze Inta - ģimenes ārsta prakse</t>
  </si>
  <si>
    <t>Baumane Maija - ģimenes ārsta prakse</t>
  </si>
  <si>
    <t>Pavāre Larisa - ģimenes ārsta prakse</t>
  </si>
  <si>
    <t>Berkoviča Irina - ģimenes ārsta prakse</t>
  </si>
  <si>
    <t>Daces Tuzikas ārsta prakse, Sabiedrība ar ierobežotu atbildību</t>
  </si>
  <si>
    <t>Skurihina Inna - ģimenes ārsta un arodveselības un arodslimību ārsta prakse</t>
  </si>
  <si>
    <t>Zaķe Sarmīte - ģimenes ārsta un arodveselības un arodslimību ārsta prakse</t>
  </si>
  <si>
    <t>A. Kraules ģimenes ārsta prakse, SIA</t>
  </si>
  <si>
    <t>Ģimenes ārstu prakse-DK, Sabiedrība ar ierobežotu atbildību</t>
  </si>
  <si>
    <t>Pukijāne Marina - ģimenes ārsta prakse</t>
  </si>
  <si>
    <t>Latiševa Tamāra -ģimenes ārsta prakse</t>
  </si>
  <si>
    <t>Bordovskis Jurijs - ģimenes ārsta prakse</t>
  </si>
  <si>
    <t>Polukarova Tamāra - ģimenes ārsta prakse</t>
  </si>
  <si>
    <t>Kaļinkina Galija - ģimenes ārsta prakse</t>
  </si>
  <si>
    <t>Dombrovska Ineta - ģimenes ārsta un pediatra prakse</t>
  </si>
  <si>
    <t>Lielpinka Ingrīda - ģimenes ārsta prakse</t>
  </si>
  <si>
    <t>Straume Dace - ģimenes ārsta prakse</t>
  </si>
  <si>
    <t>Balmane Margarita - ģimenes ārsta prakse</t>
  </si>
  <si>
    <t>Koršunova Tatjana - ģimenes ārsta un pediatra prakse</t>
  </si>
  <si>
    <t>Agarelovs Vadims -  ģimenes ārsta prakse</t>
  </si>
  <si>
    <t>Sazonova Svetlana - ģimenes ārsta prakse</t>
  </si>
  <si>
    <t>DOKTORĀTS ANIMA, Sabiedrība ar ierobežotu atbildību</t>
  </si>
  <si>
    <t>Gailīte Agita - ģimenes ārsta prakse</t>
  </si>
  <si>
    <t>Kulakova Jeļena - ģimenes ārsta prakse</t>
  </si>
  <si>
    <t>Kudule Laila - ģimenes ārsta prakse</t>
  </si>
  <si>
    <t>Ziediņa Diāna - ģimenes ārsta prakse</t>
  </si>
  <si>
    <t>Kiršfelde Agita - ģimenes ārsta prakse</t>
  </si>
  <si>
    <t>Meirēna Olga - ģimenes ārsta prakse</t>
  </si>
  <si>
    <t>Frīdvalde Anita - ģimenes ārsta prakse</t>
  </si>
  <si>
    <t>MAKONT MED, SIA</t>
  </si>
  <si>
    <t>ARST-L, SIA</t>
  </si>
  <si>
    <t>Blaua Silva - ģimenes ārsta prakse</t>
  </si>
  <si>
    <t>Ķēniņa Indra - ģimenes ārsta prakse</t>
  </si>
  <si>
    <t>Rasmane Ligita -ģimenes ārsta prakse</t>
  </si>
  <si>
    <t>Žubule Janīna - ģimenes ārsta prakse</t>
  </si>
  <si>
    <t>Gizatullina Nataļja - ģimenes ārsta prakse</t>
  </si>
  <si>
    <t>L.Petražickas Doktorāts, SIA</t>
  </si>
  <si>
    <t>Čubukova Irina - ģimenes ārsta prakse</t>
  </si>
  <si>
    <t>Nataļjas Zaharovas ģimenes ārsta prakse, SIA</t>
  </si>
  <si>
    <t>Vuļa Veneranda - ģimenes ārsta prakse</t>
  </si>
  <si>
    <t>Sokaļska Alla - ģimenes ārsta prakse</t>
  </si>
  <si>
    <t>Timšāne Gunta - ģimenes ārsta un pediatra prakse</t>
  </si>
  <si>
    <t>Šalajevs Vladimirs - ģimenes ārsta prakse un ārsta prakse vispārējā ultrasonogrāfijas metodē</t>
  </si>
  <si>
    <t>Proskurņa Tatjana - ģimenes ārsta un internista prakse</t>
  </si>
  <si>
    <t>Vikmane Dace - ģimenes ārsta un pediatra prakse</t>
  </si>
  <si>
    <t>Aizikoviča Jeļena - ģimenes ārsta prakse</t>
  </si>
  <si>
    <t>Ilzes Jākobsones ģimenes ārsta prakse, Sabiedrība ar ierobežotu atbildību</t>
  </si>
  <si>
    <t>Savicka Dina - ģimenes ārsta prakse</t>
  </si>
  <si>
    <t>Straupe Zita - ģimenes ārsta prakse</t>
  </si>
  <si>
    <t>Kerēvica Ārija - ģimenes ārsta prakse</t>
  </si>
  <si>
    <t>Agbobli Ruta - ģimenes ārsta prakse</t>
  </si>
  <si>
    <t>Frīdenberga Aslēra - ģimenes ārsta prakse</t>
  </si>
  <si>
    <t>Briede Inese - ģimenes ārsta prakse</t>
  </si>
  <si>
    <t>Kaļiņina Gaļina - ģimenes ārsta prakse</t>
  </si>
  <si>
    <t>Māliņa Judīte - ģimenes ārsta prakse</t>
  </si>
  <si>
    <t>Burova Leonora - ģimenes ārsta prakse</t>
  </si>
  <si>
    <t>Čodere Edīte - ģimenes ārsta prakse</t>
  </si>
  <si>
    <t>Šnaidere Jūlija - ģimenes ārsta prakse</t>
  </si>
  <si>
    <t>Aleksandrova Natālija - ģimenes ārsta prakse</t>
  </si>
  <si>
    <t>Klauberga Aija - ģimenes ārsta prakse</t>
  </si>
  <si>
    <t>Pilskalne Svetlana -ģimenes ārsta prakse</t>
  </si>
  <si>
    <t>Vija Med, Sabiedrība ar ierobežotu atbildību</t>
  </si>
  <si>
    <t>Trumpele Svetlana - ģimenes ārsta prakse</t>
  </si>
  <si>
    <t>Eglīte Vilhelmīne - ģimenes ārsta prakse</t>
  </si>
  <si>
    <t>Zaharova Gaļina - ģimenes ārsta un pediatra prakse</t>
  </si>
  <si>
    <t>Beļēviča Ināra - ģimenes ārsta prakse</t>
  </si>
  <si>
    <t>Upīte Ināra - ģimenes ārsta prakse</t>
  </si>
  <si>
    <t>DAKTERIS, Sabiedrība ar ierobežotu atbildību</t>
  </si>
  <si>
    <t>Gredzena Aija - ģimenes ārsta prakse</t>
  </si>
  <si>
    <t>Treikališa Terēza - ģimenes ārsta prakse</t>
  </si>
  <si>
    <t>D. Ļūļes ārsta prakse, Sabiedrība ar ierobežotu atbildību</t>
  </si>
  <si>
    <t>Skribnovska Anna - ģimenes ārsta prakse</t>
  </si>
  <si>
    <t>Mikule Laila - ģimenes ārsta prakse</t>
  </si>
  <si>
    <t>Doncova Valentīna - ģimenes ārsta prakse</t>
  </si>
  <si>
    <t>Berķe-Berga Laimdota - ģimenes ārsta prakse</t>
  </si>
  <si>
    <t>Ligitas Vulfas ārsta prakse, SIA</t>
  </si>
  <si>
    <t>Purenkova Maija - ģimenes ārsta prakse</t>
  </si>
  <si>
    <t>Kalniņš Aldis - ģimenes ārsta prakse</t>
  </si>
  <si>
    <t>Breča Ilze - ģimenes ārsta un pediatra prakse</t>
  </si>
  <si>
    <t>D.Pastares prakse, Sabiedrība ar ierobežotu atbildību</t>
  </si>
  <si>
    <t>Portnaja Nataļja - ģimenes ārsta prakse</t>
  </si>
  <si>
    <t>Matuseviča Bernadeta - ārsta prakse pediatrijā</t>
  </si>
  <si>
    <t>Ellas Šatalovas ģimenes ārsta un pediatra prakse, SIA</t>
  </si>
  <si>
    <t>Kasačova Gaļina - ģimenes ārsta prakse</t>
  </si>
  <si>
    <t>Eihmane Inta - ģimenes ārsta prakse</t>
  </si>
  <si>
    <t>Oniščuka Svetlana - ģimenes ārsta un pediatra prakse</t>
  </si>
  <si>
    <t>Strazdiņa Inguna - ģimenes ārsta prakse</t>
  </si>
  <si>
    <t>Bogdanova Gaļina - ģimenes ārsta prakse</t>
  </si>
  <si>
    <t>Lovenecka Natalija - ģimenes ārsta prakse</t>
  </si>
  <si>
    <t>Dziļuma Ilze - ģimenes ārsta prakse</t>
  </si>
  <si>
    <t>Paņina Irina - ģimenes ārsta un arodveselības un arodslimību ārsta prakse</t>
  </si>
  <si>
    <t>Grigorenko Nataļja - ģimenes ārsta un arodveselības un arodslimību ārsta prakse</t>
  </si>
  <si>
    <t>Požarskis Anatolijs - ģimenes ārsta, seksologa, seksopatologa un psihoterapeita prakse</t>
  </si>
  <si>
    <t>ĻUBOVAS BARANOVSKAS ĢIMENES ĀRSTA PRAKSE, SIA</t>
  </si>
  <si>
    <t>Jemeļjanova Ludmila - ģimenes ārsta prakse</t>
  </si>
  <si>
    <t>Matvejeva Irina - ģimenes ārsta prakse</t>
  </si>
  <si>
    <t>Grincevičiene Olga - ģimenes ārsta prakse</t>
  </si>
  <si>
    <t>Marhele Lidija - ģimenes ārsta un arodveselības un arodslimību ārsta prakse</t>
  </si>
  <si>
    <t>Elksniņa Bronislava - ģimenes ārsta prakse</t>
  </si>
  <si>
    <t>Grjazniha Ludmila - ģimenes ārsta prakse</t>
  </si>
  <si>
    <t>Rožnova Ludmila - ģimenes ārsta prakse</t>
  </si>
  <si>
    <t>Pavloviča Anna - ģimenes ārsta prakse</t>
  </si>
  <si>
    <t>Kramiča Tatjana - ģimenes ārsta prakse</t>
  </si>
  <si>
    <t>Požarska Jeļena - ģimenes ārsta prakse</t>
  </si>
  <si>
    <t>Muromceva Tatjana - ģimenes ārsta prakse</t>
  </si>
  <si>
    <t>Voicehoviča Jekaterīna - ģimenes ārsta prakse</t>
  </si>
  <si>
    <t>Zamjatina Inna - ģimenes ārsta prakse</t>
  </si>
  <si>
    <t>Muhamendrika Jeļena - ģimenes ārsta prakse</t>
  </si>
  <si>
    <t>Jerofejeva Jeļena - ģimenes ārsta prakse</t>
  </si>
  <si>
    <t>Minčenko Valerians- ģimenes ārsta prakse</t>
  </si>
  <si>
    <t>Guļtjajeva Svetlana - ģimenes ārsta prakse</t>
  </si>
  <si>
    <t>Kameņeckis Miroslavs - ģimenes ārsta prakse</t>
  </si>
  <si>
    <t>Ērikas Borisovas ģimenes ārsta prakse, Sabiedrība ar ierobežotu atbildību</t>
  </si>
  <si>
    <t>MEDICOM, Sabiedrība ar ierobežotu atbildību</t>
  </si>
  <si>
    <t>VIMED, Sabiedrība ar ierobežotu atbildību</t>
  </si>
  <si>
    <t>Piļipčuka Tatjana - ģimenes ārsta un neirologa prakse</t>
  </si>
  <si>
    <t>Vijas Freimanes ārsta prakse, Sabiedrība ar ierobežotu atbildību</t>
  </si>
  <si>
    <t>Iolandas Šaihulovas ģimenes ārstes prakse, Sabiedrība ar ierobežotu atbildību</t>
  </si>
  <si>
    <t>Kristīnes Babickas ģimenes ārstes prakse, Sabiedrība ar ierobežotu atbildību</t>
  </si>
  <si>
    <t>E.Maigones ārsta prakse, SIA</t>
  </si>
  <si>
    <t>KALVAS DOKTORĀTS, Jelgavas Kalvas individuālais medicīniskais uzņēmums</t>
  </si>
  <si>
    <t>Centra doktorāts, Sabiedrība ar ierobežotu atbildību</t>
  </si>
  <si>
    <t>Ilgas Lācītes privātprakse, Sabiedrība ar ierobežotu atbildību</t>
  </si>
  <si>
    <t>Dainas Vaivodes ģimenes ārsta prakse, Sabiedrība ar ierobežotu atbildību</t>
  </si>
  <si>
    <t>Vivejas Epiņas ģimenes ārsta prakse, SIA</t>
  </si>
  <si>
    <t>Ilzes Rudko ārsta prakse, Sabiedrība ar ierobežotu atbildību</t>
  </si>
  <si>
    <t>ILSTRE, Sabiedrība ar ierobežotu atbildību</t>
  </si>
  <si>
    <t>RIMED, Sabiedrība ar ierobežotu atbildību</t>
  </si>
  <si>
    <t>Ludmilas Skrjabinas ārsta prakse, Sabiedrība ar ierobežotu atbildību</t>
  </si>
  <si>
    <t>Valdmane Evita - ģimenes ārsta prakse</t>
  </si>
  <si>
    <t>Sretenska Irina - ģimenes ārsta prakse</t>
  </si>
  <si>
    <t>Niedre Ilze - ģimenes ārsta prakse</t>
  </si>
  <si>
    <t>Dobulāne Tatjana - ģimenes ārsta prakse</t>
  </si>
  <si>
    <t>Bernāne Olita - ģimenes ārsta prakse</t>
  </si>
  <si>
    <t>Nenišķe Iveta - ģimenes ārsta prakse</t>
  </si>
  <si>
    <t>Eglīte Anita - ģimenes ārsta prakse</t>
  </si>
  <si>
    <t>Pārpuce Sanita -ģimenes ārsta prakse</t>
  </si>
  <si>
    <t>Auguste Rita - ģimenes ārsta un bērnu neirologa prakse</t>
  </si>
  <si>
    <t>Antonova Ināra - ģimenes ārsta prakse</t>
  </si>
  <si>
    <t>Nadeta, SIA</t>
  </si>
  <si>
    <t>Bergmane Ilze - ģimenes ārsta prakse</t>
  </si>
  <si>
    <t>Grīga Gita - ģimenes ārsta prakse</t>
  </si>
  <si>
    <t>Simsone Inta - ģimenes ārsta prakse</t>
  </si>
  <si>
    <t>Bulduru Doktorāts, Sabiedrība ar ierobežotu atbildību</t>
  </si>
  <si>
    <t>NPP, Sabiedrība ar ierobežotu atbildību</t>
  </si>
  <si>
    <t>Leškoviča Antoņina - ģimenes ārsta prakse</t>
  </si>
  <si>
    <t>Moroza Vija - ģimenes ārsta prakse</t>
  </si>
  <si>
    <t>Dundure Anita - ģimenes ārsta prakse</t>
  </si>
  <si>
    <t>Kosova Tatjana - ģimenes ārsta prakse</t>
  </si>
  <si>
    <t>Rutkovska Diana - ģimenes ārsta prakse</t>
  </si>
  <si>
    <t>Dr.Rudzītes ārsta prakse, Sabiedrība ar ierobežotu atbildību</t>
  </si>
  <si>
    <t>Jakubauska Indra - ģimenes ārsta prakse</t>
  </si>
  <si>
    <t>Celma Violeta - ģimenes ārsta prakse</t>
  </si>
  <si>
    <t>Sorokina Tatjana - ģimenes ārsta un arodveselības un arodslimību ārsta prakse</t>
  </si>
  <si>
    <t>RASO prakse, Sabiedrība ar ierobežotu atbildību</t>
  </si>
  <si>
    <t>Juzupa Ludmila - ģimenes ārsta prakse</t>
  </si>
  <si>
    <t>Stepko Zaiga - ģimenes ārsta prakse</t>
  </si>
  <si>
    <t>V.Ceikas ārsta prakse, SIA</t>
  </si>
  <si>
    <t>Jefremova Gunta - ģimenes ārsta prakse</t>
  </si>
  <si>
    <t>Laimiņa Gunta - ģimenes ārsta prakse</t>
  </si>
  <si>
    <t>Ruņģe Mārīte - ģimenes ārsta prakse</t>
  </si>
  <si>
    <t>Zeltiņa Līga - ģimenes ārsta un arodveselības un arodslimību ārsta prakse</t>
  </si>
  <si>
    <t>Pūce Daira - ģimenes ārsta prakse</t>
  </si>
  <si>
    <t>Ašmane Solveiga - ģimenes ārsta un arodveselības un arodslimību ārsta prakse</t>
  </si>
  <si>
    <t>MANS DOKTORĀTS, SIA</t>
  </si>
  <si>
    <t>Berežnaja Tatjana - ģimenes ārsta prakse</t>
  </si>
  <si>
    <t>Popova Alla - ģimenes ārsta, internista, imunologa un arodveselības un arodslimību ārsta prakse</t>
  </si>
  <si>
    <t>Petrovs Pēteris - ģimenes ārsta prakse</t>
  </si>
  <si>
    <t>Mockus Aļģirds - ģimenes ārsta prakse</t>
  </si>
  <si>
    <t>Visockis Jānis - ģimenes ārsta prakse</t>
  </si>
  <si>
    <t>Rogaļs Viktors - ģimenes ārsta un  osteorefleksoterapeita prakse</t>
  </si>
  <si>
    <t>Pavro Elīna - ģimenes ārsta prakse</t>
  </si>
  <si>
    <t>Nalivaiko Aina- ģimenes ārsta prakse</t>
  </si>
  <si>
    <t>Irēnas Lopsas ģimenes ārsta prakse, Sabiedrība ar ierobežotu atbildību</t>
  </si>
  <si>
    <t>Mačuļska Natālija - ģimenes ārsta prakse</t>
  </si>
  <si>
    <t>Putra Marija - ģimenes ārsta prakse</t>
  </si>
  <si>
    <t>Fjodorova Inga - ģimenes ārsta prakse</t>
  </si>
  <si>
    <t>Novožilova Jeļena - ģimenes ārsta un arodveselības un arodslimību ārsta prakse</t>
  </si>
  <si>
    <t>Zjablikova Elen - ģimenes ārsta un arodveselības un arodslimību ārsta prakse</t>
  </si>
  <si>
    <t>Rodionova Olga - ģimenes ārsta un arodveselības un arodslimību ārsta prakse</t>
  </si>
  <si>
    <t>Čaika Natālija - ģimenes ārsta, endokrinologa, arodveselības un arodslimību ārsta prakse</t>
  </si>
  <si>
    <t>Berga Rudīte - ģimenes ārsta prakse</t>
  </si>
  <si>
    <t>DH prakse, SIA</t>
  </si>
  <si>
    <t>Pauniņš Aivars - ģimenes ārsta prakse</t>
  </si>
  <si>
    <t>ŅINAS GAILĪTES ĢIMENES ĀRSTA PRAKSE, SIA</t>
  </si>
  <si>
    <t>Krustiņa Dace - ģimenes ārsta un arodveselības un arodslimību ārsta prakse</t>
  </si>
  <si>
    <t>Bērziņa Inga - ģimenes ārsta prakse</t>
  </si>
  <si>
    <t>Grunte Inga - ģimenes ārsta prakse</t>
  </si>
  <si>
    <t>Beātes Salenieces Ģimenes ārsta prakse, Sabiedrība ar ierobežotu atbildību</t>
  </si>
  <si>
    <t>Kuklis Gundars - ģimenes ārsta un pediatra prakse</t>
  </si>
  <si>
    <t>Kukle Solvita - ģimenes ārsta prakse</t>
  </si>
  <si>
    <t>Zviedrīte Lelde - ģimenes ārsta prakse</t>
  </si>
  <si>
    <t>Urbanoviča Anita - ģimenes ārsta prakse</t>
  </si>
  <si>
    <t>Ivanova Maiga - ģimenes ārsta prakse</t>
  </si>
  <si>
    <t>Siliņa Sandra -ģimenes ārsta prakse</t>
  </si>
  <si>
    <t>Grīga Lilita - ģimenes ārsta prakse</t>
  </si>
  <si>
    <t>Gulbe Zigrīda Maija - ģimenes ārsta prakse</t>
  </si>
  <si>
    <t>Lejniece Inese - ģimenes ārsta prakse</t>
  </si>
  <si>
    <t>Mauliņa Anita - ģimenes ārsta prakse</t>
  </si>
  <si>
    <t>Eglīte Daina - ģimenes ārsta prakse</t>
  </si>
  <si>
    <t>Elste Anda - ģimenes ārsta prakse</t>
  </si>
  <si>
    <t>Mauliņš Ziedonis - ģimenes ārsta un arodveselības un arodslimību ārsta prakse</t>
  </si>
  <si>
    <t>Apeināne Inga - ģimenes ārsta prakse</t>
  </si>
  <si>
    <t>Eglīte Dagmāra - ģimenes ārsta prakse</t>
  </si>
  <si>
    <t>Anitas Muižnieces ārsta prakse, SIA</t>
  </si>
  <si>
    <t>Šnikvalde Anita -  ģimenes ārsta un pediatra prakse</t>
  </si>
  <si>
    <t>Rūtas Vanagas ārsta prakse, SIA</t>
  </si>
  <si>
    <t>A.Ādamsona ģimenes ārsta prakse, SIA</t>
  </si>
  <si>
    <t>LĪGAS KOZLOVSKAS ĢIMENES ĀRSTA PRAKSE, Balvu pilsētas Līgas Kozlovskas individuālais uzņēmums</t>
  </si>
  <si>
    <t>Silauniece Modrīte - ģimenes ārsta prakse</t>
  </si>
  <si>
    <t>Baranovska Ārija - ģimenes ārsta prakse</t>
  </si>
  <si>
    <t>Vīķele Rasma - ģimenes ārsta prakse</t>
  </si>
  <si>
    <t>Lupkina Līga - ģimenes ārsta prakse</t>
  </si>
  <si>
    <t>Valijas Nagņibedas ģimenes ārsta prakse, SIA</t>
  </si>
  <si>
    <t>Butule Vilma - ģimenes ārsta prakse</t>
  </si>
  <si>
    <t>Zaderņuka Inesa - ģimenes ārsta prakse</t>
  </si>
  <si>
    <t>Lasmane Gundega - ģimenes ārsta un pediatra prakse</t>
  </si>
  <si>
    <t>Inas Mortukānes ārsta prakse, SIA</t>
  </si>
  <si>
    <t>Lagzdiņa Inta - ģimenes ārsta prakse</t>
  </si>
  <si>
    <t>Priedīte Maruta - ģimenes ārsta prakse</t>
  </si>
  <si>
    <t>ILZES KUKUTES ĢIMENES ĀRSTA PRAKSE, SIA</t>
  </si>
  <si>
    <t>Ilzes Vaičekones ārsta prakse, Sabiedrība ar ierobežotu atbildību</t>
  </si>
  <si>
    <t>ANNAMED, Sabiedrība ar ierobežotu atbildību</t>
  </si>
  <si>
    <t>Igaunis Pēteris - ģimenes ārsta prakse</t>
  </si>
  <si>
    <t>Sprance Zinaida - ģimenes ārsta prakse</t>
  </si>
  <si>
    <t>A.Jurovas ģimenes ārsta prakse, SIA</t>
  </si>
  <si>
    <t>Rogoza Natālija - ģimenes ārsta prakse</t>
  </si>
  <si>
    <t>Pelša Inese - ģimenes ārsta prakse</t>
  </si>
  <si>
    <t>VIZMAS OLTES ģimenes ārsta prakse, SIA</t>
  </si>
  <si>
    <t>Prindule Ilona - ģimenes ārsta prakse</t>
  </si>
  <si>
    <t>VIVENDA, Sabiedrība ar ierobežotu atbildību</t>
  </si>
  <si>
    <t>Jansone Sanita - ģimenes ārsta prakse</t>
  </si>
  <si>
    <t>Kudeiko Inese - ģimenes ārsta prakse</t>
  </si>
  <si>
    <t>Čivkule Iveta - ģimenes ārsta prakse</t>
  </si>
  <si>
    <t>Malnače Iveta - ģimenes ārsta prakse</t>
  </si>
  <si>
    <t>Terentjevs Vladimirs - ģimenes ārsta un neirologa prakse</t>
  </si>
  <si>
    <t>Bogdanovičs Artūrs - ģimenes ārsta un internista prakse</t>
  </si>
  <si>
    <t>Martinova Ligita- ģimenes ārsta prakse</t>
  </si>
  <si>
    <t>Sproģe Ilze - ģimenes ārsta un pediatra prakse</t>
  </si>
  <si>
    <t>Kaķenieku ambulance, Sabiedrība ar ierobežotu atbildību</t>
  </si>
  <si>
    <t>M.Zakse-Grigorjana ģimenes ārsta prakse, SIA</t>
  </si>
  <si>
    <t>Bergmane Anita - ģimenes ārsta prakse</t>
  </si>
  <si>
    <t>Aksanas Utenkovas ārsta prakse, SIA</t>
  </si>
  <si>
    <t>Auces doktorāts, Sabiedrība ar ierobežotu atbildību</t>
  </si>
  <si>
    <t>Šulce Ināra - ģimenes ārsta, neirologa un arodveselības un arodslimību ārsta prakse</t>
  </si>
  <si>
    <t>Jukna Maruta - ģimenes ārsta un arodveselības un arodslimību ārsta prakse</t>
  </si>
  <si>
    <t>Mezīte Baiba - ģimenes ārsta un arodveselības un arodslimību ārsta prakse</t>
  </si>
  <si>
    <t>Grīnšteine Ieva - ģimenes ārsta prakse</t>
  </si>
  <si>
    <t>Luguze Inta - ģimenes ārsta prakse</t>
  </si>
  <si>
    <t>Krēsliņa Inta - ģimenes ārsta prakse</t>
  </si>
  <si>
    <t>Karlovska Biruta - ģimenes ārsta prakse</t>
  </si>
  <si>
    <t>Afanasjeva Rita - ģimenes ārsta prakse</t>
  </si>
  <si>
    <t>Strazdiņa Ilze - ģimenes ārsta prakse</t>
  </si>
  <si>
    <t>Dzalbs Ainis - ģimenes ārsta un internista prakse</t>
  </si>
  <si>
    <t>Seržāne Maruta - ģimenes ārsta prakse</t>
  </si>
  <si>
    <t>Šeine Regīna - ģimenes ārsta prakse</t>
  </si>
  <si>
    <t>Bērziņa Baiba - ģimenes ārsta prakse</t>
  </si>
  <si>
    <t>Ose Māra - ģimenes ārsta prakse</t>
  </si>
  <si>
    <t>Martuzāne Līga - ģimenes ārsta prakse</t>
  </si>
  <si>
    <t>Līce Iveta - ģimenes ārsta prakse</t>
  </si>
  <si>
    <t>Pelčere Vija - ģimenes ārsta prakse</t>
  </si>
  <si>
    <t>Procevska Marina - ģimenes ārsta prakse</t>
  </si>
  <si>
    <t>Juškevičs Juris - ģimenes ārsta prakse</t>
  </si>
  <si>
    <t>Ogorelova Jeļena - ģimenes ārsta prakse</t>
  </si>
  <si>
    <t>Rutka Zinaīda - ģimenes ārsta prakse</t>
  </si>
  <si>
    <t>Sipoviča Olga - ģimenes ārsta prakse</t>
  </si>
  <si>
    <t>Leonardova Ļubova - ģimenes ārsta prakse</t>
  </si>
  <si>
    <t>OLGAS GOLUBES ĢIMENES ĀRSTA PRAKSE, Sabiedrība ar ierobežotu atbildību</t>
  </si>
  <si>
    <t>Spīķe Ingrīda - ģimenes ārsta prakse</t>
  </si>
  <si>
    <t>Pūpola Linda - ģimenes ārsta un pediatra prakse</t>
  </si>
  <si>
    <t>Skābarde Andra - ģimenes ārsta un pediatra prakse</t>
  </si>
  <si>
    <t>Supe-Ābele Vija - ģimenes ārsta prakse</t>
  </si>
  <si>
    <t>L.LAGZDIŅAS ĀRSTA PRAKSE, SIA</t>
  </si>
  <si>
    <t>I. ANDERSONES ĀRSTA PRAKSE, SIA</t>
  </si>
  <si>
    <t>Sarmītes Opmanes ģimenes ārsta prakse, SIA</t>
  </si>
  <si>
    <t>Āboliņš Mārtiņš - ģimenes ārsta un internista prakse</t>
  </si>
  <si>
    <t>Dr.Rutas Vinteres prakse, SIA</t>
  </si>
  <si>
    <t>Zdanovska Gundega - ģimenes ārsta prakse</t>
  </si>
  <si>
    <t>Pūpola Ieva - ģimenes ārsta prakse</t>
  </si>
  <si>
    <t>Kronberga Vēsma - ģimenes ārsta un pediatra prakse</t>
  </si>
  <si>
    <t>DAKTERIS IMANTS, SIA</t>
  </si>
  <si>
    <t>Capļina Violeta - ģimenes ārstu prakse</t>
  </si>
  <si>
    <t>Dr. Būmanes ģimenes ārsta prakse, SIA</t>
  </si>
  <si>
    <t>Poprocka Lelda - ģimenes ārsta prakse</t>
  </si>
  <si>
    <t>Kalna Astrīda - ģimenes ārsta prakse</t>
  </si>
  <si>
    <t>Uldriķe Edīte - ģimenes ārsta prakse</t>
  </si>
  <si>
    <t>Kalniņa Agrita - ģimenes ārsta prakse</t>
  </si>
  <si>
    <t>Birzniece Daiga - ģimenes ārsta un arodveselības un arodslimību ārsta prakse</t>
  </si>
  <si>
    <t>Peremeža Iveta - ģimenes ārsta un pediatra prakse</t>
  </si>
  <si>
    <t>Medeor, SIA</t>
  </si>
  <si>
    <t>Stepanova Vija - ģimenes ārsta un arodveselības un arodslimību ārsta prakse</t>
  </si>
  <si>
    <t>Strautiņš Andrejs - ģimenes ārsta prakse</t>
  </si>
  <si>
    <t>Āboltiņš Ilgarts - ģimenes ārsta prakse</t>
  </si>
  <si>
    <t>G.Ozolas ģimenes ārsta prakse, Sabiedrība ar ierobežotu atbildību</t>
  </si>
  <si>
    <t>Strautiņa Inese - ģimenes ārsta prakse</t>
  </si>
  <si>
    <t>I.Jakubaites ģimenes ārsta prakse, Sabiedrība ar ierobežotu atbildību</t>
  </si>
  <si>
    <t>Krauze Egita - ģimenes ārsta un pediatra prakse</t>
  </si>
  <si>
    <t>Skultes doktorāts, SIA</t>
  </si>
  <si>
    <t>Šķirmante Elita - ģimenes ārsta prakse</t>
  </si>
  <si>
    <t>Kundrāte Gunta - ģimenes ārsta prakse</t>
  </si>
  <si>
    <t>Sarmas Līsmanes ģimenes ārstes prakse, SIA</t>
  </si>
  <si>
    <t>Ainažu doktorāts, SIA</t>
  </si>
  <si>
    <t>Lapšovs Igors - ģimenes ārsta, internista un manuālās medicīnas metodes prakse</t>
  </si>
  <si>
    <t>Cvetkova Anna - ģimenes ārsta prakse</t>
  </si>
  <si>
    <t>Vorkale Anita - ģimenes ārsta un arodveselības un arodslimību ārsta prakse</t>
  </si>
  <si>
    <t>DAMIA, Sabiedrība ar ierobežotu atbildību</t>
  </si>
  <si>
    <t>Annas Višņovas doktorāts, SIA</t>
  </si>
  <si>
    <t>Igaune Velta - ģimenes ārsta prakse</t>
  </si>
  <si>
    <t>MADONAS TRAUMATOLOĢIJAS UN ORTOPĒDIJAS KLĪNIKA, Sabiedrība ar ierobežotu atbildību</t>
  </si>
  <si>
    <t>Latkovska Rita -  ģimenes ārsta un kardiologa prakse</t>
  </si>
  <si>
    <t>Braķe Aina - ģimenes ārsta prakse</t>
  </si>
  <si>
    <t>Zadorožnaja Ņina - ģimenes ārsta prakse</t>
  </si>
  <si>
    <t>Ligitas Hohas ārsta prakse, SIA</t>
  </si>
  <si>
    <t>Zepa Dace - ģimenes ārsta prakse</t>
  </si>
  <si>
    <t>Ozoliņa Laila - ģimenes ārsta prakse</t>
  </si>
  <si>
    <t>Sāmite Lelde - ģimenes ārsta prakse</t>
  </si>
  <si>
    <t>Kaktiņa Signe - ģimenes ārsta  prakse</t>
  </si>
  <si>
    <t>Boreiko Silvija - ģimenes ārsta un pediatra prakse</t>
  </si>
  <si>
    <t>Baika Anita - ģimenes ārsta, internista un kardiologa  ārsta prakse</t>
  </si>
  <si>
    <t>Saldniece Sandra - ģimenes ārsta prakse</t>
  </si>
  <si>
    <t>Bērziņa Gaida - ģimenes ārsta prakse</t>
  </si>
  <si>
    <t>MEDcontrol, Sabiedrība ar ierobežotu atbildību</t>
  </si>
  <si>
    <t>Anitas Selezņevas ģimenes ārsta prakse, SIA</t>
  </si>
  <si>
    <t>Sandras Bērziņas ģimenes ārsta prakse, SIA</t>
  </si>
  <si>
    <t>Beļauniece Ingrīda - ģimenes ārsta prakse</t>
  </si>
  <si>
    <t>Raga Ineta - ģimenes ārsta prakse</t>
  </si>
  <si>
    <t>Grīnberga Irēna - ģimenes ārsta prakse</t>
  </si>
  <si>
    <t>Troska Dzintra - ģimenes ārsta un arodveselības un arodslimību ārsta prakse</t>
  </si>
  <si>
    <t>Rancāne Līga - ģimenes ārsta un pediatra prakse</t>
  </si>
  <si>
    <t>Tīcmane Gunta - ģimenes ārsta prakse</t>
  </si>
  <si>
    <t>Pokule Ineta - ģimenes ārsta prakse</t>
  </si>
  <si>
    <t>Kirsanova Ļubova - ģimenes ārsta prakse</t>
  </si>
  <si>
    <t>Baumane Anita - ģimenes ārsta prakse</t>
  </si>
  <si>
    <t>Stare Mirdza - ģimenes ārsta prakse</t>
  </si>
  <si>
    <t>Medicīnas centrs Saule, Sabiedrība ar ierobežotu atbildību</t>
  </si>
  <si>
    <t>Tjarve Aina - ģimenes ārsta prakse</t>
  </si>
  <si>
    <t>Paraščiņaka Silvija - ģimenes ārsta prakse</t>
  </si>
  <si>
    <t>Kairiša Silva - ģimenes ārsta prakse</t>
  </si>
  <si>
    <t>Lidijas Bukeles ĢĀP, Sabiedrība ar ierobežotu atbildību</t>
  </si>
  <si>
    <t>Kukurāne Skaidrīte - ģimenes ārsta prakse</t>
  </si>
  <si>
    <t>Adamova-Krastiņa Maija - ģimenes ārsta prakse</t>
  </si>
  <si>
    <t>Dzene Sanita - ģimenes ārsta prakse</t>
  </si>
  <si>
    <t>LAROMED, SIA</t>
  </si>
  <si>
    <t>ALSMED, SIA</t>
  </si>
  <si>
    <t>Beķe Gundega - ģimenes ārsta prakse</t>
  </si>
  <si>
    <t>ANJE, SIA</t>
  </si>
  <si>
    <t>Ineses Rabkevičas ārsta prakse, SIA</t>
  </si>
  <si>
    <t>Korņejeva Tatjana - ģimenes ārsta prakse</t>
  </si>
  <si>
    <t>Maijas Kozlovskas ģimenes ārsta prakse, SIA</t>
  </si>
  <si>
    <t>Jekaterinas Gerķes ģimenes ārsta prakse, SIA</t>
  </si>
  <si>
    <t>APG project, Sabiedrība ar ierobežotu atbildību</t>
  </si>
  <si>
    <t>Kampiņa Elga - ģimenes ārsta un kardiologa prakse</t>
  </si>
  <si>
    <t>Dr. I.Bergas veselības &amp; konsultāciju centrs, SIA</t>
  </si>
  <si>
    <t>Dr. Ilzes Leimanes ģimenes ārstes prakse, SIA</t>
  </si>
  <si>
    <t>SANDRAS KUKAINES DOKTORĀTS, SIA</t>
  </si>
  <si>
    <t>I.Laizānes ārsta prakse, Sabiedrība ar ierobežotu atbildību</t>
  </si>
  <si>
    <t>GSM Medical, SIA</t>
  </si>
  <si>
    <t>G.Veides ģimenes ārsta prakse, SIA</t>
  </si>
  <si>
    <t>Ārsta Nams, Sabiedrība ar ierobežotu atbildību</t>
  </si>
  <si>
    <t>Molodcova Daiga - ģimenes ārsta prakse</t>
  </si>
  <si>
    <t>Ārstu privātprakse "SVĪRE PLUS", Sabiedrība ar ierobežotu atbildību</t>
  </si>
  <si>
    <t>Dr. A.Šmitiņas privātprakse, SIA</t>
  </si>
  <si>
    <t>Sprūde Jevgeņija - ģimenes ārsta prakse</t>
  </si>
  <si>
    <t>JanaMed, SIA</t>
  </si>
  <si>
    <t>Bērziņa Valda - ģimenes ārsta prakse</t>
  </si>
  <si>
    <t>Med Plus Ārstu prakse, SIA</t>
  </si>
  <si>
    <t>Ārstu prakse "Mazcena 21", Sabiedrība ar ierobežotu atbildību</t>
  </si>
  <si>
    <t>Birzniece-Bērziņa Kristīne - ģimenes ārsta prakse</t>
  </si>
  <si>
    <t>Ivetas Vīksnes ģimenes ārsta prakse, Sabiedrība ar ierobežotu atbildību</t>
  </si>
  <si>
    <t>Grikmane Ligita - ģimenes ārsta prakse</t>
  </si>
  <si>
    <t>Rožuleja Aina - ģimenes ārsta un pediatra prakse</t>
  </si>
  <si>
    <t>DRUVAS DOKTORĀTS, SIA</t>
  </si>
  <si>
    <t>Bīlāne Līga - ģimenes ārsta prakse</t>
  </si>
  <si>
    <t>Blese Ingrīda - ģimenes ārsta prakse</t>
  </si>
  <si>
    <t>Blese Pēteris - ģimenes ārsta prakse</t>
  </si>
  <si>
    <t>Zariņa Ļuda - ģimenes ārsta un arodveselības un arodslimību ārsta prakse</t>
  </si>
  <si>
    <t>Baltā Sarmīte - ģimenes ārsta un arodveselības un arodslimību ārsta prakse</t>
  </si>
  <si>
    <t>Vija Sniedziņa, IK</t>
  </si>
  <si>
    <t>Gerharde Baiba - ģimenes ārsta prakse</t>
  </si>
  <si>
    <t>Careva Aija - ģimenes ārsta prakse</t>
  </si>
  <si>
    <t>Aijas Briedes ārsta prakse, SIA</t>
  </si>
  <si>
    <t>Sporāne Evija - ģimenes ārsta prakse</t>
  </si>
  <si>
    <t>Lormane Annemarija -ģimenes ārsta prakse</t>
  </si>
  <si>
    <t>Zibina Benita - ģimenes ārsta prakse</t>
  </si>
  <si>
    <t>M. Džeriņas ārsta prakse, IK</t>
  </si>
  <si>
    <t>R.E.L.M., IK</t>
  </si>
  <si>
    <t>Cinkus Vēsma -ģimenes ārsta prakse</t>
  </si>
  <si>
    <t>Petrova Inese - ģimenes ārsta un arodveselības un arodslimību ārsta prakse</t>
  </si>
  <si>
    <t>Krūziņa Inga - ģimenes ārsta, dermatologa, venerologa un arodveselības un arodslimību ārsta prakse</t>
  </si>
  <si>
    <t>Neiberga Baiba - ģimenes ārsta prakse</t>
  </si>
  <si>
    <t>Pūces ģimenes ārsta prakse, SIA</t>
  </si>
  <si>
    <t>A.Kārkliņas doktorāts, SIA</t>
  </si>
  <si>
    <t>Putriņa Līga -ģimenes ārsta un pediatra prakse</t>
  </si>
  <si>
    <t>Uzbeka Ilona - ģimenes ārsta un ārsta pneimonologa prakse</t>
  </si>
  <si>
    <t>Nātra Inga - ģimenes ārsta prakse</t>
  </si>
  <si>
    <t>Kļaviņa Ritma - ģimenes ārsta prakse</t>
  </si>
  <si>
    <t>Nātra Māris - ģimenes ārsta prakse</t>
  </si>
  <si>
    <t>Zušmane Evita - ģimenes ārsta prakse</t>
  </si>
  <si>
    <t>Kļaviņa Maija - ģimenes ārsta prakse</t>
  </si>
  <si>
    <t>M.BINDRES DOKTORĀTS, SIA</t>
  </si>
  <si>
    <t>Ditas Pīlātes ģimenes ārsta prakse, Sabiedrība ar ierobežotu atbildību</t>
  </si>
  <si>
    <t>B. Kalniņas ģimenes ārsta prakse, Sabiedrība ar ierobežotu atbildību</t>
  </si>
  <si>
    <t>Saleniece Sarmīte - ģimenes ārsta prakse</t>
  </si>
  <si>
    <t>Poikāne Guna - ģimenes ārsta prakse</t>
  </si>
  <si>
    <t>Šakare Anna - ģimenes ārsta prakse</t>
  </si>
  <si>
    <t>Skujiņa Inese - ģimenes ārsta prakse</t>
  </si>
  <si>
    <t>Griķe Baiba - ģimenes ārsta prakse</t>
  </si>
  <si>
    <t>Kitte Rudīte - ģimenes ārsta un arodveselības un arodslimību ārsta prakse</t>
  </si>
  <si>
    <t>Harmonija Plus, SIA</t>
  </si>
  <si>
    <t>Demčenkova Ņina - ģimenes ārsta prakse</t>
  </si>
  <si>
    <t>Rudometova Irina - ārsta prakse pediatrijā</t>
  </si>
  <si>
    <t>Astafjeva Veronika - ģimenes ārsta prakse</t>
  </si>
  <si>
    <t>Pundane  Ludmila - ģimenes ārsta prakse</t>
  </si>
  <si>
    <t>Aldersone Aizeneta - ģimenes ārsta prakse</t>
  </si>
  <si>
    <t>Rezovska Irēna -ģimenes ārsta prakse</t>
  </si>
  <si>
    <t>Grunda Darja - ģimenes ārsta prakse</t>
  </si>
  <si>
    <t>Lipska Rudīte - ģimenes ārsta prakse</t>
  </si>
  <si>
    <t>Kalvāne Līga - ģimenes ārsta prakse</t>
  </si>
  <si>
    <t>INATE, SIA</t>
  </si>
  <si>
    <t>Nimece, Sabiedrība ar ierobežotu atbildību</t>
  </si>
  <si>
    <t>Frolova Tatjana  - ģimenes ārsta un pediatra prakse</t>
  </si>
  <si>
    <t>Elksne Livija - ģimenes ārsta prakse</t>
  </si>
  <si>
    <t>Muravjova Olga - ģimenes ārsta prakse</t>
  </si>
  <si>
    <t>Hudina Vera - ārsta internista prakse</t>
  </si>
  <si>
    <t>Rimša Gaļina - ģimenes ārsta prakse</t>
  </si>
  <si>
    <t>Zvirbule Lidija - ģimenes ārsta prakse</t>
  </si>
  <si>
    <t>Zīvere-Pile Līga - ģimenes ārsta prakse</t>
  </si>
  <si>
    <t>Upeniece Laima - ģimenes ārsta un pediatra prakse</t>
  </si>
  <si>
    <t>Katedra, Sabiedrība ar ierobežotu atbildību</t>
  </si>
  <si>
    <t>Tatjanas Boilovičas ģimenes ārsta prakse, Sabiedrība ar ierobežotu atbildību</t>
  </si>
  <si>
    <t>Jūlijas Balandinas ģimenes ārsta prakse, SIA</t>
  </si>
  <si>
    <t>ESI SPIRGTS, SIA</t>
  </si>
  <si>
    <t>Brūkle Līga - ģimenes ārsta prakse</t>
  </si>
  <si>
    <t>Prokofjeva Svetlana - ģimenes ārsta prakse</t>
  </si>
  <si>
    <t>Gončarova Larisa  - ģimenes ārsta prakse</t>
  </si>
  <si>
    <t>Krastiņa Inese - ģimenes ārsta prakse</t>
  </si>
  <si>
    <t>Lapiņa Santa - ģimenes ārsta prakse</t>
  </si>
  <si>
    <t>Proskurina Antoņina - ģimenes ārsta un ārsta prakse padziļināta elektrokardiogrāfijas metodē</t>
  </si>
  <si>
    <t>Liepiņa Linda - ģimenes ārsta prakse</t>
  </si>
  <si>
    <t>Adītāja Jolanta -ģimenes ārsta prakse</t>
  </si>
  <si>
    <t>Zorģe Lolita - ģimenes ārsta prakse</t>
  </si>
  <si>
    <t>Beijere Līga - ģimenes ārsta prakse</t>
  </si>
  <si>
    <t>Farafonova Marina - ģimenes ārsta prakse</t>
  </si>
  <si>
    <t>Aganova Regīna - ģimenes ārsta prakse</t>
  </si>
  <si>
    <t>Novikovs Boriss - ģimenes ārsta prakse</t>
  </si>
  <si>
    <t>Šabanova Larisa - ģimenes ārsta prakse</t>
  </si>
  <si>
    <t>Bērziņa Zane - ģimenes ārsta prakse</t>
  </si>
  <si>
    <t>Lankrete Sandra -ģimenes ārsta prakse</t>
  </si>
  <si>
    <t>Volujeviča Aija - ģimenes ārsta prakse</t>
  </si>
  <si>
    <t>Isakoviča Žaneta - ģimenes ārsta prakse</t>
  </si>
  <si>
    <t>Saļahova Farida - ģimenes ārsta prakse</t>
  </si>
  <si>
    <t>Fradinas Tatjanas ģimenes ārsta prakse, SIA</t>
  </si>
  <si>
    <t>Čukurs Āris - ģimenes ārsta prakse</t>
  </si>
  <si>
    <t>Teleženko Iveta - ģimenes ārsta prakse</t>
  </si>
  <si>
    <t>Baldiņa Maija - ģimenes ārsta prakse</t>
  </si>
  <si>
    <t>Panteļejeva Ņina - ģimenes ārsta prakse</t>
  </si>
  <si>
    <t>Ozola Inese - ģimenes ārsta prakse</t>
  </si>
  <si>
    <t>Spasova Prakse, SIA</t>
  </si>
  <si>
    <t>Kavejeva Aļfija - ģimenes ārsta prakse</t>
  </si>
  <si>
    <t>Kurbanova Daina - ģimenes ārsta un pediatra prakse</t>
  </si>
  <si>
    <t>MEDAKO, Sabiedrība ar ierobežotu atbildību</t>
  </si>
  <si>
    <t>Marinas Ņesterovskas ģimenes ārsta un internista prakse, Sabiedrība ar ierobežotu atbildību</t>
  </si>
  <si>
    <t>Voicehovičs Pēteris - ģimenes ārsta prakse</t>
  </si>
  <si>
    <t>Latgales medicīnas centrs, Sabiedrība ar ierobežotu atbildību</t>
  </si>
  <si>
    <t>Trubena Vita - ģimenes ārsta un pediatra prakse</t>
  </si>
  <si>
    <t>Čiekuru Doktorāts, SIA</t>
  </si>
  <si>
    <t>Ungare Anna - ģimenes ārsta prakse</t>
  </si>
  <si>
    <t>Sedova Gaļina - ģimenes ārsta prakse</t>
  </si>
  <si>
    <t>Romanovska Regīna - ģimenes ārsta un pediatra prakse</t>
  </si>
  <si>
    <t>Zīle Anda - ģimenes ārsta prakse</t>
  </si>
  <si>
    <t>Baķe Baiba - ģimenes ārsta prakse</t>
  </si>
  <si>
    <t>Čaupjonoka Ilona -ģimenes ārsta prakse</t>
  </si>
  <si>
    <t>Zdūne Rita - ģimenes ārsta prakse</t>
  </si>
  <si>
    <t>Jevtušenko Iveta - ģimenes ārsta un pediatra prakse</t>
  </si>
  <si>
    <t>S.Birznieces-Bekmanes ģimenes ārsta un pediatra prakse, Sabiedrība ar ierobežotu atbildību</t>
  </si>
  <si>
    <t>Stabulnieks Uldis - ģimenes ārsta prakse</t>
  </si>
  <si>
    <t>Ševčuka Olita - ģimenes ārsta prakse</t>
  </si>
  <si>
    <t>āp SANUS, SIA</t>
  </si>
  <si>
    <t>Butramjevs Dmitrijs - ģimenes ārsta prakse</t>
  </si>
  <si>
    <t>Guste Maruta - ģimenes ārsta prakse</t>
  </si>
  <si>
    <t>Orinska Baiba - ģimenes ārsta prakse</t>
  </si>
  <si>
    <t>Streņģe Irina - ģimenes ārsta un arodveselības un arodslimību ārsta prakse</t>
  </si>
  <si>
    <t>Maļebaševa Tatjana - ģimenes ārsta prakse</t>
  </si>
  <si>
    <t>Basenko Ludmila - ģimenes ārsta prakse</t>
  </si>
  <si>
    <t>Brundzule Ieva - ģimenes ārsta un arodveselības un arodslimību ārsta prakse</t>
  </si>
  <si>
    <t>Taukule Kristīne - ģimenes ārsta prakse</t>
  </si>
  <si>
    <t>Filimonovs Oļegs - ģimenes ārsta prakse</t>
  </si>
  <si>
    <t>ĢIMENES ĀRSTA INTAS AUZIŅAS PRIVĀTPRAKSE, SIA</t>
  </si>
  <si>
    <t>Kravale Jolanta - ģimenes ārsta prakse</t>
  </si>
  <si>
    <t>Olgas Tomaševskas ģimenes ārsta prakse, Sabiedrība ar ierobežotu atbildību</t>
  </si>
  <si>
    <t>Zelča Astrīda - ģimenes ārsta prakse</t>
  </si>
  <si>
    <t>Grauda Dace - ģimenes ārsta prakse</t>
  </si>
  <si>
    <t>Jukse Lidija - ģimenes ārsta prakse</t>
  </si>
  <si>
    <t>Ivanova Dace - ģimenes ārsta un pediatra prakse</t>
  </si>
  <si>
    <t>Gailīte Dzintra - ģimenes ārsta prakse</t>
  </si>
  <si>
    <t>Maijas Liepiņas ģimenes ārsta prakse, SIA</t>
  </si>
  <si>
    <t>Stramkale Anita - ģimenes ārsta prakse</t>
  </si>
  <si>
    <t>Prindulis Jānis - ģimenes ārsta prakse</t>
  </si>
  <si>
    <t>Volkova Lidija - ārsta internista prakse</t>
  </si>
  <si>
    <t>Novicāne Silva - ģimenes ārsta prakse</t>
  </si>
  <si>
    <t>Jansone Dace - ģimenes ārsta prakse</t>
  </si>
  <si>
    <t>Ķuze Anna - ģimenes ārsta prakse</t>
  </si>
  <si>
    <t>Zauere Zanda - ģimenes ārsta prakse</t>
  </si>
  <si>
    <t>Leimane Daiga - ģimenes ārsta un kardiologa prakse</t>
  </si>
  <si>
    <t>NADEŽDAS OŠČENKOVAS ĢIMENES ĀRSTES PRAKSE, Limbažu rajona Oščenkovas individuālais uzņēmums</t>
  </si>
  <si>
    <t>L.Ņemņasevas ģimenes ārsta un pediatra prakse, Sabiedrība ar ierobežotu atbildību</t>
  </si>
  <si>
    <t>Tuča Ilona - ģimenes ārsta un pediatra prakse</t>
  </si>
  <si>
    <t>DECIMA, SIA</t>
  </si>
  <si>
    <t>Ausmas Balodes ģimenes ārsta doktorāts, Sabiedrība ar ierobežotu atbildību</t>
  </si>
  <si>
    <t>Daukšte Inese - ģimenes ārsta prakse</t>
  </si>
  <si>
    <t>Volkopa Inese - ģimenes ārsta un pediatra prakse</t>
  </si>
  <si>
    <t>Kauliņa Anna - ģimenes ārsta un arodveselības un arodslimību ārsta prakse</t>
  </si>
  <si>
    <t>Krole Margarita -ģimenes ārsta prakse</t>
  </si>
  <si>
    <t>VIĻĀNU DOKTORĀTS I, Sabiedrība ar ierobežotu atbildību</t>
  </si>
  <si>
    <t>Celmiņa Ināra - ģimenes ārsta prakse</t>
  </si>
  <si>
    <t>Iesalniece Rudīte - ģimenes ārsta prakse</t>
  </si>
  <si>
    <t>Sedliņa Biruta - ģimenes ārsta prakse</t>
  </si>
  <si>
    <t>Daigas Āboltiņas ģimenes ārsta prakse, Sabiedrība ar ierobežotu atbildību</t>
  </si>
  <si>
    <t>Miķelsone Astra - ģimenes ārsta un arodveselības un arodslimību ārsta prakse</t>
  </si>
  <si>
    <t>Pone Gundega - ģimenes ārsta prakse</t>
  </si>
  <si>
    <t>SEMPERA DG, Sabiedrība ar ierobežotu atbildību</t>
  </si>
  <si>
    <t>N.Sergejevas ģimenes ārsta prakse, SIA</t>
  </si>
  <si>
    <t>Liepziedi ārsta prakse, SIA</t>
  </si>
  <si>
    <t>Stopiņu novada pašvaldības aģentūra "Stopiņu ambulance"</t>
  </si>
  <si>
    <t>Grigale Ilga - ģimenes ārsta prakse</t>
  </si>
  <si>
    <t>Svetlanas Sergejenko ģimenes ārsta prakse, SIA</t>
  </si>
  <si>
    <t>Grīnvalde Ērika - ģimenes ārsta prakse</t>
  </si>
  <si>
    <t>Ulmane Olita - ģimenes ārsta prakse</t>
  </si>
  <si>
    <t>I. Ločmeles ārsta prakse, Sabiedrība ar ierobežotu atbildību</t>
  </si>
  <si>
    <t>Pučkovs Dmitrijs - ģimenes ārsta prakse</t>
  </si>
  <si>
    <t>Demidova Larisa - ģimenes ārsta prakse</t>
  </si>
  <si>
    <t>Zaharova Larisa - ģimenes ārsta un pediatra prakse</t>
  </si>
  <si>
    <t>VIDEMED, SIA</t>
  </si>
  <si>
    <t>Rukavišņikova Ērika - ģimenes ārsta prakse</t>
  </si>
  <si>
    <t>Atpile Elita - ģimenes ārsta prakse</t>
  </si>
  <si>
    <t>Ribkina Olga - ģimenes ārsta un akupunktūras ārsta prakse</t>
  </si>
  <si>
    <t>Parfjonova Olga - ģimenes ārsta prakse</t>
  </si>
  <si>
    <t>Astrīdas Kalnāres ģimenes ārstes prakse, Sabiedrība ar ierobežotu atbildību</t>
  </si>
  <si>
    <t>Klimko Inese - ģimenes ārsta prakse</t>
  </si>
  <si>
    <t>Jakupova Jeļena - ģimenes ārsta prakse</t>
  </si>
  <si>
    <t>Centrālais doktorāts, Sabiedrība ar ierobežotu atbildību</t>
  </si>
  <si>
    <t>LUMALE DOKTORĀTS, Rīgas pilsētas Lilijas Lapsas individuālais uzņēmums</t>
  </si>
  <si>
    <t>Mežale Dace - ģimenes ārsta prakse</t>
  </si>
  <si>
    <t>Andersone Inese - ģimenes ārsta prakse</t>
  </si>
  <si>
    <t>Indrāne Inga - ģimenes ārsta prakse</t>
  </si>
  <si>
    <t>Kormiļicina Gaļina - ģimenes ārsta prakse</t>
  </si>
  <si>
    <t>Babicka Vija - ģimenes ārsta prakse</t>
  </si>
  <si>
    <t>Solodova Tatjana - ģimenes ārsta prakse</t>
  </si>
  <si>
    <t>Zarubina Rita -ģimenes ārsta prakse</t>
  </si>
  <si>
    <t>Kaļita Nadežda - ģimenes ārsta prakse</t>
  </si>
  <si>
    <t>Bērsone Līga - ģimenes ārsta prakse</t>
  </si>
  <si>
    <t>Riževa Inguna - ģimenes ārsta prakse</t>
  </si>
  <si>
    <t>Sergejeva Valentina - ģimenes ārsta prakse</t>
  </si>
  <si>
    <t>Skumbiņa Diāna - ģimenes ārsta prakse</t>
  </si>
  <si>
    <t>SN ĀRSTE, SIA</t>
  </si>
  <si>
    <t>Jefremkins Aleksejs - ģimenes ārsta prakse</t>
  </si>
  <si>
    <t>Sidorenko Inna - ģimenes ārsta prakse</t>
  </si>
  <si>
    <t>Tolmačova Svetlana - ģimenes ārsta prakse</t>
  </si>
  <si>
    <t>Loginova Gaļina - ģimenes ārsta prakse</t>
  </si>
  <si>
    <t>Hanturova Valentīna - ģimenes ārsta prakse</t>
  </si>
  <si>
    <t>Babule Alīna - ģimenes ārsta prakse</t>
  </si>
  <si>
    <t>Šeršņova Nadežda - ģimenes ārsta prakse</t>
  </si>
  <si>
    <t>SANUS SN, SIA</t>
  </si>
  <si>
    <t>Ornellas Smirnovas ģimenes ārsta prakse, SIA</t>
  </si>
  <si>
    <t>Aveniņa Ieva - ģimenes ārsta prakse</t>
  </si>
  <si>
    <t>Hercbahs Grigorijs - ģimenes ārsta prakse</t>
  </si>
  <si>
    <t>Gerasimova Ella - ģimenes ārsta prakse</t>
  </si>
  <si>
    <t>Krētaine Dace - ģimenes ārsta prakse</t>
  </si>
  <si>
    <t>Cābele Dace - ģimenes ārsta prakse</t>
  </si>
  <si>
    <t>I.Stoma ārsta prakse, SIA</t>
  </si>
  <si>
    <t>Jakovļeva Alla - ģimenes ārsta prakse</t>
  </si>
  <si>
    <t>āp DOCTUS, SIA</t>
  </si>
  <si>
    <t>Olgas Ratnikovas Ģimenes ārsta prakse, SIA</t>
  </si>
  <si>
    <t>Simonova Irina - ģimenes ārsta prakse</t>
  </si>
  <si>
    <t>Orlova Nelija - ģimenes ārsta prakse</t>
  </si>
  <si>
    <t>Zīmele Emīlija - ģimenes ārsta prakse</t>
  </si>
  <si>
    <t>Skuja Lija - ģimenes ārsta prakse</t>
  </si>
  <si>
    <t>Lasmane Māra - ģimenes ārsta prakse</t>
  </si>
  <si>
    <t>Inas Zemtures ģimenes ārsta-pediatra prakse, SIA</t>
  </si>
  <si>
    <t>Prindule Arita - ģimenes ārsta prakse</t>
  </si>
  <si>
    <t>Stabingis Jānis - ģimenes ārsta prakse</t>
  </si>
  <si>
    <t>Uzkliņģes doktorāts, Sabiedrība ar ierobežotu atbildību</t>
  </si>
  <si>
    <t>Slukina Tatjana - ģimenes ārsta prakse</t>
  </si>
  <si>
    <t>Zondaka Natālija - ārsta internista prakse</t>
  </si>
  <si>
    <t>Paidere-Trubņika Dace - ģimenes ārsta prakse</t>
  </si>
  <si>
    <t>Grigaļūne Iveta - ģimenes ārsta un arodveselības un arodslimību ārsta prakse</t>
  </si>
  <si>
    <t>Dalbiņa Ināra - ģimenes ārsta prakse</t>
  </si>
  <si>
    <t>Joča Ineta - ģimenes ārsta prakse</t>
  </si>
  <si>
    <t>Cirša Aija - ģimenes ārsta prakse</t>
  </si>
  <si>
    <t>Berga Anita - ģimenes ārsta prakse</t>
  </si>
  <si>
    <t>Olte Iveta - ģimenes ārsta prakse</t>
  </si>
  <si>
    <t>Dinas Puhartes doktorāts, SIA</t>
  </si>
  <si>
    <t>Elmere Olita - ģimenes ārsta prakse</t>
  </si>
  <si>
    <t>Mačs Marģers - ģimenes ārsta prakse</t>
  </si>
  <si>
    <t>Meinerte Gundega - ģimenes ārsta prakse</t>
  </si>
  <si>
    <t>Grīnberga Irita - ģimenes ārsta un arodveselības un arodslimību ārsta prakse</t>
  </si>
  <si>
    <t>VECPIEBALGAS DOKTORĀTS, SIA</t>
  </si>
  <si>
    <t>Lemhena Liena - ģimenes ārsta prakse</t>
  </si>
  <si>
    <t>Cīrule Iveta - ģimenes ārsta prakse</t>
  </si>
  <si>
    <t>Sarbantoviča Inese - ģimenes ārsta un pediatra prakse</t>
  </si>
  <si>
    <t>Monikas Stacēvičas ārsta prakse, SIA</t>
  </si>
  <si>
    <t>Mūrniece Dace - ģimenes ārsta prakse</t>
  </si>
  <si>
    <t>Alksne Indra - ģimenes ārsta prakse</t>
  </si>
  <si>
    <t>Bērziņa Maruta - ģimenes ārsta prakse</t>
  </si>
  <si>
    <t>Beires prakse, Sabiedrība ar ierobežotu atbildību</t>
  </si>
  <si>
    <t>Krasnikova Jeļena - ģimenes ārsta prakse, SIA</t>
  </si>
  <si>
    <t>Pogumirskis Jāzeps - ģimenes ārsta un neirologa prakse</t>
  </si>
  <si>
    <t>Antonovs Sergejs - ģimenes ārsta prakse</t>
  </si>
  <si>
    <t>Pūpols Aigars - ģimenes ārsta prakse</t>
  </si>
  <si>
    <t>Blumberga Ilona - ģimenes ārsta un arodveselības un arodslimību ārsta prakse</t>
  </si>
  <si>
    <t>Pūpola Daiga - ģimenes ārsta prakse</t>
  </si>
  <si>
    <t>Lelle Aira - ģimenes ārsta prakse</t>
  </si>
  <si>
    <t>Vasiļjevs Roberts - ģimenes ārsta prakse</t>
  </si>
  <si>
    <t>Sviklāne Inga - ģimenes ārsta prakse</t>
  </si>
  <si>
    <t>Kallinga Aija - ģimenes ārsta prakse</t>
  </si>
  <si>
    <t>Ieviņš Einārs - ģimenes ārsta prakse</t>
  </si>
  <si>
    <t>Daces Roskas ģimenes ārsta prakse, SIA</t>
  </si>
  <si>
    <t>Ārstu prakse AiMed, Sabiedrība ar ierobežotu atbildību</t>
  </si>
  <si>
    <t>Pāvulāns Andris - ģimenes ārsta un arodveselības un arodslimību ārsta prakse</t>
  </si>
  <si>
    <t>Matisone Inese - ģimenes ārsta prakse</t>
  </si>
  <si>
    <t>Šmits Roberts - ārsta internista prakse</t>
  </si>
  <si>
    <t>Pastare-Meikališa Ināra -  ģimenes ārsta prakse</t>
  </si>
  <si>
    <t>RUŽINAS DOKTORĀTS, Sabiedrība ar ierobežotu atbildību</t>
  </si>
  <si>
    <t>Orlovs Dmitrijs -ģimenes ārsta prakse</t>
  </si>
  <si>
    <t>Ā.Ancānes ģimenes ārsta prakse, SIA</t>
  </si>
  <si>
    <t>Ročāne Dace - ģimenes ārsta prakse</t>
  </si>
  <si>
    <t>LIEPA UN GAILĪTE, Sabiedrība ar ierobežotu atbildību</t>
  </si>
  <si>
    <t>Jaunķiķe Vineta - ģimenes ārsta prakse</t>
  </si>
  <si>
    <t>Simanoviča Žaneta - ģimenes ārsta prakse</t>
  </si>
  <si>
    <t>Bērziņa Vēsma - ģimenes ārsta prakse</t>
  </si>
  <si>
    <t>Strautmane Inese - ģimenes ārsta prakse</t>
  </si>
  <si>
    <t>Ozola Māra - ģimenes ārsta prakse</t>
  </si>
  <si>
    <t>Tereško Dzintra - ģimenes ārsta prakse</t>
  </si>
  <si>
    <t>Bitmane Maija - ārsta internista prakse</t>
  </si>
  <si>
    <t>Rolava Videga - ģimenes ārsta, internista un onkologa ķīmijterapeita prakse</t>
  </si>
  <si>
    <t>Liepa Ingrīda - ģimenes ārsta prakse</t>
  </si>
  <si>
    <t>Berga Ruta -ģimenes ārsta prakse</t>
  </si>
  <si>
    <t>Jakušenoka doktorāts, SIA</t>
  </si>
  <si>
    <t>Maijas Petrovas ārsta prakse, Sabiedrība ar ierobežotu atbildību</t>
  </si>
  <si>
    <t>Lūkina Zane - ģimenes ārsta un arodveselības un arodslimību ārsta prakse</t>
  </si>
  <si>
    <t>L. ZIEMELES DOKTORĀTS, SIA</t>
  </si>
  <si>
    <t>Kuzma Ilze - ģimenes ārsta prakse</t>
  </si>
  <si>
    <t>Trikātas doktorāts, SIA</t>
  </si>
  <si>
    <t>KĀRVINS, SIA</t>
  </si>
  <si>
    <t>Izmaksāta summa, euro</t>
  </si>
  <si>
    <t>Starpība, euro</t>
  </si>
  <si>
    <t>Veikto pakalpojumu* summa primārajā veselības aprūpē (PVA) ārkārtas situācijas laikā par 2020.gada martā ievadītiem taloniem</t>
  </si>
  <si>
    <t>(*iekļautas manipulācijas izmaksas - ģimenes ārsta mājas vizīte pie personas ar III prioritātes līmeņa sūdzībām, kurai neatliekamās medicīniskās palīdzības brigāde atteikusi ierašanos noslodzes dēļ ārkārtējās situācijas laikā)</t>
  </si>
  <si>
    <t>Starpība, manipulāciju skaits</t>
  </si>
  <si>
    <t>Pacienta līdzmaksājuma kompensācija sekundārajā veselības aprūpē (SAVA) ārkārtas situācijas laikā par 2020.gada martā ievadītiem taloniem</t>
  </si>
  <si>
    <t>(aprēķinā iekļauta  pakalpojuma summa  par manipulāciju 60447 - sekundārās ambulatorās veselības aprūpes speciālista sniegta pacienta attālināta konsultācija klātienes konsultācijas vietā ārkārtējās situācijas laikā, t.sk. dokumentācijas aizpildīšana un sniegto sekundāro veselības aprūpes pakalpojumu līdzmaksājuma kompensācija, pacientiem, kuriem talonā ir norādīta pacientu grupa - C19 un pamatdiagnozē vai blakusdiagnozē - Z20.8, U07.1, U07.2.)</t>
  </si>
  <si>
    <t>Rīgas Austrumu klīniskā universitātes slimnīca, Sabiedrība ar ierobežotu atbildību</t>
  </si>
  <si>
    <t>DERMATOVENEROLOGS, Sabiedrība ar ierobežotu atbildību</t>
  </si>
  <si>
    <t>Keisa Spodrīte - ārsta prakse endokrinoloģijā</t>
  </si>
  <si>
    <t>IB-AP, IK</t>
  </si>
  <si>
    <t>Šņitkova Alla -ārsta prakse neiroloģijā</t>
  </si>
  <si>
    <t>Ligitas Igaunes ārsta prakse neiroloģijā, SIA</t>
  </si>
  <si>
    <t>Freiberga Selga  - ārsta dermatologa, venerologa un kosmetologa prakse</t>
  </si>
  <si>
    <t>Lornete, Sabiedrība ar ierobežotu atbildību</t>
  </si>
  <si>
    <t>Pavlovska Ina - ārsta prakse otolaringoloģijā</t>
  </si>
  <si>
    <t>SOINE, Sabiedrība ar ierobežotu atbildību</t>
  </si>
  <si>
    <t>Pudze Dace - ārsta prakse ginekoloģijā, dzemdniecībā</t>
  </si>
  <si>
    <t>Freimane Aija - ārsta prakse neiroloģijā un algoloģijā</t>
  </si>
  <si>
    <t>Krūmiņa Lija - ģimenes ārsta, kardiologa un reimatologa ārsta prakse</t>
  </si>
  <si>
    <t>Amoliņa Ildze - ārsta prakse endokrinoloģijā</t>
  </si>
  <si>
    <t>URO SOLUTION, Sabiedrība ar ierobežotu atbildību</t>
  </si>
  <si>
    <t>Meļņikova Tatjana -ārsta prakse oftalmoloģijā</t>
  </si>
  <si>
    <t>Kuldīgas primārās veselības aprūpes centrs, SIA</t>
  </si>
  <si>
    <t>Līgas Vaļģes ārsta prakse, SIA</t>
  </si>
  <si>
    <t>LIJAS MORAS ĀRSTA PRAKSE, SIA</t>
  </si>
  <si>
    <t>Katkevičs Valdis - ārsta prakse psihiatrijā un neiroloģijā</t>
  </si>
  <si>
    <t>Kalēja Ieva - ārsta prakse oftalmoloģijā</t>
  </si>
  <si>
    <t>Andersone Ilze - ģimenes ārsta un endokrinologa ārsta prakse</t>
  </si>
  <si>
    <t>Radziņš Māris - ārsta prakse ķirurģijā</t>
  </si>
  <si>
    <t>Pacienta līdzmaksājuma kompensācija primārajā veselības aprūpē (PVA) ārkārtas situācijas laikā par 2020.gada aprīlī ievadītiem taloniem</t>
  </si>
  <si>
    <t xml:space="preserve">(aprēķinā iekļautas divas ģimenes ārsta praksē lietojamās manipulācijas (60035;60036) attālinātu konsultācija sniegšanai, kuru tarifs atbilst pacientu līdzmaksājuma kompensācijai pie ģimenes ārsta praksē (1 vai 2 euro, atkarībā no pacienta vecuma), kā arī citu sniegto pakalpojumu līdzmaksājuma kompensāciju, pacientiem, kuriem talonā ir norādīta pacientu grupa - C19 un pamatdiagnozē vai blakusdiagnozē - Z20.8, U07.1, U07.2.) </t>
  </si>
  <si>
    <t>Starpība, EUR</t>
  </si>
  <si>
    <t>Zēģele Linda - ģimenes ārsta prakse</t>
  </si>
  <si>
    <t>Bubenko Ludmila - ģimenes ārsta prakse</t>
  </si>
  <si>
    <t>Vaivade Agita - ģimenes ārsta un pediatra prakse</t>
  </si>
  <si>
    <t>Ceriņa Iveta - ģimenes ārsta prakse</t>
  </si>
  <si>
    <t>Edītes Krūmiņas ģimenes ārsta prakse, Sabiedrība ar ierobežotu atbildību</t>
  </si>
  <si>
    <t>INGAS ŽĪGURES ĀRSTA PRAKSE, IK</t>
  </si>
  <si>
    <t>Gacka Anda - ģimenes ārsta prakse</t>
  </si>
  <si>
    <t>Zolitūdes doktorāts, Sabiedrība ar ierobežotu atbildību</t>
  </si>
  <si>
    <t>Draška Rita - ģimenes ārsta prakse</t>
  </si>
  <si>
    <t>Anna Bertones ģimenes ārsta prakse, SIA</t>
  </si>
  <si>
    <t>Ģimenes ārsta Andra Baumaņa prakse, SIA</t>
  </si>
  <si>
    <t>Homenko Aleksandra - ģimenes ārsta prakse</t>
  </si>
  <si>
    <t>Spicina Gaļina - ģimenes ārsta prakse</t>
  </si>
  <si>
    <t>Petrova Ludmila - ģimenes ārsta un arodveselības un arodslimību ārsta prakse</t>
  </si>
  <si>
    <t>Fradina Tatjana - ģimenes ārsta prakse</t>
  </si>
  <si>
    <t>Spasova Marina - ģimenes ārsta prakse</t>
  </si>
  <si>
    <t>ORIENTS, Sabiedrība ar ierobežotu atbildību Rīgā</t>
  </si>
  <si>
    <t>Duliņeca Irina - ģimenes ārsta prakse</t>
  </si>
  <si>
    <t>Grišāne Ingrīda - ģimenes ārsta prakse</t>
  </si>
  <si>
    <t>Sardiko Alima - ģimenes ārsta prakse</t>
  </si>
  <si>
    <t>Pučetis Edvīns - ģimenes ārsta prakse</t>
  </si>
  <si>
    <t>Gulbis Raitis - ģimenes ārsta prakse</t>
  </si>
  <si>
    <t>D.Pakalniņas Ģimenes ārsta prakse, Sabiedrība ar ierobežotu atbildību</t>
  </si>
  <si>
    <t>Spridzāns Andris - ģimenes ārsta prakse</t>
  </si>
  <si>
    <t>Ivanova Valentīna - ģimenes ārsta un arodveselības un arodslimību ārsta prakse</t>
  </si>
  <si>
    <t>PN Doktorāts, Sabiedrība ar ierobežotu atbildību</t>
  </si>
  <si>
    <t>Liepiņa Ilze - ģimenes ārsta prakse</t>
  </si>
  <si>
    <t>Elekse Edīte - ģimenes ārsta prakse</t>
  </si>
  <si>
    <t>Joča Inguna - ģimenes ārsta prakse</t>
  </si>
  <si>
    <t>Broniča Sandra - ģimenes ārsta prakse</t>
  </si>
  <si>
    <t>Prokofjeva Antoņina - ģimenes ārsta un arodveselības un arodslimību ārsta prakse</t>
  </si>
  <si>
    <t>Aglonas doktorāts-S, SIA</t>
  </si>
  <si>
    <t>Krimans Vadims - ģimenes ārsta prakse</t>
  </si>
  <si>
    <t>Krokša Ineta - ģimenes ārsta prakse</t>
  </si>
  <si>
    <t>Kreicuma Ilga - ģimenes ārsta prakse</t>
  </si>
  <si>
    <t>Petrāns Jānis - ģimenes ārsta prakse</t>
  </si>
  <si>
    <t>Milta Inese - ģimenes ārsta prakse</t>
  </si>
  <si>
    <t>Šļubure Mārīte - ģimenes ārsta prakse</t>
  </si>
  <si>
    <t>Guntas Āboltiņas ģimenes ārsta prakse, Sabiedrība ar ierobežotu atbildību</t>
  </si>
  <si>
    <t>Bērziņš Aivars - ģimenes ārsta prakse</t>
  </si>
  <si>
    <t>Lagzdiņa Dina - ģimenes ārsta prakse</t>
  </si>
  <si>
    <t>Ganus Anita - ģimenes ārsta prakse</t>
  </si>
  <si>
    <t>Kotova Inga - ģimenes ārsta prakse</t>
  </si>
  <si>
    <t>LAURAS RĒRIHAS PRAKSE, Sabiedrība ar ierobežotu atbildību</t>
  </si>
  <si>
    <t>Smelte Kristīne - ģimenes ārsta prakse</t>
  </si>
  <si>
    <t>Meldere Māra - ģimenes ārsta prakse</t>
  </si>
  <si>
    <t>S.Liepiņas ĢĀP, Sabiedrība ar ierobežotu atbildību</t>
  </si>
  <si>
    <t>Ivetas Feldmanes ģimenes ārsta prakse, IK</t>
  </si>
  <si>
    <t>Rodionovs Valerijs - ģimenes ārsta prakse</t>
  </si>
  <si>
    <t>Korvina-Piotrovska Inese - ģimenes ārsta prakse</t>
  </si>
  <si>
    <t>Blāze Dana - ģimenes ārsta prakse</t>
  </si>
  <si>
    <t>Dunavecka Olga - ģimenes ārsta prakse</t>
  </si>
  <si>
    <t>Grospiņš Andis - ģimenes ārsta un arodveselības un arodslimību ārsta prakse</t>
  </si>
  <si>
    <t>Zariņa Zaiga - ģimenes ārsta un arodveselības un arodslimību ārsta prakse</t>
  </si>
  <si>
    <t>Vidaja Ilga - ģimenes ārsta prakse</t>
  </si>
  <si>
    <t>Bogdanova Inga - ģimenes ārsta prakse</t>
  </si>
  <si>
    <t>Baložu doktorāts, SIA</t>
  </si>
  <si>
    <t>Pikša Rasma - ārsta internista prakse</t>
  </si>
  <si>
    <t>Baumane Ineta - ģimenes ārsta prakse</t>
  </si>
  <si>
    <t>Lunde Dzintra -ģimenes ārsta prakse</t>
  </si>
  <si>
    <t>Cērpa Ilva - ģimenes ārsta un arodveselības un arodslimību ārsta prakse</t>
  </si>
  <si>
    <t>Veikto pakalpojumu* summa primārajā veselības aprūpē (PVA) ārkārtas situācijas laikā par 2020.gada aprīlī ievadītiem taloniem</t>
  </si>
  <si>
    <t>(*iekļautas divu manipulāciju izmaksas - 60034 ģimenes ārsta mājas vizīte pie personas ar III prioritātes līmeņa sūdzībām, kurai neatliekamās medicīniskās palīdzības brigāde atteikusi ierašanos noslodzes dēļ ārkārtējās situācijas laikā un 60038 ārsta-speciālista sniegta attālināta konsultācija ģimenes ārstam ārkārtējās situācijas laikā</t>
  </si>
  <si>
    <t>Manipulāciju skaits kopā (60034 un 60038)</t>
  </si>
  <si>
    <t>ABAKS AA, SIA</t>
  </si>
  <si>
    <t>Ķire Marianna - ģimenes ārsta un arodveselības un arodslimību ārsta prakse</t>
  </si>
  <si>
    <t>Apes ārsta prakse, Sabiedrība ar ierobežotu atbildību</t>
  </si>
  <si>
    <t>Stubailova Aļina - ģimenes ārsta prakse</t>
  </si>
  <si>
    <t>Sandras Lapsas-Ārentas ģimenes ārstes prakse, Sabiedrība ar ierobežotu atbildību</t>
  </si>
  <si>
    <t>Pacienta līdzmaksājuma kompensācija sekundārajā veselības aprūpē (SAVA) ārkārtas situācijas laikā par 2020.gada aprīlī ievadītiem taloniem</t>
  </si>
  <si>
    <t>Asklepius-ārsta prakse, IK</t>
  </si>
  <si>
    <t xml:space="preserve">JAUNLIEPĀJAS PRIMĀRĀS VESELĪBAS APRŪPES CENTRS, Sabiedrība ar ierobežotu atbildību </t>
  </si>
  <si>
    <t>Ābele Ilze - ārsta prakse otolaringoloģijā un homeopātijā</t>
  </si>
  <si>
    <t>Puriņa Regīna - ārsta prakse neiroloģijā</t>
  </si>
  <si>
    <t>VSV CENTRS, SIA</t>
  </si>
  <si>
    <t>Ginekologu prakse, Sabiedrība ar ierobežotu atbildību</t>
  </si>
  <si>
    <t>Točs Oskars - ārsta prakse neiroloģijā</t>
  </si>
  <si>
    <t>Pacienta līdzmaksājuma kompensācija primārajā veselības aprūpē (PVA) ārkārtas situācijas laikā par 2020.gada maijā ievadītiem taloniem</t>
  </si>
  <si>
    <r>
      <t xml:space="preserve">(aprēķinā iekļauta sniegto pakalpojumu līdzmaksājuma kompensācija, pacientiem, kuriem talonā ir norādīta pacientu grupa - C19 un </t>
    </r>
    <r>
      <rPr>
        <b/>
        <sz val="11"/>
        <rFont val="Times New Roman"/>
        <family val="1"/>
      </rPr>
      <t>pamatdiagnozē vai blakusdiagnozē - Z20.8, U07.1, U07.2.</t>
    </r>
    <r>
      <rPr>
        <sz val="11"/>
        <rFont val="Times New Roman"/>
        <family val="1"/>
      </rPr>
      <t xml:space="preserve">) </t>
    </r>
  </si>
  <si>
    <r>
      <t xml:space="preserve">Starpība, </t>
    </r>
    <r>
      <rPr>
        <b/>
        <i/>
        <sz val="11"/>
        <color theme="1"/>
        <rFont val="Times New Roman"/>
        <family val="1"/>
      </rPr>
      <t>euro</t>
    </r>
  </si>
  <si>
    <t>Andreja Sazoņika ģimenes ārsta prakse, Sabiedrība ar ierobežotu atb</t>
  </si>
  <si>
    <t>Rīgas patversme</t>
  </si>
  <si>
    <r>
      <t>(aprēķinā iekļautas divas ģimenes ārsta praksē lietojamās manipulācijas (</t>
    </r>
    <r>
      <rPr>
        <b/>
        <sz val="11"/>
        <rFont val="Times New Roman"/>
        <family val="1"/>
      </rPr>
      <t>60035;60036</t>
    </r>
    <r>
      <rPr>
        <sz val="11"/>
        <color theme="1"/>
        <rFont val="Times New Roman"/>
        <family val="1"/>
      </rPr>
      <t>) attālinātu konsultācija sniegšanai, kuru tarifs atbilst pacientu līdzmaksājuma kompensācijai pie ģimenes ārsta praksē (1 vai 2 euro, atkarībā no pacienta vecuma)</t>
    </r>
  </si>
  <si>
    <t>Pilāte Olga - ģimenes ārsta prakse</t>
  </si>
  <si>
    <t>Aions, SIA</t>
  </si>
  <si>
    <t>Ķirkuma Aija - ģimenes ārsta prakse</t>
  </si>
  <si>
    <t>Anaņjeva Aleksandra - ģimenes ārsta prakse</t>
  </si>
  <si>
    <t>Masjulis Vladimirs - ģimenes ārsta prakse</t>
  </si>
  <si>
    <t>Inetas Baumanes veselības centrs "Maristella" , SIA</t>
  </si>
  <si>
    <t>Purina Jeļena - ģimenes ārsta prakse</t>
  </si>
  <si>
    <t>Luguzis Egīls - ģimenes ārsta prakse</t>
  </si>
  <si>
    <t>Indrāne Maira - ģimenes ārsta prakse</t>
  </si>
  <si>
    <t>Veikto pakalpojumu* summa primārajā veselības aprūpē (PVA) ārkārtas situācijas laikā par 2020. maijā ievadītiem taloniem</t>
  </si>
  <si>
    <t>Pacienta līdzmaksājuma kompensācija sekundārajā veselības aprūpē (SAVA) ārkārtas situācijas laikā par 2020.gada maijā ievadītiem taloniem</t>
  </si>
  <si>
    <r>
      <t xml:space="preserve">(aprēķinā iekļauti sniegto sekundāro veselības aprūpes pakalpojumu līdzmaksājuma kompensācija, pacientiem, kuriem talonā ir norādīta pacientu grupa - C19 un </t>
    </r>
    <r>
      <rPr>
        <b/>
        <sz val="11"/>
        <rFont val="Times New Roman"/>
        <family val="1"/>
      </rPr>
      <t>pamatdiagnozē vai blakusdiagnozē - Z20.8, U07.1, U07.2</t>
    </r>
    <r>
      <rPr>
        <sz val="11"/>
        <rFont val="Times New Roman"/>
        <family val="1"/>
      </rPr>
      <t>.)</t>
    </r>
  </si>
  <si>
    <t>Pielikums Nr.5                                                       Ministru kabineta rīkojuma "Par finanšu līdzekļu piešķiršanu no valsts budžeta programmas "Līdzekļi neparedzētiem gadījumiem"" projekta sākotnējās ietekmes novērtējuma ziņojumam (anotācijai)</t>
  </si>
  <si>
    <r>
      <t xml:space="preserve">(aprēķinā iekļauta  pakalpojuma summa  par manipulāciju </t>
    </r>
    <r>
      <rPr>
        <b/>
        <sz val="11"/>
        <rFont val="Times New Roman"/>
        <family val="1"/>
      </rPr>
      <t>60447</t>
    </r>
    <r>
      <rPr>
        <sz val="11"/>
        <rFont val="Times New Roman"/>
        <family val="1"/>
      </rPr>
      <t xml:space="preserve"> - sekundārās ambulatorās veselības aprūpes speciālista sniegta pacienta attālināta konsultācija klātienes konsultācijas vietā ārkārtējās situācijas laikā, t.sk. dokumentācijas aizpildīšana)</t>
    </r>
  </si>
  <si>
    <r>
      <t xml:space="preserve">Zvanu centrs - izdevumi par reģistratoru darbu telefonu centrālē, </t>
    </r>
    <r>
      <rPr>
        <b/>
        <i/>
        <sz val="14"/>
        <color theme="1"/>
        <rFont val="Times New Roman"/>
        <family val="1"/>
      </rPr>
      <t>euro</t>
    </r>
    <r>
      <rPr>
        <b/>
        <sz val="14"/>
        <color theme="1"/>
        <rFont val="Times New Roman"/>
        <family val="1"/>
      </rPr>
      <t xml:space="preserve"> (SIA "Centrālā laboratorija")</t>
    </r>
  </si>
  <si>
    <r>
      <t xml:space="preserve">Likme, </t>
    </r>
    <r>
      <rPr>
        <b/>
        <i/>
        <sz val="11"/>
        <color theme="1"/>
        <rFont val="Times New Roman"/>
        <family val="1"/>
      </rPr>
      <t>euro</t>
    </r>
  </si>
  <si>
    <r>
      <t xml:space="preserve">Summa, </t>
    </r>
    <r>
      <rPr>
        <b/>
        <i/>
        <sz val="11"/>
        <color theme="1"/>
        <rFont val="Times New Roman"/>
        <family val="1"/>
      </rPr>
      <t>euro</t>
    </r>
  </si>
  <si>
    <t>Viena kilometra cena*, euro</t>
  </si>
  <si>
    <t>Pielikums Nr.3                                                                                                            Ministru kabineta rīkojuma "Par finanšu līdzekļu piešķiršanu no valsts budžeta programmas "Līdzekļi neparedzētiem gadījumiem"" projekta sākotnējās ietekmes novērtējuma ziņojumam (anotācijai)</t>
  </si>
  <si>
    <t>Pielikums Nr.4                                                                                                            Ministru kabineta rīkojuma "Par finanšu līdzekļu piešķiršanu no valsts budžeta programmas "Līdzekļi neparedzētiem gadījumiem"" projekta sākotnējās ietekmes novērtējuma ziņojumam (anotācijai)</t>
  </si>
  <si>
    <t>Pielikums Nr.6                                                                                                            Ministru kabineta rīkojuma "Par finanšu līdzekļu piešķiršanu no valsts budžeta programmas "Līdzekļi neparedzētiem gadījumiem"" projekta sākotnējās ietekmes novērtējuma ziņojumam (anotācijai)</t>
  </si>
  <si>
    <t>Pielikums Nr.7                                                                                                     Ministru kabineta rīkojuma "Par finanšu līdzekļu piešķiršanu no valsts budžeta programmas "Līdzekļi neparedzētiem gadījumiem"" projekta sākotnējās ietekmes novērtējuma ziņojumam (anotācijai)</t>
  </si>
  <si>
    <t>Pielikums Nr.8                                                                    Ministru kabineta rīkojuma "Par finanšu līdzekļu piešķiršanu no valsts budžeta programmas "Līdzekļi neparedzētiem gadījumiem"" projekta sākotnējās ietekmes novērtējuma ziņojumam (anotācijai)</t>
  </si>
  <si>
    <t>Pielikums Nr.9                                                       Ministru kabineta rīkojuma "Par finanšu līdzekļu piešķiršanu no valsts budžeta programmas "Līdzekļi neparedzētiem gadījumiem"" projekta sākotnējās ietekmes novērtējuma ziņojumam (anotācijai)</t>
  </si>
  <si>
    <t>Pielikums Nr.10                                                                 Ministru kabineta rīkojuma "Par finanšu līdzekļu piešķiršanu no valsts budžeta programmas "Līdzekļi neparedzētiem gadījumiem"" projekta sākotnējās ietekmes novērtējuma ziņojumam (anotācijai)</t>
  </si>
  <si>
    <t>Pielikums Nr.11                                                                                                Ministru kabineta rīkojuma "Par finanšu līdzekļu piešķiršanu no valsts budžeta programmas "Līdzekļi neparedzētiem gadījumiem"" projekta sākotnējās ietekmes novērtējuma ziņojumam (anotācijai)</t>
  </si>
  <si>
    <t>Pielikums Nr.12                                                              Ministru kabineta rīkojuma "Par finanšu līdzekļu piešķiršanu no valsts budžeta programmas "Līdzekļi neparedzētiem gadījumiem"" projekta sākotnējās ietekmes novērtējuma ziņojumam (anotācijai)</t>
  </si>
  <si>
    <t>Pielikums Nr.13                                                       Ministru kabineta rīkojuma "Par finanšu līdzekļu piešķiršanu no valsts budžeta programmas "Līdzekļi neparedzētiem gadījumiem"" projekta sākotnējās ietekmes novērtējuma ziņojumam (anotācijai)</t>
  </si>
  <si>
    <t>Pielikums Nr.14                                                                                                                                                                          Ministru kabineta rīkojuma "Par finanšu līdzekļu piešķiršanu no valsts budžeta programmas "Līdzekļi neparedzētiem gadījumiem"" projekta sākotnējās ietekmes novērtējuma ziņojumam (anotācijai)</t>
  </si>
  <si>
    <t>Pielikums Nr.15                                                                                                                                                                          Ministru kabineta rīkojuma "Par finanšu līdzekļu piešķiršanu no valsts budžeta programmas "Līdzekļi neparedzētiem gadījumiem"" projekta sākotnējās ietekmes novērtējuma ziņojumam (anotācijai)</t>
  </si>
  <si>
    <t>Pielikums Nr.16                                                                                                                                                                          Ministru kabineta rīkojuma "Par finanšu līdzekļu piešķiršanu no valsts budžeta programmas "Līdzekļi neparedzētiem gadījumiem"" projekta sākotnējās ietekmes novērtējuma ziņojumam (anotācijai)</t>
  </si>
  <si>
    <t>Pielikums Nr.17                                                                                                                                                                          Ministru kabineta rīkojuma "Par finanšu līdzekļu piešķiršanu no valsts budžeta programmas "Līdzekļi neparedzētiem gadījumiem"" projekta sākotnējās ietekmes novērtējuma ziņojumam (anotācijai)</t>
  </si>
  <si>
    <t>Pielikums Nr.18                                                                                                                                                                          Ministru kabineta rīkojuma "Par finanšu līdzekļu piešķiršanu no valsts budžeta programmas "Līdzekļi neparedzētiem gadījumiem"" projekta sākotnējās ietekmes novērtējuma ziņojumam (anotācijai)</t>
  </si>
  <si>
    <t>Pielikums Nr.19                                                                                                                                                                          Ministru kabineta rīkojuma "Par finanšu līdzekļu piešķiršanu no valsts budžeta programmas "Līdzekļi neparedzētiem gadījumiem"" projekta sākotnējās ietekmes novērtējuma ziņojumam (anotācijai)</t>
  </si>
  <si>
    <t>Pielikums Nr.20                                                                                                                                                                          Ministru kabineta rīkojuma "Par finanšu līdzekļu piešķiršanu no valsts budžeta programmas "Līdzekļi neparedzētiem gadījumiem"" projekta sākotnējās ietekmes novērtējuma ziņojumam (anotācijai)</t>
  </si>
  <si>
    <t>Pielikums Nr.21                                                                                                                                                            Ministru kabineta rīkojuma "Par finanšu līdzekļu piešķiršanu no valsts budžeta programmas "Līdzekļi neparedzētiem gadījumiem"" projekta sākotnējās ietekmes novērtējuma ziņojumam (anotācijai)</t>
  </si>
  <si>
    <t>Pielikums Nr.22                                                            Ministru kabineta rīkojuma "Par finanšu līdzekļu piešķiršanu no valsts budžeta programmas "Līdzekļi neparedzētiem gadījumiem"" projekta sākotnējās ietekmes novērtējuma ziņojumam (anotācijai)</t>
  </si>
  <si>
    <t>Pielikums Nr.23                                                                                                                                                            Ministru kabineta rīkojuma "Par finanšu līdzekļu piešķiršanu no valsts budžeta programmas "Līdzekļi neparedzētiem gadījumiem"" projekta sākotnējās ietekmes novērtējuma ziņojumam (anotācijai)</t>
  </si>
  <si>
    <t>Pielikums Nr.24                                                                                                                                                            Ministru kabineta rīkojuma "Par finanšu līdzekļu piešķiršanu no valsts budžeta programmas "Līdzekļi neparedzētiem gadījumiem"" projekta sākotnējās ietekmes novērtējuma ziņojumam (anotācijai)</t>
  </si>
  <si>
    <t>Pielikums Nr.25                                                                                                      Ministru kabineta rīkojuma "Par finanšu līdzekļu piešķiršanu no valsts budžeta programmas "Līdzekļi neparedzētiem gadījumiem"" projekta sākotnējās ietekmes novērtējuma ziņojumam (anotācijai)</t>
  </si>
  <si>
    <t>Pielikums Nr.26                                                                                                      Ministru kabineta rīkojuma "Par finanšu līdzekļu piešķiršanu no valsts budžeta programmas "Līdzekļi neparedzētiem gadījumiem"" projekta sākotnējās ietekmes novērtējuma ziņojumam (anotācijai)</t>
  </si>
  <si>
    <t>*Viena kilometra cenu veido - faktiskās izmaksas, pa pozīcijām, (darba algas, transportlīdzekļa uzturēšanas, degvielas un individuālo aizsardzības līdzekļu izmaksas) dalot uz kopējo km skaitu, vērtība tiek norādīta ar minimums 6 zīmēm aiz komata, lai korekti iekļautu visas aprēķinu pozīcijas, (piem., vienā braucienā tiek iztērēti IAL, kuru vērtība ir 0.95 euro, vienā braucienā nobrauc 260 km, IAL izmaksas 1 km ir 0.95/260=0.003653 euro/km, ja noapaļo līdz 2 zīmēm aiz komata 1 km cena sanāk 0.00 euro).</t>
  </si>
  <si>
    <t>*Viena kilometra cenu veido - faktiskās izmaksas, pa pozīcijām, (darba algas, transportlīdzekļa uzturēšanas, degvielas un individuālo aizsardzības līdzekļu izmaksas) dalot uz kopējo km skaitu, vērtība tiek norādīta ar minimums 6 zīmēm aiz komata, lai korekti iekļautu visas aprēķinu pozīcijas, (piem., vienā braucienā tiek iztērēti IAL, kuru vērtība ir 0.95   euro, vienā braucienā nobrauc 260 km, IAL izmaksas 1 km ir 0.95/260=0.003653 euro/km, ja noapaļo līdz 2 zīmēm aiz komata 1 km cena sanāk 0.00 euro).</t>
  </si>
  <si>
    <r>
      <t>Mobilās izmaksas par augustu, kopā (</t>
    </r>
    <r>
      <rPr>
        <b/>
        <i/>
        <sz val="11"/>
        <rFont val="Times New Roman"/>
        <family val="1"/>
      </rPr>
      <t>euro</t>
    </r>
    <r>
      <rPr>
        <b/>
        <sz val="11"/>
        <rFont val="Times New Roman"/>
        <family val="1"/>
      </rPr>
      <t>)</t>
    </r>
  </si>
  <si>
    <t>marts</t>
  </si>
  <si>
    <t>aprīlis</t>
  </si>
  <si>
    <t>maijs (atkarībā no pacienta diagnozes)</t>
  </si>
  <si>
    <t>maijs (par veiktajām manipulācijām)</t>
  </si>
  <si>
    <r>
      <t>Pacienta līdzmaksājuma kompensācija primārajā veselības aprūpē -</t>
    </r>
    <r>
      <rPr>
        <i/>
        <sz val="10"/>
        <color theme="1"/>
        <rFont val="Times New Roman"/>
        <family val="1"/>
      </rPr>
      <t xml:space="preserve"> korekcija</t>
    </r>
    <r>
      <rPr>
        <sz val="10"/>
        <color theme="1"/>
        <rFont val="Times New Roman"/>
        <family val="1"/>
      </rPr>
      <t>:</t>
    </r>
  </si>
  <si>
    <r>
      <t xml:space="preserve">Veiktie pakalpojumi primārajā veselības aprūpē - </t>
    </r>
    <r>
      <rPr>
        <i/>
        <sz val="10"/>
        <color theme="1"/>
        <rFont val="Times New Roman"/>
        <family val="1"/>
      </rPr>
      <t>korekcija</t>
    </r>
    <r>
      <rPr>
        <sz val="10"/>
        <color theme="1"/>
        <rFont val="Times New Roman"/>
        <family val="1"/>
      </rPr>
      <t>:</t>
    </r>
  </si>
  <si>
    <r>
      <t xml:space="preserve">Pacienta līdzmaksājuma kompensācija sekundārajā veselības aprūpē - </t>
    </r>
    <r>
      <rPr>
        <i/>
        <sz val="10"/>
        <rFont val="Times New Roman"/>
        <family val="1"/>
      </rPr>
      <t>korekcija</t>
    </r>
    <r>
      <rPr>
        <sz val="10"/>
        <rFont val="Times New Roman"/>
        <family val="1"/>
      </rPr>
      <t>:</t>
    </r>
  </si>
  <si>
    <t xml:space="preserve">maijs </t>
  </si>
  <si>
    <r>
      <t xml:space="preserve">Veiktā datu atlase uz 01.09.2020. par martā veiktajām manipulācijām, kā arī ņemot vērā pacienta diagnozi, </t>
    </r>
    <r>
      <rPr>
        <b/>
        <i/>
        <sz val="11"/>
        <rFont val="Times New Roman"/>
        <family val="1"/>
      </rPr>
      <t>euro</t>
    </r>
  </si>
  <si>
    <t>Veiktā datu atlase uz 01.09.2020. par martā veiktajām manipulācijām, kā arī ņemot vērā pacienta diagnozi, euro</t>
  </si>
  <si>
    <t>Veiktā datu atlase uz 01.09.2020., ņemot vērā pacienta diagnozi (maijs)</t>
  </si>
  <si>
    <t>Veiktā datu atlase uz 01.09.2020. par maijā veiktajām manipulācijām, euro</t>
  </si>
  <si>
    <t>Veiktā datu atlase uz 01.09.2020. par martā veiktajām manipulācijām, euro</t>
  </si>
  <si>
    <r>
      <t xml:space="preserve">Veiktā datu atlase uz 01.09.2020. par aprīlī veiktajām manipulācijām, </t>
    </r>
    <r>
      <rPr>
        <b/>
        <i/>
        <sz val="11"/>
        <rFont val="Times New Roman"/>
        <family val="1"/>
      </rPr>
      <t>euro</t>
    </r>
  </si>
  <si>
    <t>Veiktā datu atlase uz 01.09.2020. par aprīlī veiktajām manipulācijām, kā arī ņemot vērā pacienta diagnozi, euro</t>
  </si>
  <si>
    <t>Veiktā datu atlase uz 01.09.2020., ņemot vērā pacienta diagnozi (maijs), euro</t>
  </si>
  <si>
    <t>ŽANETAS ABRAMSONES ĀRSTA PRAKSE GINEKOLOĢIJĀ UN DZEMDNIECĪBĀ, Sabiedrība ar ierobežotu atbildību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</si>
</sst>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00\);&quot;-&quot;"/>
    <numFmt numFmtId="165" formatCode="#,##0;\(#,##0\);&quot;-&quot;"/>
    <numFmt numFmtId="166" formatCode="_-* #,##0.00\ _€_-;\-* #,##0.00\ _€_-;_-* &quot;-&quot;??\ _€_-;_-@_-"/>
    <numFmt numFmtId="167" formatCode="#,##0_ ;[Red]\-#,##0\ "/>
    <numFmt numFmtId="168" formatCode="#,##0.00\ _€"/>
    <numFmt numFmtId="169" formatCode="0.0000%"/>
    <numFmt numFmtId="170" formatCode="0.0"/>
    <numFmt numFmtId="171" formatCode="#,##0.00_ ;[Red]\-#,##0.00\ "/>
    <numFmt numFmtId="172" formatCode="#,##0.000_ ;[Red]\-#,##0.000\ "/>
  </numFmts>
  <fonts count="56" x14ac:knownFonts="1">
    <font>
      <sz val="11"/>
      <color theme="1"/>
      <name val="Calibri"/>
      <family val="2"/>
      <charset val="186"/>
      <scheme val="minor"/>
    </font>
    <font>
      <sz val="11"/>
      <color theme="1"/>
      <name val="Calibri"/>
      <family val="2"/>
      <scheme val="minor"/>
    </font>
    <font>
      <sz val="10"/>
      <name val="Arial"/>
      <family val="2"/>
      <charset val="186"/>
    </font>
    <font>
      <sz val="11"/>
      <color rgb="FF9C6500"/>
      <name val="Calibri"/>
      <family val="2"/>
      <charset val="186"/>
    </font>
    <font>
      <sz val="10"/>
      <color rgb="FF000000"/>
      <name val="Arial"/>
      <family val="2"/>
      <charset val="186"/>
    </font>
    <font>
      <sz val="10"/>
      <name val="Arial"/>
      <family val="2"/>
      <charset val="186"/>
    </font>
    <font>
      <sz val="11"/>
      <color theme="1"/>
      <name val="Calibri"/>
      <family val="2"/>
      <charset val="186"/>
      <scheme val="minor"/>
    </font>
    <font>
      <sz val="10"/>
      <name val="Arial"/>
      <family val="2"/>
      <charset val="186"/>
    </font>
    <font>
      <sz val="11"/>
      <color indexed="8"/>
      <name val="Calibri"/>
      <family val="2"/>
      <charset val="186"/>
    </font>
    <font>
      <sz val="11"/>
      <color theme="1"/>
      <name val="Arial"/>
      <family val="2"/>
      <charset val="186"/>
    </font>
    <font>
      <sz val="12"/>
      <color theme="1"/>
      <name val="Times New Roman"/>
      <family val="1"/>
      <charset val="186"/>
    </font>
    <font>
      <sz val="12"/>
      <color theme="1"/>
      <name val="Times New Roman"/>
      <family val="1"/>
    </font>
    <font>
      <sz val="9"/>
      <color theme="1"/>
      <name val="Times New Roman"/>
      <family val="1"/>
    </font>
    <font>
      <sz val="11"/>
      <color theme="1"/>
      <name val="Times New Roman"/>
      <family val="1"/>
    </font>
    <font>
      <b/>
      <sz val="12"/>
      <name val="Times New Roman"/>
      <family val="1"/>
    </font>
    <font>
      <sz val="8"/>
      <color theme="1"/>
      <name val="Times New Roman"/>
      <family val="1"/>
    </font>
    <font>
      <b/>
      <sz val="10"/>
      <name val="Times New Roman"/>
      <family val="1"/>
    </font>
    <font>
      <sz val="10"/>
      <name val="Times New Roman"/>
      <family val="1"/>
      <charset val="186"/>
    </font>
    <font>
      <sz val="10"/>
      <color theme="1"/>
      <name val="Times New Roman"/>
      <family val="1"/>
    </font>
    <font>
      <sz val="10"/>
      <name val="Times New Roman"/>
      <family val="1"/>
    </font>
    <font>
      <b/>
      <sz val="11"/>
      <color theme="1"/>
      <name val="Times New Roman"/>
      <family val="1"/>
    </font>
    <font>
      <sz val="11"/>
      <name val="Times New Roman"/>
      <family val="1"/>
    </font>
    <font>
      <u/>
      <sz val="10"/>
      <color theme="1"/>
      <name val="Times New Roman"/>
      <family val="1"/>
    </font>
    <font>
      <b/>
      <sz val="10"/>
      <color theme="1"/>
      <name val="Times New Roman"/>
      <family val="1"/>
    </font>
    <font>
      <sz val="10"/>
      <color rgb="FFFF0000"/>
      <name val="Times New Roman"/>
      <family val="1"/>
    </font>
    <font>
      <sz val="10"/>
      <color rgb="FF000000"/>
      <name val="Times New Roman"/>
      <family val="1"/>
    </font>
    <font>
      <b/>
      <sz val="12"/>
      <color theme="1"/>
      <name val="Times New Roman"/>
      <family val="1"/>
    </font>
    <font>
      <i/>
      <sz val="10"/>
      <name val="Times New Roman"/>
      <family val="1"/>
    </font>
    <font>
      <i/>
      <sz val="10"/>
      <color theme="1"/>
      <name val="Times New Roman"/>
      <family val="1"/>
    </font>
    <font>
      <sz val="11"/>
      <color rgb="FFFF0000"/>
      <name val="Times New Roman"/>
      <family val="1"/>
    </font>
    <font>
      <b/>
      <u/>
      <sz val="11"/>
      <color theme="1"/>
      <name val="Times New Roman"/>
      <family val="1"/>
    </font>
    <font>
      <u/>
      <sz val="11"/>
      <color theme="1"/>
      <name val="Times New Roman"/>
      <family val="1"/>
    </font>
    <font>
      <b/>
      <sz val="9"/>
      <color theme="1"/>
      <name val="Times New Roman"/>
      <family val="1"/>
    </font>
    <font>
      <b/>
      <sz val="11"/>
      <name val="Times New Roman"/>
      <family val="1"/>
    </font>
    <font>
      <b/>
      <sz val="14"/>
      <name val="Times New Roman"/>
      <family val="1"/>
    </font>
    <font>
      <b/>
      <u/>
      <sz val="14"/>
      <color theme="1"/>
      <name val="Times New Roman"/>
      <family val="1"/>
    </font>
    <font>
      <u/>
      <sz val="11"/>
      <name val="Times New Roman"/>
      <family val="1"/>
    </font>
    <font>
      <b/>
      <sz val="11"/>
      <color rgb="FF1F497D"/>
      <name val="Times New Roman"/>
      <family val="1"/>
    </font>
    <font>
      <sz val="11"/>
      <color rgb="FF1F497D"/>
      <name val="Times New Roman"/>
      <family val="1"/>
    </font>
    <font>
      <i/>
      <sz val="11"/>
      <color theme="1"/>
      <name val="Times New Roman"/>
      <family val="1"/>
    </font>
    <font>
      <b/>
      <sz val="11"/>
      <color rgb="FFFF0000"/>
      <name val="Times New Roman"/>
      <family val="1"/>
    </font>
    <font>
      <sz val="9"/>
      <name val="Times New Roman"/>
      <family val="1"/>
    </font>
    <font>
      <sz val="11"/>
      <color rgb="FF000000"/>
      <name val="Times New Roman"/>
      <family val="1"/>
    </font>
    <font>
      <b/>
      <i/>
      <sz val="11"/>
      <color theme="1"/>
      <name val="Times New Roman"/>
      <family val="1"/>
    </font>
    <font>
      <b/>
      <sz val="11"/>
      <color rgb="FF000000"/>
      <name val="Times New Roman"/>
      <family val="1"/>
    </font>
    <font>
      <sz val="11"/>
      <color indexed="8"/>
      <name val="Times New Roman"/>
      <family val="1"/>
    </font>
    <font>
      <b/>
      <sz val="14"/>
      <color theme="1"/>
      <name val="Times New Roman"/>
      <family val="1"/>
    </font>
    <font>
      <b/>
      <sz val="11"/>
      <color rgb="FF0070C0"/>
      <name val="Times New Roman"/>
      <family val="1"/>
    </font>
    <font>
      <i/>
      <sz val="12"/>
      <color theme="1"/>
      <name val="Times New Roman"/>
      <family val="1"/>
    </font>
    <font>
      <b/>
      <i/>
      <sz val="11"/>
      <name val="Times New Roman"/>
      <family val="1"/>
    </font>
    <font>
      <b/>
      <sz val="10"/>
      <name val="Times New Roman"/>
      <family val="1"/>
      <charset val="186"/>
    </font>
    <font>
      <b/>
      <i/>
      <sz val="14"/>
      <color theme="1"/>
      <name val="Times New Roman"/>
      <family val="1"/>
    </font>
    <font>
      <i/>
      <sz val="9"/>
      <color theme="1"/>
      <name val="Times New Roman"/>
      <family val="1"/>
    </font>
    <font>
      <i/>
      <sz val="10"/>
      <color rgb="FF000000"/>
      <name val="Times New Roman"/>
      <family val="1"/>
    </font>
    <font>
      <i/>
      <sz val="9"/>
      <name val="Times New Roman"/>
      <family val="1"/>
    </font>
    <font>
      <b/>
      <sz val="10"/>
      <color theme="1"/>
      <name val="Times New Roman"/>
      <family val="1"/>
      <charset val="186"/>
    </font>
  </fonts>
  <fills count="1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EB9C"/>
        <bgColor rgb="FFFFCC99"/>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0"/>
        <bgColor rgb="FF000000"/>
      </patternFill>
    </fill>
    <fill>
      <patternFill patternType="solid">
        <fgColor theme="7"/>
        <bgColor indexed="64"/>
      </patternFill>
    </fill>
    <fill>
      <patternFill patternType="solid">
        <fgColor theme="9"/>
        <bgColor indexed="64"/>
      </patternFill>
    </fill>
    <fill>
      <patternFill patternType="solid">
        <fgColor theme="9"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0">
    <xf numFmtId="0" fontId="0" fillId="0" borderId="0"/>
    <xf numFmtId="0" fontId="1" fillId="0" borderId="0"/>
    <xf numFmtId="0" fontId="3" fillId="5" borderId="0" applyBorder="0" applyProtection="0"/>
    <xf numFmtId="0" fontId="2" fillId="0" borderId="0"/>
    <xf numFmtId="0" fontId="4" fillId="0" borderId="0" applyNumberFormat="0" applyBorder="0" applyProtection="0"/>
    <xf numFmtId="0" fontId="4" fillId="0" borderId="0" applyNumberFormat="0" applyBorder="0" applyProtection="0"/>
    <xf numFmtId="0" fontId="2" fillId="0" borderId="0"/>
    <xf numFmtId="0" fontId="5" fillId="0" borderId="0"/>
    <xf numFmtId="0" fontId="7" fillId="0" borderId="0"/>
    <xf numFmtId="0" fontId="8" fillId="0" borderId="0"/>
    <xf numFmtId="166" fontId="6" fillId="0" borderId="0" applyFont="0" applyFill="0" applyBorder="0" applyAlignment="0" applyProtection="0"/>
    <xf numFmtId="0" fontId="2" fillId="0" borderId="0"/>
    <xf numFmtId="0" fontId="2" fillId="0" borderId="0"/>
    <xf numFmtId="166" fontId="6" fillId="0" borderId="0" applyFont="0" applyFill="0" applyBorder="0" applyAlignment="0" applyProtection="0"/>
    <xf numFmtId="9" fontId="6" fillId="0" borderId="0" applyFont="0" applyFill="0" applyBorder="0" applyAlignment="0" applyProtection="0"/>
    <xf numFmtId="0" fontId="2" fillId="0" borderId="0"/>
    <xf numFmtId="43" fontId="1" fillId="0" borderId="0" applyFont="0" applyFill="0" applyBorder="0" applyAlignment="0" applyProtection="0"/>
    <xf numFmtId="0" fontId="9" fillId="0" borderId="0"/>
    <xf numFmtId="0" fontId="6" fillId="0" borderId="0"/>
    <xf numFmtId="9" fontId="6" fillId="0" borderId="0" applyFont="0" applyFill="0" applyBorder="0" applyAlignment="0" applyProtection="0"/>
  </cellStyleXfs>
  <cellXfs count="727">
    <xf numFmtId="0" fontId="0" fillId="0" borderId="0" xfId="0"/>
    <xf numFmtId="0" fontId="1" fillId="0" borderId="0" xfId="1"/>
    <xf numFmtId="0" fontId="13" fillId="0" borderId="0" xfId="0" applyFont="1" applyAlignment="1">
      <alignment vertical="center"/>
    </xf>
    <xf numFmtId="0" fontId="18" fillId="0" borderId="1" xfId="0" applyNumberFormat="1" applyFont="1" applyBorder="1" applyAlignment="1">
      <alignment vertical="center"/>
    </xf>
    <xf numFmtId="0" fontId="18" fillId="0" borderId="1" xfId="0" applyFont="1" applyBorder="1" applyAlignment="1">
      <alignment vertical="center" wrapText="1" shrinkToFit="1"/>
    </xf>
    <xf numFmtId="0" fontId="18" fillId="0" borderId="1" xfId="0" applyFont="1" applyBorder="1" applyAlignment="1">
      <alignment horizontal="center" vertical="center"/>
    </xf>
    <xf numFmtId="0" fontId="18" fillId="0" borderId="3" xfId="0" applyFont="1" applyBorder="1" applyAlignment="1">
      <alignment horizontal="center" vertical="center"/>
    </xf>
    <xf numFmtId="4" fontId="19" fillId="0" borderId="19" xfId="0" applyNumberFormat="1" applyFont="1" applyBorder="1" applyAlignment="1">
      <alignment horizontal="center" vertical="center" wrapText="1"/>
    </xf>
    <xf numFmtId="0" fontId="18" fillId="0" borderId="1" xfId="0" applyFont="1" applyBorder="1" applyAlignment="1">
      <alignment vertical="center"/>
    </xf>
    <xf numFmtId="0" fontId="18" fillId="0" borderId="1" xfId="0" applyNumberFormat="1" applyFont="1" applyBorder="1" applyAlignment="1">
      <alignment horizontal="center" vertical="center"/>
    </xf>
    <xf numFmtId="0" fontId="13" fillId="0" borderId="0" xfId="0" applyFont="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right" vertical="center" wrapText="1"/>
    </xf>
    <xf numFmtId="3" fontId="16" fillId="2" borderId="1" xfId="0" applyNumberFormat="1" applyFont="1" applyFill="1" applyBorder="1" applyAlignment="1">
      <alignment horizontal="center" vertical="center" wrapText="1"/>
    </xf>
    <xf numFmtId="4" fontId="10" fillId="0" borderId="0" xfId="1" applyNumberFormat="1" applyFont="1"/>
    <xf numFmtId="0" fontId="10" fillId="0" borderId="0" xfId="1" applyFont="1"/>
    <xf numFmtId="0" fontId="12" fillId="0" borderId="0" xfId="0" applyFont="1" applyAlignment="1">
      <alignment vertical="center" wrapText="1"/>
    </xf>
    <xf numFmtId="3" fontId="19" fillId="0" borderId="1" xfId="0" applyNumberFormat="1" applyFont="1" applyBorder="1" applyAlignment="1">
      <alignment horizontal="center" vertical="center" wrapText="1"/>
    </xf>
    <xf numFmtId="3" fontId="16" fillId="8" borderId="19"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3" fillId="2" borderId="0" xfId="0" applyFont="1" applyFill="1" applyAlignment="1">
      <alignment vertical="center"/>
    </xf>
    <xf numFmtId="0" fontId="11" fillId="0" borderId="0" xfId="1" applyFont="1"/>
    <xf numFmtId="0" fontId="20" fillId="6" borderId="22" xfId="1" applyFont="1" applyFill="1" applyBorder="1" applyAlignment="1">
      <alignment horizontal="center" vertical="center" wrapText="1"/>
    </xf>
    <xf numFmtId="0" fontId="20" fillId="6" borderId="23" xfId="1" applyFont="1" applyFill="1" applyBorder="1" applyAlignment="1">
      <alignment horizontal="center" vertical="center" wrapText="1"/>
    </xf>
    <xf numFmtId="0" fontId="20" fillId="6" borderId="24" xfId="1" applyFont="1" applyFill="1" applyBorder="1" applyAlignment="1">
      <alignment horizontal="center" vertical="center" wrapText="1"/>
    </xf>
    <xf numFmtId="0" fontId="13" fillId="2" borderId="6" xfId="1" applyFont="1" applyFill="1" applyBorder="1"/>
    <xf numFmtId="0" fontId="13" fillId="0" borderId="1" xfId="1" applyFont="1" applyBorder="1"/>
    <xf numFmtId="0" fontId="13" fillId="0" borderId="6" xfId="1" applyFont="1" applyBorder="1"/>
    <xf numFmtId="0" fontId="21" fillId="0" borderId="1" xfId="1" applyFont="1" applyBorder="1"/>
    <xf numFmtId="0" fontId="13" fillId="0" borderId="10" xfId="1" applyFont="1" applyBorder="1"/>
    <xf numFmtId="0" fontId="13" fillId="0" borderId="25" xfId="1" applyFont="1" applyBorder="1" applyAlignment="1">
      <alignment horizontal="center"/>
    </xf>
    <xf numFmtId="0" fontId="13" fillId="0" borderId="27" xfId="1" applyFont="1" applyBorder="1" applyAlignment="1">
      <alignment horizontal="center"/>
    </xf>
    <xf numFmtId="0" fontId="13" fillId="0" borderId="0" xfId="1" applyFont="1"/>
    <xf numFmtId="0" fontId="20" fillId="6" borderId="1" xfId="1" applyFont="1" applyFill="1" applyBorder="1" applyAlignment="1">
      <alignment horizontal="center" vertical="center" wrapText="1"/>
    </xf>
    <xf numFmtId="0" fontId="13" fillId="2" borderId="1" xfId="1" applyFont="1" applyFill="1" applyBorder="1" applyAlignment="1">
      <alignment horizontal="right"/>
    </xf>
    <xf numFmtId="0" fontId="13" fillId="2" borderId="1" xfId="1" applyFont="1" applyFill="1" applyBorder="1"/>
    <xf numFmtId="0" fontId="13" fillId="2" borderId="1" xfId="1" applyFont="1" applyFill="1" applyBorder="1" applyAlignment="1">
      <alignment horizontal="center"/>
    </xf>
    <xf numFmtId="2" fontId="13" fillId="2" borderId="1" xfId="1" applyNumberFormat="1" applyFont="1" applyFill="1" applyBorder="1" applyAlignment="1">
      <alignment horizontal="center"/>
    </xf>
    <xf numFmtId="4" fontId="13" fillId="2" borderId="1" xfId="1" applyNumberFormat="1" applyFont="1" applyFill="1" applyBorder="1" applyAlignment="1">
      <alignment horizontal="center"/>
    </xf>
    <xf numFmtId="0" fontId="18" fillId="0" borderId="0" xfId="0" applyFont="1" applyAlignment="1">
      <alignment horizontal="center" vertical="center"/>
    </xf>
    <xf numFmtId="0" fontId="18" fillId="0" borderId="0" xfId="0" applyFont="1" applyAlignment="1">
      <alignment vertical="center"/>
    </xf>
    <xf numFmtId="0" fontId="18" fillId="2" borderId="0" xfId="0" applyFont="1" applyFill="1" applyBorder="1" applyAlignment="1">
      <alignment horizontal="center" vertical="center"/>
    </xf>
    <xf numFmtId="0" fontId="22" fillId="0" borderId="0" xfId="0" applyFont="1" applyAlignment="1">
      <alignment vertical="center"/>
    </xf>
    <xf numFmtId="0" fontId="18" fillId="2" borderId="0" xfId="0" applyFont="1" applyFill="1" applyBorder="1" applyAlignment="1">
      <alignment vertical="center"/>
    </xf>
    <xf numFmtId="4" fontId="23" fillId="0" borderId="0" xfId="0" applyNumberFormat="1" applyFont="1" applyAlignment="1">
      <alignment vertical="center"/>
    </xf>
    <xf numFmtId="0" fontId="19" fillId="0" borderId="0" xfId="0" applyFont="1"/>
    <xf numFmtId="0" fontId="19" fillId="0" borderId="0" xfId="0" applyFont="1" applyAlignment="1">
      <alignment vertical="center"/>
    </xf>
    <xf numFmtId="0" fontId="24" fillId="0" borderId="0" xfId="0" applyFont="1" applyAlignment="1">
      <alignment vertical="center"/>
    </xf>
    <xf numFmtId="4" fontId="23" fillId="0" borderId="0" xfId="0" applyNumberFormat="1" applyFont="1" applyBorder="1" applyAlignment="1">
      <alignment vertical="center"/>
    </xf>
    <xf numFmtId="4" fontId="23" fillId="0" borderId="0" xfId="0" applyNumberFormat="1" applyFont="1" applyFill="1" applyAlignment="1">
      <alignment vertical="center"/>
    </xf>
    <xf numFmtId="0" fontId="19" fillId="2" borderId="0" xfId="11" applyFont="1" applyFill="1" applyBorder="1"/>
    <xf numFmtId="0" fontId="19" fillId="2" borderId="0" xfId="11" applyNumberFormat="1" applyFont="1" applyFill="1" applyBorder="1"/>
    <xf numFmtId="3" fontId="19" fillId="2" borderId="0" xfId="11" applyNumberFormat="1" applyFont="1" applyFill="1" applyBorder="1"/>
    <xf numFmtId="4" fontId="27" fillId="2" borderId="0" xfId="11" applyNumberFormat="1" applyFont="1" applyFill="1" applyBorder="1"/>
    <xf numFmtId="0" fontId="28" fillId="2" borderId="0" xfId="0" applyFont="1" applyFill="1" applyBorder="1" applyAlignment="1">
      <alignment vertical="center"/>
    </xf>
    <xf numFmtId="0" fontId="28" fillId="0" borderId="0" xfId="0" applyFont="1" applyAlignment="1">
      <alignment vertical="center"/>
    </xf>
    <xf numFmtId="0" fontId="29" fillId="0" borderId="0" xfId="0" applyFont="1"/>
    <xf numFmtId="0" fontId="29" fillId="2" borderId="0" xfId="0" applyFont="1" applyFill="1"/>
    <xf numFmtId="0" fontId="18" fillId="2" borderId="0" xfId="0" applyFont="1" applyFill="1" applyAlignment="1">
      <alignment vertical="center"/>
    </xf>
    <xf numFmtId="0" fontId="12"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0" fontId="30"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9" fillId="0" borderId="0" xfId="11" applyFont="1" applyBorder="1"/>
    <xf numFmtId="4" fontId="18" fillId="0" borderId="0" xfId="0" applyNumberFormat="1" applyFont="1" applyAlignment="1">
      <alignment vertical="center"/>
    </xf>
    <xf numFmtId="0" fontId="16" fillId="2" borderId="0" xfId="11" applyNumberFormat="1" applyFont="1" applyFill="1" applyBorder="1" applyAlignment="1">
      <alignment horizontal="right"/>
    </xf>
    <xf numFmtId="3" fontId="18" fillId="2" borderId="0" xfId="0" applyNumberFormat="1" applyFont="1" applyFill="1" applyBorder="1" applyAlignment="1">
      <alignment vertical="center"/>
    </xf>
    <xf numFmtId="0" fontId="23" fillId="2" borderId="0" xfId="0" applyFont="1" applyFill="1" applyAlignment="1">
      <alignment vertical="center"/>
    </xf>
    <xf numFmtId="4" fontId="23" fillId="2" borderId="0" xfId="0" applyNumberFormat="1" applyFont="1" applyFill="1" applyAlignment="1">
      <alignment vertical="center"/>
    </xf>
    <xf numFmtId="4" fontId="19" fillId="2" borderId="0" xfId="11" applyNumberFormat="1" applyFont="1" applyFill="1" applyBorder="1"/>
    <xf numFmtId="0" fontId="13" fillId="2" borderId="0" xfId="0" applyFont="1" applyFill="1" applyBorder="1" applyAlignment="1">
      <alignment horizontal="center" vertical="center" wrapText="1"/>
    </xf>
    <xf numFmtId="3" fontId="13" fillId="2" borderId="0" xfId="0" applyNumberFormat="1" applyFont="1" applyFill="1" applyBorder="1" applyAlignment="1">
      <alignment horizontal="center" vertical="center"/>
    </xf>
    <xf numFmtId="4" fontId="13" fillId="2" borderId="0" xfId="0" applyNumberFormat="1" applyFont="1" applyFill="1" applyBorder="1" applyAlignment="1">
      <alignment horizontal="center" vertical="center"/>
    </xf>
    <xf numFmtId="4" fontId="16" fillId="2" borderId="0" xfId="11" applyNumberFormat="1" applyFont="1" applyFill="1" applyBorder="1"/>
    <xf numFmtId="0" fontId="13" fillId="2" borderId="0" xfId="0" applyFont="1" applyFill="1" applyBorder="1" applyAlignment="1">
      <alignment horizontal="left" vertical="center"/>
    </xf>
    <xf numFmtId="0" fontId="23" fillId="2" borderId="0" xfId="0" applyFont="1" applyFill="1" applyBorder="1" applyAlignment="1">
      <alignment vertical="center"/>
    </xf>
    <xf numFmtId="4" fontId="20" fillId="2" borderId="0" xfId="0" applyNumberFormat="1" applyFont="1" applyFill="1" applyBorder="1" applyAlignment="1">
      <alignment horizontal="center" vertical="center"/>
    </xf>
    <xf numFmtId="164" fontId="19" fillId="2" borderId="0" xfId="11" applyNumberFormat="1" applyFont="1" applyFill="1" applyBorder="1"/>
    <xf numFmtId="0" fontId="16" fillId="2" borderId="0" xfId="11" applyFont="1" applyFill="1" applyBorder="1" applyAlignment="1">
      <alignment horizontal="center"/>
    </xf>
    <xf numFmtId="4" fontId="33" fillId="2" borderId="0" xfId="11" applyNumberFormat="1" applyFont="1" applyFill="1" applyBorder="1" applyAlignment="1">
      <alignment horizontal="center"/>
    </xf>
    <xf numFmtId="0" fontId="18" fillId="2" borderId="0" xfId="0" applyFont="1" applyFill="1" applyBorder="1" applyAlignment="1">
      <alignment horizontal="right" vertical="center"/>
    </xf>
    <xf numFmtId="4" fontId="23" fillId="2" borderId="0" xfId="0" applyNumberFormat="1" applyFont="1" applyFill="1" applyBorder="1" applyAlignment="1">
      <alignment vertical="center"/>
    </xf>
    <xf numFmtId="0" fontId="18"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left" vertical="center"/>
    </xf>
    <xf numFmtId="4" fontId="18" fillId="2" borderId="0" xfId="0" applyNumberFormat="1" applyFont="1" applyFill="1" applyBorder="1" applyAlignment="1">
      <alignment vertical="center"/>
    </xf>
    <xf numFmtId="0" fontId="12" fillId="0" borderId="1" xfId="0" applyFont="1" applyBorder="1" applyAlignment="1">
      <alignment horizontal="left" vertical="center" wrapText="1"/>
    </xf>
    <xf numFmtId="0" fontId="18" fillId="2" borderId="1" xfId="0" applyFont="1" applyFill="1" applyBorder="1" applyAlignment="1">
      <alignment horizontal="left" vertical="center" wrapText="1"/>
    </xf>
    <xf numFmtId="3" fontId="18" fillId="2" borderId="1" xfId="0" applyNumberFormat="1" applyFont="1" applyFill="1" applyBorder="1" applyAlignment="1">
      <alignment horizontal="center" vertical="center" wrapText="1"/>
    </xf>
    <xf numFmtId="4" fontId="23" fillId="0" borderId="1" xfId="0" applyNumberFormat="1" applyFont="1" applyBorder="1" applyAlignment="1">
      <alignment vertical="center"/>
    </xf>
    <xf numFmtId="0" fontId="25"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23" fillId="6" borderId="1" xfId="0" applyFont="1" applyFill="1" applyBorder="1" applyAlignment="1">
      <alignment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23" fillId="2" borderId="1" xfId="0" applyFont="1" applyFill="1" applyBorder="1" applyAlignment="1">
      <alignment vertical="center"/>
    </xf>
    <xf numFmtId="3" fontId="26" fillId="8" borderId="1" xfId="0" applyNumberFormat="1" applyFont="1" applyFill="1" applyBorder="1" applyAlignment="1">
      <alignment vertical="center"/>
    </xf>
    <xf numFmtId="0" fontId="20" fillId="0" borderId="0" xfId="0" applyFont="1" applyAlignment="1">
      <alignment vertical="center"/>
    </xf>
    <xf numFmtId="0" fontId="13" fillId="0" borderId="1" xfId="0" applyFont="1" applyBorder="1" applyAlignment="1">
      <alignment horizontal="center" vertical="center" wrapText="1"/>
    </xf>
    <xf numFmtId="0" fontId="20" fillId="6" borderId="1" xfId="0" applyFont="1" applyFill="1" applyBorder="1" applyAlignment="1">
      <alignment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4" fontId="13" fillId="0" borderId="1" xfId="0" applyNumberFormat="1" applyFont="1" applyBorder="1" applyAlignment="1">
      <alignment vertical="center"/>
    </xf>
    <xf numFmtId="3" fontId="13" fillId="2" borderId="1" xfId="0" applyNumberFormat="1" applyFont="1" applyFill="1" applyBorder="1" applyAlignment="1">
      <alignment vertical="center"/>
    </xf>
    <xf numFmtId="0" fontId="22" fillId="2" borderId="0" xfId="0" applyFont="1" applyFill="1" applyBorder="1" applyAlignment="1">
      <alignment vertical="center" wrapText="1"/>
    </xf>
    <xf numFmtId="0" fontId="19" fillId="0" borderId="1" xfId="11" applyFont="1" applyBorder="1"/>
    <xf numFmtId="0" fontId="19" fillId="0" borderId="1" xfId="11" applyNumberFormat="1" applyFont="1" applyBorder="1" applyAlignment="1">
      <alignment horizontal="center"/>
    </xf>
    <xf numFmtId="0" fontId="19" fillId="0" borderId="1" xfId="11" applyNumberFormat="1" applyFont="1" applyBorder="1"/>
    <xf numFmtId="4" fontId="19" fillId="0" borderId="1" xfId="11" applyNumberFormat="1" applyFont="1" applyBorder="1"/>
    <xf numFmtId="0" fontId="19" fillId="0" borderId="1" xfId="11" applyFont="1" applyBorder="1" applyAlignment="1">
      <alignment horizontal="left" vertical="center" wrapText="1"/>
    </xf>
    <xf numFmtId="3" fontId="19" fillId="0" borderId="1" xfId="11" applyNumberFormat="1" applyFont="1" applyBorder="1"/>
    <xf numFmtId="0" fontId="19" fillId="6" borderId="1" xfId="11" applyFont="1" applyFill="1" applyBorder="1" applyAlignment="1">
      <alignment horizontal="center" vertical="center" wrapText="1"/>
    </xf>
    <xf numFmtId="0" fontId="19" fillId="6" borderId="1" xfId="11" applyFont="1" applyFill="1" applyBorder="1" applyAlignment="1">
      <alignment horizontal="left" vertical="center" wrapText="1"/>
    </xf>
    <xf numFmtId="0" fontId="19" fillId="6" borderId="1" xfId="11" applyFont="1" applyFill="1" applyBorder="1" applyAlignment="1">
      <alignment horizontal="left" vertical="center"/>
    </xf>
    <xf numFmtId="0" fontId="16" fillId="2" borderId="0" xfId="11" applyNumberFormat="1" applyFont="1" applyFill="1" applyBorder="1" applyAlignment="1"/>
    <xf numFmtId="0" fontId="19" fillId="2" borderId="1" xfId="11" applyNumberFormat="1" applyFont="1" applyFill="1" applyBorder="1" applyAlignment="1"/>
    <xf numFmtId="0" fontId="19" fillId="2" borderId="1" xfId="11" applyNumberFormat="1" applyFont="1" applyFill="1" applyBorder="1" applyAlignment="1">
      <alignment horizontal="right"/>
    </xf>
    <xf numFmtId="4" fontId="16" fillId="2" borderId="1" xfId="11" applyNumberFormat="1" applyFont="1" applyFill="1" applyBorder="1"/>
    <xf numFmtId="0" fontId="16" fillId="2" borderId="1" xfId="11" applyNumberFormat="1" applyFont="1" applyFill="1" applyBorder="1" applyAlignment="1">
      <alignment horizontal="right"/>
    </xf>
    <xf numFmtId="0" fontId="28" fillId="0" borderId="1" xfId="0" applyFont="1" applyBorder="1" applyAlignment="1">
      <alignment horizontal="right" vertical="center"/>
    </xf>
    <xf numFmtId="4" fontId="33" fillId="8" borderId="1" xfId="11" applyNumberFormat="1" applyFont="1" applyFill="1" applyBorder="1"/>
    <xf numFmtId="0" fontId="23" fillId="2" borderId="0" xfId="0" applyFont="1" applyFill="1" applyBorder="1" applyAlignment="1">
      <alignment horizontal="left" vertical="center" wrapText="1"/>
    </xf>
    <xf numFmtId="4" fontId="13" fillId="2" borderId="0" xfId="0" applyNumberFormat="1" applyFont="1" applyFill="1" applyBorder="1" applyAlignment="1">
      <alignment vertical="center"/>
    </xf>
    <xf numFmtId="4" fontId="20" fillId="8" borderId="1" xfId="0" applyNumberFormat="1" applyFont="1" applyFill="1" applyBorder="1" applyAlignment="1">
      <alignment vertical="center"/>
    </xf>
    <xf numFmtId="0" fontId="21" fillId="2" borderId="0" xfId="6" applyFont="1" applyFill="1" applyAlignment="1">
      <alignment horizontal="left"/>
    </xf>
    <xf numFmtId="0" fontId="21" fillId="2" borderId="0" xfId="6" applyFont="1" applyFill="1"/>
    <xf numFmtId="0" fontId="21" fillId="2" borderId="0" xfId="6" applyFont="1" applyFill="1" applyBorder="1" applyAlignment="1">
      <alignment horizontal="left"/>
    </xf>
    <xf numFmtId="0" fontId="33" fillId="2" borderId="1" xfId="6" applyFont="1" applyFill="1" applyBorder="1" applyAlignment="1">
      <alignment horizontal="left"/>
    </xf>
    <xf numFmtId="14" fontId="21" fillId="2" borderId="1" xfId="6" applyNumberFormat="1" applyFont="1" applyFill="1" applyBorder="1" applyAlignment="1">
      <alignment horizontal="left"/>
    </xf>
    <xf numFmtId="0" fontId="21" fillId="2" borderId="1" xfId="6" applyFont="1" applyFill="1" applyBorder="1" applyAlignment="1">
      <alignment horizontal="left" wrapText="1"/>
    </xf>
    <xf numFmtId="0" fontId="21" fillId="2" borderId="1" xfId="6" applyFont="1" applyFill="1" applyBorder="1" applyAlignment="1">
      <alignment horizontal="left"/>
    </xf>
    <xf numFmtId="14" fontId="21" fillId="2" borderId="0" xfId="6" applyNumberFormat="1" applyFont="1" applyFill="1" applyBorder="1" applyAlignment="1">
      <alignment horizontal="left"/>
    </xf>
    <xf numFmtId="170" fontId="21" fillId="2" borderId="1" xfId="6" applyNumberFormat="1" applyFont="1" applyFill="1" applyBorder="1" applyAlignment="1">
      <alignment horizontal="left"/>
    </xf>
    <xf numFmtId="1" fontId="21" fillId="2" borderId="1" xfId="6" applyNumberFormat="1" applyFont="1" applyFill="1" applyBorder="1" applyAlignment="1">
      <alignment horizontal="left"/>
    </xf>
    <xf numFmtId="0" fontId="33" fillId="2" borderId="0" xfId="6" applyFont="1" applyFill="1"/>
    <xf numFmtId="2" fontId="21" fillId="2" borderId="1" xfId="6" applyNumberFormat="1" applyFont="1" applyFill="1" applyBorder="1" applyAlignment="1">
      <alignment horizontal="left"/>
    </xf>
    <xf numFmtId="0" fontId="20" fillId="7" borderId="1" xfId="6" applyFont="1" applyFill="1" applyBorder="1" applyAlignment="1">
      <alignment horizontal="left"/>
    </xf>
    <xf numFmtId="170" fontId="20" fillId="7" borderId="1" xfId="6" applyNumberFormat="1" applyFont="1" applyFill="1" applyBorder="1" applyAlignment="1">
      <alignment horizontal="left"/>
    </xf>
    <xf numFmtId="0" fontId="29" fillId="2" borderId="0" xfId="6" applyFont="1" applyFill="1"/>
    <xf numFmtId="0" fontId="29" fillId="2" borderId="0" xfId="6" applyFont="1" applyFill="1" applyAlignment="1">
      <alignment horizontal="left"/>
    </xf>
    <xf numFmtId="0" fontId="33" fillId="2" borderId="0" xfId="6" applyFont="1" applyFill="1" applyAlignment="1">
      <alignment horizontal="left"/>
    </xf>
    <xf numFmtId="0" fontId="13" fillId="2" borderId="0" xfId="6" applyFont="1" applyFill="1" applyAlignment="1">
      <alignment horizontal="left"/>
    </xf>
    <xf numFmtId="0" fontId="33" fillId="6" borderId="1" xfId="6" applyFont="1" applyFill="1" applyBorder="1" applyAlignment="1">
      <alignment horizontal="center" vertical="center"/>
    </xf>
    <xf numFmtId="0" fontId="33" fillId="6" borderId="1" xfId="6" applyFont="1" applyFill="1" applyBorder="1" applyAlignment="1">
      <alignment horizontal="center" vertical="center" wrapText="1"/>
    </xf>
    <xf numFmtId="4" fontId="34" fillId="8" borderId="1" xfId="6" applyNumberFormat="1" applyFont="1" applyFill="1" applyBorder="1" applyAlignment="1">
      <alignment horizontal="center" vertical="center"/>
    </xf>
    <xf numFmtId="0" fontId="13" fillId="2" borderId="0" xfId="0" applyFont="1" applyFill="1" applyBorder="1"/>
    <xf numFmtId="0" fontId="21" fillId="0" borderId="0" xfId="0" applyFont="1" applyFill="1" applyBorder="1"/>
    <xf numFmtId="0" fontId="13" fillId="0" borderId="0" xfId="0" applyFont="1" applyFill="1" applyBorder="1"/>
    <xf numFmtId="0" fontId="13" fillId="0" borderId="0" xfId="0" applyFont="1" applyFill="1" applyBorder="1" applyAlignment="1">
      <alignment vertical="top"/>
    </xf>
    <xf numFmtId="0" fontId="35" fillId="0" borderId="0" xfId="0" applyFont="1"/>
    <xf numFmtId="0" fontId="36" fillId="0" borderId="0" xfId="0" applyFont="1" applyFill="1" applyBorder="1"/>
    <xf numFmtId="0" fontId="31" fillId="0" borderId="0" xfId="0" applyFont="1" applyFill="1" applyBorder="1"/>
    <xf numFmtId="0" fontId="13" fillId="0" borderId="0" xfId="0" applyFont="1" applyFill="1" applyBorder="1" applyAlignment="1">
      <alignment horizontal="center"/>
    </xf>
    <xf numFmtId="0" fontId="26" fillId="2" borderId="0" xfId="0" applyFont="1" applyFill="1" applyBorder="1"/>
    <xf numFmtId="0" fontId="37" fillId="0" borderId="0" xfId="0" applyFont="1" applyAlignment="1">
      <alignment horizontal="left" vertical="center" indent="5"/>
    </xf>
    <xf numFmtId="14" fontId="13" fillId="2" borderId="1" xfId="0" applyNumberFormat="1" applyFont="1" applyFill="1" applyBorder="1" applyAlignment="1">
      <alignment horizontal="left"/>
    </xf>
    <xf numFmtId="0" fontId="21" fillId="2" borderId="7" xfId="0" applyFont="1" applyFill="1" applyBorder="1" applyAlignment="1">
      <alignment horizontal="center" vertical="center" wrapText="1"/>
    </xf>
    <xf numFmtId="4" fontId="21" fillId="2" borderId="8"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38" fillId="0" borderId="0" xfId="0" applyFont="1" applyAlignment="1">
      <alignment horizontal="left" vertical="center" indent="5"/>
    </xf>
    <xf numFmtId="0" fontId="20" fillId="2" borderId="0" xfId="0" applyFont="1" applyFill="1" applyBorder="1"/>
    <xf numFmtId="0" fontId="11" fillId="0" borderId="0" xfId="0" applyFont="1"/>
    <xf numFmtId="0" fontId="13" fillId="2" borderId="1" xfId="0" applyFont="1" applyFill="1" applyBorder="1"/>
    <xf numFmtId="2" fontId="13" fillId="2" borderId="1" xfId="0" applyNumberFormat="1" applyFont="1" applyFill="1" applyBorder="1"/>
    <xf numFmtId="0" fontId="21" fillId="2" borderId="9" xfId="0" applyFont="1" applyFill="1" applyBorder="1" applyAlignment="1">
      <alignment horizontal="center" vertical="center" wrapText="1"/>
    </xf>
    <xf numFmtId="0" fontId="21" fillId="2" borderId="7" xfId="17" applyFont="1" applyFill="1" applyBorder="1" applyAlignment="1">
      <alignment horizontal="center" vertical="center"/>
    </xf>
    <xf numFmtId="0" fontId="29" fillId="2" borderId="7" xfId="17" applyFont="1" applyFill="1" applyBorder="1" applyAlignment="1">
      <alignment horizontal="center" vertical="center"/>
    </xf>
    <xf numFmtId="0" fontId="21" fillId="2" borderId="1" xfId="0" applyFont="1" applyFill="1" applyBorder="1" applyAlignment="1">
      <alignment horizontal="center" vertical="center"/>
    </xf>
    <xf numFmtId="0" fontId="33" fillId="2" borderId="0" xfId="0" applyFont="1" applyFill="1" applyAlignment="1">
      <alignment horizontal="right" vertical="center"/>
    </xf>
    <xf numFmtId="3" fontId="33" fillId="2" borderId="12" xfId="0" applyNumberFormat="1" applyFont="1" applyFill="1" applyBorder="1" applyAlignment="1">
      <alignment horizontal="center" vertical="center"/>
    </xf>
    <xf numFmtId="3" fontId="33" fillId="2" borderId="1" xfId="0" applyNumberFormat="1" applyFont="1" applyFill="1" applyBorder="1" applyAlignment="1">
      <alignment horizontal="center" vertical="center"/>
    </xf>
    <xf numFmtId="0" fontId="28" fillId="2" borderId="0" xfId="0" applyFont="1" applyFill="1" applyBorder="1"/>
    <xf numFmtId="0" fontId="21" fillId="2" borderId="0" xfId="0" applyFont="1" applyFill="1" applyAlignment="1"/>
    <xf numFmtId="0" fontId="21" fillId="2" borderId="1" xfId="0" applyFont="1" applyFill="1" applyBorder="1" applyAlignment="1">
      <alignment horizontal="center" vertical="top" wrapText="1"/>
    </xf>
    <xf numFmtId="0" fontId="33" fillId="2" borderId="1" xfId="0" applyFont="1" applyFill="1" applyBorder="1" applyAlignment="1">
      <alignment horizontal="center"/>
    </xf>
    <xf numFmtId="0" fontId="39" fillId="2" borderId="0" xfId="0" applyFont="1" applyFill="1" applyBorder="1"/>
    <xf numFmtId="0" fontId="21" fillId="0" borderId="0" xfId="0" applyFont="1" applyAlignment="1"/>
    <xf numFmtId="0" fontId="33" fillId="0" borderId="0" xfId="0" applyFont="1" applyFill="1" applyAlignment="1">
      <alignment horizontal="right"/>
    </xf>
    <xf numFmtId="0" fontId="13" fillId="0" borderId="0" xfId="0" applyFont="1"/>
    <xf numFmtId="0" fontId="21" fillId="0" borderId="0" xfId="0" applyFont="1" applyFill="1"/>
    <xf numFmtId="0" fontId="13" fillId="0" borderId="0" xfId="0" applyFont="1" applyFill="1"/>
    <xf numFmtId="2" fontId="13" fillId="0" borderId="0" xfId="0" applyNumberFormat="1" applyFont="1" applyFill="1"/>
    <xf numFmtId="0" fontId="13" fillId="0" borderId="0" xfId="0" applyFont="1" applyFill="1" applyAlignment="1">
      <alignment vertical="top"/>
    </xf>
    <xf numFmtId="0" fontId="13" fillId="0" borderId="0" xfId="0" applyFont="1" applyFill="1" applyAlignment="1">
      <alignment horizontal="center"/>
    </xf>
    <xf numFmtId="0" fontId="13" fillId="2" borderId="0" xfId="0" applyFont="1" applyFill="1"/>
    <xf numFmtId="3" fontId="33" fillId="0" borderId="0" xfId="0" applyNumberFormat="1" applyFont="1" applyFill="1" applyAlignment="1">
      <alignment horizontal="center"/>
    </xf>
    <xf numFmtId="0" fontId="13" fillId="0" borderId="0" xfId="1" applyFont="1" applyFill="1" applyBorder="1" applyAlignment="1">
      <alignment vertical="top" wrapText="1"/>
    </xf>
    <xf numFmtId="0" fontId="13" fillId="0" borderId="0" xfId="1" applyFont="1" applyFill="1"/>
    <xf numFmtId="0" fontId="21" fillId="0" borderId="0" xfId="1" applyFont="1" applyFill="1"/>
    <xf numFmtId="16" fontId="21" fillId="2" borderId="1" xfId="1" applyNumberFormat="1" applyFont="1" applyFill="1" applyBorder="1"/>
    <xf numFmtId="0" fontId="13" fillId="0" borderId="1" xfId="0" applyFont="1" applyBorder="1"/>
    <xf numFmtId="0" fontId="13" fillId="0" borderId="0" xfId="1" applyFont="1" applyFill="1" applyBorder="1"/>
    <xf numFmtId="0" fontId="13" fillId="2" borderId="0" xfId="1" applyFont="1" applyFill="1"/>
    <xf numFmtId="2" fontId="13" fillId="0" borderId="0" xfId="1" applyNumberFormat="1" applyFont="1" applyFill="1"/>
    <xf numFmtId="0" fontId="33" fillId="0" borderId="0" xfId="0" applyFont="1" applyAlignment="1">
      <alignment horizontal="right" vertical="center"/>
    </xf>
    <xf numFmtId="0" fontId="33" fillId="0" borderId="0" xfId="0" applyFont="1" applyAlignment="1">
      <alignment horizontal="right"/>
    </xf>
    <xf numFmtId="0" fontId="13" fillId="0" borderId="1" xfId="0" applyFont="1" applyFill="1" applyBorder="1"/>
    <xf numFmtId="2" fontId="13" fillId="0" borderId="1" xfId="0" applyNumberFormat="1" applyFont="1" applyFill="1" applyBorder="1"/>
    <xf numFmtId="0" fontId="20" fillId="0" borderId="0" xfId="0" applyFont="1" applyFill="1" applyBorder="1"/>
    <xf numFmtId="0" fontId="20" fillId="0" borderId="0" xfId="0" applyFont="1" applyFill="1" applyBorder="1" applyAlignment="1">
      <alignment vertical="top"/>
    </xf>
    <xf numFmtId="0" fontId="33" fillId="0" borderId="0" xfId="0" applyFont="1" applyFill="1" applyBorder="1"/>
    <xf numFmtId="0" fontId="21" fillId="8" borderId="7" xfId="0" applyFont="1" applyFill="1" applyBorder="1"/>
    <xf numFmtId="0" fontId="33" fillId="8" borderId="7"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1" xfId="0" applyFont="1" applyFill="1" applyBorder="1" applyAlignment="1">
      <alignment horizontal="center" vertical="top" wrapText="1"/>
    </xf>
    <xf numFmtId="0" fontId="21" fillId="2" borderId="7" xfId="17" applyFont="1" applyFill="1" applyBorder="1" applyAlignment="1">
      <alignment horizontal="center" vertical="center" wrapText="1"/>
    </xf>
    <xf numFmtId="1" fontId="21" fillId="2" borderId="7" xfId="17" applyNumberFormat="1" applyFont="1" applyFill="1" applyBorder="1" applyAlignment="1">
      <alignment horizontal="center" vertical="center" wrapText="1"/>
    </xf>
    <xf numFmtId="1" fontId="21" fillId="2" borderId="7" xfId="17" applyNumberFormat="1" applyFont="1" applyFill="1" applyBorder="1" applyAlignment="1">
      <alignment horizontal="center" vertical="center"/>
    </xf>
    <xf numFmtId="14" fontId="13" fillId="2" borderId="10" xfId="0" applyNumberFormat="1" applyFont="1" applyFill="1" applyBorder="1" applyAlignment="1">
      <alignment horizontal="left"/>
    </xf>
    <xf numFmtId="0" fontId="21" fillId="2" borderId="10" xfId="0" applyFont="1" applyFill="1" applyBorder="1" applyAlignment="1">
      <alignment horizontal="center" vertical="center" wrapText="1"/>
    </xf>
    <xf numFmtId="4" fontId="21" fillId="2" borderId="11" xfId="0" applyNumberFormat="1" applyFont="1" applyFill="1" applyBorder="1" applyAlignment="1">
      <alignment horizontal="center" vertical="center" wrapText="1"/>
    </xf>
    <xf numFmtId="3" fontId="33" fillId="2" borderId="10" xfId="0" applyNumberFormat="1" applyFont="1" applyFill="1" applyBorder="1" applyAlignment="1">
      <alignment horizontal="center" vertic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1" fillId="2" borderId="1" xfId="0" applyFont="1" applyFill="1" applyBorder="1" applyAlignment="1">
      <alignment vertical="top"/>
    </xf>
    <xf numFmtId="4" fontId="33" fillId="7" borderId="1" xfId="0" applyNumberFormat="1" applyFont="1" applyFill="1" applyBorder="1" applyAlignment="1">
      <alignment horizontal="center"/>
    </xf>
    <xf numFmtId="0" fontId="21" fillId="7" borderId="1" xfId="0" applyFont="1" applyFill="1" applyBorder="1" applyAlignment="1"/>
    <xf numFmtId="3" fontId="33" fillId="7" borderId="1" xfId="0" applyNumberFormat="1" applyFont="1" applyFill="1" applyBorder="1" applyAlignment="1">
      <alignment horizontal="center"/>
    </xf>
    <xf numFmtId="3" fontId="33" fillId="2" borderId="0" xfId="0" applyNumberFormat="1" applyFont="1" applyFill="1" applyBorder="1" applyAlignment="1">
      <alignment horizontal="center" vertical="center"/>
    </xf>
    <xf numFmtId="0" fontId="21" fillId="2" borderId="9" xfId="17" applyFont="1" applyFill="1" applyBorder="1" applyAlignment="1">
      <alignment horizontal="center" vertical="center"/>
    </xf>
    <xf numFmtId="0" fontId="33" fillId="2" borderId="1" xfId="0" applyFont="1" applyFill="1" applyBorder="1" applyAlignment="1">
      <alignment horizontal="right" vertical="center"/>
    </xf>
    <xf numFmtId="0" fontId="33" fillId="2" borderId="0" xfId="0" applyFont="1" applyFill="1" applyBorder="1" applyAlignment="1">
      <alignment horizontal="right" vertical="center"/>
    </xf>
    <xf numFmtId="0" fontId="21" fillId="2" borderId="28" xfId="17" applyFont="1" applyFill="1" applyBorder="1" applyAlignment="1">
      <alignment horizontal="center" vertical="center"/>
    </xf>
    <xf numFmtId="0" fontId="21" fillId="2" borderId="1" xfId="17" applyFont="1" applyFill="1" applyBorder="1" applyAlignment="1">
      <alignment horizontal="center" vertical="center"/>
    </xf>
    <xf numFmtId="0" fontId="13" fillId="6" borderId="1" xfId="1" applyFont="1" applyFill="1" applyBorder="1" applyAlignment="1">
      <alignment horizontal="center" vertical="top" wrapText="1"/>
    </xf>
    <xf numFmtId="0" fontId="13" fillId="6" borderId="1" xfId="1" applyFont="1" applyFill="1" applyBorder="1" applyAlignment="1">
      <alignment horizontal="center" vertical="center"/>
    </xf>
    <xf numFmtId="3" fontId="21" fillId="0" borderId="1" xfId="0" applyNumberFormat="1" applyFont="1" applyFill="1" applyBorder="1"/>
    <xf numFmtId="3" fontId="13" fillId="0" borderId="1" xfId="0" applyNumberFormat="1" applyFont="1" applyFill="1" applyBorder="1"/>
    <xf numFmtId="2" fontId="21" fillId="0" borderId="1" xfId="0" applyNumberFormat="1" applyFont="1" applyFill="1" applyBorder="1"/>
    <xf numFmtId="3" fontId="33" fillId="6" borderId="1" xfId="0" applyNumberFormat="1" applyFont="1" applyFill="1" applyBorder="1"/>
    <xf numFmtId="3" fontId="20" fillId="6" borderId="1" xfId="0" applyNumberFormat="1" applyFont="1" applyFill="1" applyBorder="1"/>
    <xf numFmtId="3" fontId="13" fillId="6" borderId="1" xfId="0" applyNumberFormat="1" applyFont="1" applyFill="1" applyBorder="1"/>
    <xf numFmtId="3" fontId="26" fillId="2" borderId="0" xfId="0" applyNumberFormat="1" applyFont="1" applyFill="1" applyAlignment="1">
      <alignment horizontal="center"/>
    </xf>
    <xf numFmtId="0" fontId="21" fillId="6" borderId="1" xfId="0" applyFont="1" applyFill="1" applyBorder="1"/>
    <xf numFmtId="0" fontId="33" fillId="6" borderId="1" xfId="0" applyFont="1" applyFill="1" applyBorder="1" applyAlignment="1">
      <alignment horizontal="right" vertical="center"/>
    </xf>
    <xf numFmtId="4" fontId="26" fillId="6" borderId="1" xfId="0" applyNumberFormat="1" applyFont="1" applyFill="1" applyBorder="1" applyAlignment="1">
      <alignment horizontal="center" vertical="center"/>
    </xf>
    <xf numFmtId="0" fontId="21" fillId="0" borderId="1" xfId="0" applyFont="1" applyFill="1" applyBorder="1" applyAlignment="1">
      <alignment horizontal="center"/>
    </xf>
    <xf numFmtId="0" fontId="21" fillId="0" borderId="1" xfId="0" applyFont="1" applyFill="1" applyBorder="1" applyAlignment="1">
      <alignment horizontal="center" vertical="center" wrapText="1"/>
    </xf>
    <xf numFmtId="0" fontId="13"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2" fontId="12" fillId="2" borderId="1" xfId="0" applyNumberFormat="1" applyFont="1" applyFill="1" applyBorder="1" applyAlignment="1">
      <alignment horizontal="center"/>
    </xf>
    <xf numFmtId="0" fontId="12" fillId="2" borderId="1" xfId="0" applyFont="1" applyFill="1" applyBorder="1"/>
    <xf numFmtId="0" fontId="12" fillId="0" borderId="1" xfId="0" applyFont="1" applyFill="1" applyBorder="1" applyAlignment="1">
      <alignment horizontal="center" vertical="center"/>
    </xf>
    <xf numFmtId="0" fontId="41" fillId="0" borderId="1" xfId="0" applyFont="1" applyFill="1" applyBorder="1"/>
    <xf numFmtId="0" fontId="12" fillId="0" borderId="1" xfId="0" applyFont="1" applyFill="1" applyBorder="1"/>
    <xf numFmtId="2"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xf>
    <xf numFmtId="10" fontId="13" fillId="2" borderId="0" xfId="14" applyNumberFormat="1" applyFont="1" applyFill="1"/>
    <xf numFmtId="10" fontId="13" fillId="2" borderId="0" xfId="0" applyNumberFormat="1" applyFont="1" applyFill="1"/>
    <xf numFmtId="4" fontId="13" fillId="2" borderId="0" xfId="0" applyNumberFormat="1" applyFont="1" applyFill="1"/>
    <xf numFmtId="2" fontId="13" fillId="2" borderId="0" xfId="0" applyNumberFormat="1" applyFont="1" applyFill="1"/>
    <xf numFmtId="0" fontId="43" fillId="2" borderId="0" xfId="0" applyFont="1" applyFill="1"/>
    <xf numFmtId="0" fontId="30" fillId="2" borderId="0" xfId="0" applyFont="1" applyFill="1"/>
    <xf numFmtId="4" fontId="20" fillId="6" borderId="1" xfId="0" applyNumberFormat="1" applyFont="1" applyFill="1" applyBorder="1"/>
    <xf numFmtId="0" fontId="42" fillId="0" borderId="1" xfId="0" applyFont="1" applyBorder="1" applyAlignment="1">
      <alignment horizontal="center" vertical="center"/>
    </xf>
    <xf numFmtId="0" fontId="42" fillId="0" borderId="1" xfId="0" applyFont="1" applyBorder="1" applyAlignment="1">
      <alignment vertical="center"/>
    </xf>
    <xf numFmtId="3" fontId="42" fillId="0" borderId="1" xfId="0" applyNumberFormat="1" applyFont="1" applyBorder="1" applyAlignment="1">
      <alignment horizontal="right" vertical="center"/>
    </xf>
    <xf numFmtId="10" fontId="42" fillId="0" borderId="1" xfId="0" applyNumberFormat="1" applyFont="1" applyBorder="1" applyAlignment="1">
      <alignment horizontal="right" vertical="center"/>
    </xf>
    <xf numFmtId="1" fontId="42" fillId="0" borderId="1" xfId="0" applyNumberFormat="1" applyFont="1" applyBorder="1" applyAlignment="1">
      <alignment horizontal="right" vertical="center"/>
    </xf>
    <xf numFmtId="9" fontId="42" fillId="0" borderId="1" xfId="0" applyNumberFormat="1" applyFont="1" applyBorder="1" applyAlignment="1">
      <alignment vertical="center"/>
    </xf>
    <xf numFmtId="0" fontId="42" fillId="2" borderId="1" xfId="0" applyFont="1" applyFill="1" applyBorder="1" applyAlignment="1">
      <alignment vertical="center"/>
    </xf>
    <xf numFmtId="3" fontId="42" fillId="2" borderId="1" xfId="0" applyNumberFormat="1" applyFont="1" applyFill="1" applyBorder="1" applyAlignment="1">
      <alignment horizontal="right" vertical="center"/>
    </xf>
    <xf numFmtId="10" fontId="42" fillId="2" borderId="1" xfId="0" applyNumberFormat="1" applyFont="1" applyFill="1" applyBorder="1" applyAlignment="1">
      <alignment horizontal="right" vertical="center"/>
    </xf>
    <xf numFmtId="0" fontId="13" fillId="6" borderId="1" xfId="0" applyFont="1" applyFill="1" applyBorder="1"/>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wrapText="1"/>
    </xf>
    <xf numFmtId="0" fontId="45" fillId="0" borderId="1" xfId="9" applyFont="1" applyBorder="1"/>
    <xf numFmtId="0" fontId="45" fillId="0" borderId="15" xfId="9" applyFont="1" applyFill="1" applyBorder="1" applyAlignment="1">
      <alignment horizontal="center"/>
    </xf>
    <xf numFmtId="3" fontId="21" fillId="0" borderId="1" xfId="0" applyNumberFormat="1" applyFont="1" applyFill="1" applyBorder="1" applyAlignment="1">
      <alignment horizontal="center" vertical="center" wrapText="1"/>
    </xf>
    <xf numFmtId="46" fontId="13" fillId="0" borderId="0" xfId="0" applyNumberFormat="1" applyFont="1" applyFill="1"/>
    <xf numFmtId="0" fontId="11" fillId="2" borderId="0" xfId="0" applyFont="1" applyFill="1"/>
    <xf numFmtId="0" fontId="21" fillId="0" borderId="15" xfId="9" applyFont="1" applyFill="1" applyBorder="1" applyAlignment="1">
      <alignment horizontal="center"/>
    </xf>
    <xf numFmtId="0" fontId="13" fillId="0" borderId="1" xfId="0" applyFont="1" applyBorder="1" applyAlignment="1">
      <alignment horizontal="center"/>
    </xf>
    <xf numFmtId="3" fontId="21"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xf>
    <xf numFmtId="46" fontId="13" fillId="0" borderId="0" xfId="0" applyNumberFormat="1" applyFont="1"/>
    <xf numFmtId="0" fontId="45" fillId="0" borderId="16" xfId="9" applyFont="1" applyFill="1" applyBorder="1" applyAlignment="1">
      <alignment horizontal="center"/>
    </xf>
    <xf numFmtId="3" fontId="21" fillId="0" borderId="10" xfId="0" applyNumberFormat="1" applyFont="1" applyFill="1" applyBorder="1" applyAlignment="1">
      <alignment horizontal="center" vertical="center" wrapText="1"/>
    </xf>
    <xf numFmtId="0" fontId="45" fillId="0" borderId="1" xfId="9" applyFont="1" applyFill="1" applyBorder="1" applyAlignment="1">
      <alignment horizontal="center"/>
    </xf>
    <xf numFmtId="1" fontId="20" fillId="2" borderId="1" xfId="0" applyNumberFormat="1" applyFont="1" applyFill="1" applyBorder="1" applyAlignment="1">
      <alignment horizontal="center"/>
    </xf>
    <xf numFmtId="1" fontId="33" fillId="2" borderId="1" xfId="0" applyNumberFormat="1" applyFont="1" applyFill="1" applyBorder="1" applyAlignment="1">
      <alignment horizontal="center"/>
    </xf>
    <xf numFmtId="3" fontId="20" fillId="2" borderId="1" xfId="0" applyNumberFormat="1" applyFont="1" applyFill="1" applyBorder="1" applyAlignment="1">
      <alignment horizontal="center"/>
    </xf>
    <xf numFmtId="168" fontId="21" fillId="2" borderId="1" xfId="0" applyNumberFormat="1" applyFont="1" applyFill="1" applyBorder="1" applyAlignment="1">
      <alignment horizontal="center"/>
    </xf>
    <xf numFmtId="168" fontId="13" fillId="2" borderId="1" xfId="0" applyNumberFormat="1" applyFont="1" applyFill="1" applyBorder="1" applyAlignment="1">
      <alignment horizontal="center"/>
    </xf>
    <xf numFmtId="4" fontId="13" fillId="2" borderId="1" xfId="0" applyNumberFormat="1" applyFont="1" applyFill="1" applyBorder="1" applyAlignment="1">
      <alignment horizontal="center"/>
    </xf>
    <xf numFmtId="168" fontId="13" fillId="2" borderId="18" xfId="0" applyNumberFormat="1" applyFont="1" applyFill="1" applyBorder="1" applyAlignment="1">
      <alignment horizontal="center"/>
    </xf>
    <xf numFmtId="0" fontId="13" fillId="0" borderId="0" xfId="0" applyFont="1" applyBorder="1"/>
    <xf numFmtId="0" fontId="33" fillId="7" borderId="1" xfId="0" applyFont="1" applyFill="1" applyBorder="1" applyAlignment="1">
      <alignment horizontal="left" vertical="center"/>
    </xf>
    <xf numFmtId="0" fontId="33" fillId="2" borderId="0" xfId="0" applyFont="1" applyFill="1" applyAlignment="1">
      <alignment horizontal="right"/>
    </xf>
    <xf numFmtId="3" fontId="20" fillId="2" borderId="0" xfId="0" applyNumberFormat="1" applyFont="1" applyFill="1" applyAlignment="1">
      <alignment horizontal="center"/>
    </xf>
    <xf numFmtId="3" fontId="13" fillId="2" borderId="0" xfId="0" applyNumberFormat="1" applyFont="1" applyFill="1"/>
    <xf numFmtId="0" fontId="20" fillId="2" borderId="0" xfId="0" applyFont="1" applyFill="1" applyAlignment="1">
      <alignment horizontal="right" vertical="center"/>
    </xf>
    <xf numFmtId="3" fontId="20" fillId="2" borderId="0" xfId="0" applyNumberFormat="1" applyFont="1" applyFill="1" applyAlignment="1">
      <alignment horizontal="center" vertical="center"/>
    </xf>
    <xf numFmtId="0" fontId="39" fillId="0" borderId="0" xfId="0" applyFont="1"/>
    <xf numFmtId="0" fontId="13" fillId="0" borderId="0" xfId="0" applyFont="1" applyBorder="1" applyAlignment="1">
      <alignment vertical="top" wrapText="1"/>
    </xf>
    <xf numFmtId="4" fontId="13" fillId="0" borderId="1" xfId="0" applyNumberFormat="1" applyFont="1" applyBorder="1" applyAlignment="1">
      <alignment horizontal="center" vertical="center"/>
    </xf>
    <xf numFmtId="4" fontId="13" fillId="0" borderId="0" xfId="0" applyNumberFormat="1" applyFont="1" applyFill="1"/>
    <xf numFmtId="3" fontId="13" fillId="0" borderId="0" xfId="0" applyNumberFormat="1" applyFont="1"/>
    <xf numFmtId="4" fontId="13" fillId="0" borderId="0" xfId="0" applyNumberFormat="1" applyFont="1"/>
    <xf numFmtId="0" fontId="21" fillId="6" borderId="1" xfId="0" applyFont="1" applyFill="1" applyBorder="1" applyAlignment="1">
      <alignment vertical="center" wrapText="1"/>
    </xf>
    <xf numFmtId="0" fontId="21" fillId="6" borderId="1" xfId="0" applyFont="1" applyFill="1" applyBorder="1" applyAlignment="1">
      <alignment horizontal="center" vertical="center" wrapText="1"/>
    </xf>
    <xf numFmtId="3" fontId="21" fillId="6" borderId="1" xfId="0" applyNumberFormat="1" applyFont="1" applyFill="1" applyBorder="1" applyAlignment="1">
      <alignment horizontal="center" vertical="center" wrapText="1"/>
    </xf>
    <xf numFmtId="0" fontId="20" fillId="2" borderId="1" xfId="0" applyFont="1" applyFill="1" applyBorder="1" applyAlignment="1">
      <alignment horizontal="right" wrapText="1"/>
    </xf>
    <xf numFmtId="4" fontId="20" fillId="7" borderId="1" xfId="0" applyNumberFormat="1" applyFont="1" applyFill="1" applyBorder="1" applyAlignment="1">
      <alignment horizontal="center"/>
    </xf>
    <xf numFmtId="168" fontId="33" fillId="7" borderId="1" xfId="0" applyNumberFormat="1" applyFont="1" applyFill="1" applyBorder="1" applyAlignment="1">
      <alignment horizontal="center"/>
    </xf>
    <xf numFmtId="3" fontId="13" fillId="2" borderId="1" xfId="0" applyNumberFormat="1" applyFont="1" applyFill="1" applyBorder="1"/>
    <xf numFmtId="0" fontId="20" fillId="2" borderId="1" xfId="0" applyFont="1" applyFill="1" applyBorder="1" applyAlignment="1">
      <alignment horizontal="right" vertical="center"/>
    </xf>
    <xf numFmtId="0" fontId="44" fillId="0" borderId="1" xfId="0" applyFont="1" applyBorder="1" applyAlignment="1">
      <alignment horizontal="center" vertical="center"/>
    </xf>
    <xf numFmtId="4" fontId="26" fillId="8" borderId="1" xfId="0" applyNumberFormat="1" applyFont="1" applyFill="1" applyBorder="1"/>
    <xf numFmtId="4" fontId="26" fillId="6" borderId="1" xfId="0" applyNumberFormat="1" applyFont="1" applyFill="1" applyBorder="1" applyAlignment="1">
      <alignment horizontal="center"/>
    </xf>
    <xf numFmtId="3"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xf>
    <xf numFmtId="4" fontId="13" fillId="0" borderId="1" xfId="0" applyNumberFormat="1" applyFont="1" applyBorder="1" applyAlignment="1">
      <alignment horizontal="center"/>
    </xf>
    <xf numFmtId="4" fontId="13" fillId="0" borderId="1" xfId="0" applyNumberFormat="1" applyFont="1" applyFill="1" applyBorder="1" applyAlignment="1">
      <alignment horizontal="center"/>
    </xf>
    <xf numFmtId="4" fontId="13" fillId="0" borderId="1" xfId="0" applyNumberFormat="1" applyFont="1" applyFill="1" applyBorder="1" applyAlignment="1">
      <alignment horizontal="center" vertical="center"/>
    </xf>
    <xf numFmtId="4" fontId="21" fillId="0" borderId="1" xfId="0" applyNumberFormat="1" applyFont="1" applyFill="1" applyBorder="1" applyAlignment="1">
      <alignment horizontal="center"/>
    </xf>
    <xf numFmtId="3" fontId="13" fillId="0" borderId="1" xfId="0" applyNumberFormat="1" applyFont="1" applyBorder="1" applyAlignment="1">
      <alignment horizontal="center" vertical="center"/>
    </xf>
    <xf numFmtId="10" fontId="42" fillId="0" borderId="1" xfId="0" applyNumberFormat="1" applyFont="1" applyBorder="1" applyAlignment="1">
      <alignment horizontal="center" vertical="center"/>
    </xf>
    <xf numFmtId="3" fontId="42" fillId="2" borderId="1" xfId="0" applyNumberFormat="1" applyFont="1" applyFill="1" applyBorder="1" applyAlignment="1">
      <alignment horizontal="center" vertical="center"/>
    </xf>
    <xf numFmtId="10" fontId="42" fillId="2" borderId="1" xfId="0" applyNumberFormat="1" applyFont="1" applyFill="1" applyBorder="1" applyAlignment="1">
      <alignment horizontal="center" vertical="center"/>
    </xf>
    <xf numFmtId="9" fontId="42" fillId="0" borderId="1" xfId="0" applyNumberFormat="1" applyFont="1" applyBorder="1" applyAlignment="1">
      <alignment horizontal="center" vertical="center"/>
    </xf>
    <xf numFmtId="10" fontId="13" fillId="8" borderId="21" xfId="0" applyNumberFormat="1" applyFont="1" applyFill="1" applyBorder="1"/>
    <xf numFmtId="4" fontId="26" fillId="8" borderId="24" xfId="0" applyNumberFormat="1" applyFont="1" applyFill="1" applyBorder="1"/>
    <xf numFmtId="0" fontId="13" fillId="10" borderId="0" xfId="0" applyFont="1" applyFill="1" applyBorder="1" applyAlignment="1">
      <alignment horizontal="center"/>
    </xf>
    <xf numFmtId="0" fontId="13" fillId="10" borderId="1" xfId="0" applyFont="1" applyFill="1" applyBorder="1" applyAlignment="1">
      <alignment horizontal="center"/>
    </xf>
    <xf numFmtId="0" fontId="13" fillId="2" borderId="0" xfId="0" applyFont="1" applyFill="1" applyBorder="1" applyAlignment="1">
      <alignment horizontal="center"/>
    </xf>
    <xf numFmtId="0" fontId="20" fillId="2" borderId="1" xfId="0" applyFont="1" applyFill="1" applyBorder="1"/>
    <xf numFmtId="0" fontId="44" fillId="6" borderId="1"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1" xfId="0" applyFont="1" applyFill="1" applyBorder="1" applyAlignment="1">
      <alignment horizontal="center" vertical="center" wrapText="1"/>
    </xf>
    <xf numFmtId="170" fontId="21" fillId="2" borderId="1" xfId="6" applyNumberFormat="1" applyFont="1" applyFill="1" applyBorder="1" applyAlignment="1">
      <alignment horizontal="center" vertical="center" wrapText="1"/>
    </xf>
    <xf numFmtId="1" fontId="21" fillId="2" borderId="1" xfId="6" applyNumberFormat="1" applyFont="1" applyFill="1" applyBorder="1" applyAlignment="1">
      <alignment horizontal="center" vertical="center" wrapText="1"/>
    </xf>
    <xf numFmtId="170" fontId="21" fillId="2" borderId="1" xfId="6" applyNumberFormat="1" applyFont="1" applyFill="1" applyBorder="1" applyAlignment="1">
      <alignment horizontal="center" vertical="center"/>
    </xf>
    <xf numFmtId="1" fontId="21" fillId="2" borderId="1" xfId="6" applyNumberFormat="1" applyFont="1" applyFill="1" applyBorder="1" applyAlignment="1">
      <alignment horizontal="center" vertical="center"/>
    </xf>
    <xf numFmtId="0" fontId="42" fillId="10" borderId="1" xfId="0" applyFont="1" applyFill="1" applyBorder="1" applyAlignment="1">
      <alignment horizontal="center" wrapText="1"/>
    </xf>
    <xf numFmtId="16" fontId="13" fillId="2" borderId="1" xfId="1" applyNumberFormat="1" applyFont="1" applyFill="1" applyBorder="1"/>
    <xf numFmtId="10" fontId="13" fillId="0" borderId="0" xfId="14" applyNumberFormat="1" applyFont="1"/>
    <xf numFmtId="0" fontId="47" fillId="2" borderId="0" xfId="0" applyFont="1" applyFill="1"/>
    <xf numFmtId="3" fontId="42" fillId="2" borderId="0" xfId="0" applyNumberFormat="1" applyFont="1" applyFill="1" applyBorder="1" applyAlignment="1">
      <alignment horizontal="right" vertical="center"/>
    </xf>
    <xf numFmtId="10" fontId="13" fillId="0" borderId="0" xfId="14" applyNumberFormat="1" applyFont="1" applyBorder="1"/>
    <xf numFmtId="49" fontId="13" fillId="2" borderId="1" xfId="0" applyNumberFormat="1" applyFont="1" applyFill="1" applyBorder="1"/>
    <xf numFmtId="0" fontId="20" fillId="8" borderId="1" xfId="0" applyFont="1" applyFill="1" applyBorder="1" applyAlignment="1">
      <alignment horizontal="center" vertical="center"/>
    </xf>
    <xf numFmtId="0" fontId="13" fillId="6" borderId="1" xfId="0" applyFont="1" applyFill="1" applyBorder="1" applyAlignment="1">
      <alignment horizontal="center"/>
    </xf>
    <xf numFmtId="0" fontId="29" fillId="2" borderId="0" xfId="0" applyFont="1" applyFill="1" applyBorder="1" applyAlignment="1">
      <alignment horizontal="center" vertical="center" wrapText="1"/>
    </xf>
    <xf numFmtId="0" fontId="21" fillId="0" borderId="0" xfId="0" applyFont="1"/>
    <xf numFmtId="0" fontId="12" fillId="2" borderId="1" xfId="0" applyFont="1" applyFill="1" applyBorder="1" applyAlignment="1">
      <alignment wrapText="1"/>
    </xf>
    <xf numFmtId="0" fontId="12" fillId="2" borderId="1" xfId="0" applyFont="1" applyFill="1" applyBorder="1" applyAlignment="1">
      <alignment horizontal="center" wrapText="1"/>
    </xf>
    <xf numFmtId="1" fontId="21" fillId="2" borderId="1" xfId="0" applyNumberFormat="1" applyFont="1" applyFill="1" applyBorder="1" applyAlignment="1">
      <alignment horizontal="center" vertical="center" wrapText="1"/>
    </xf>
    <xf numFmtId="10" fontId="13" fillId="0" borderId="0" xfId="0" applyNumberFormat="1" applyFont="1"/>
    <xf numFmtId="2" fontId="13" fillId="0" borderId="0" xfId="0" applyNumberFormat="1" applyFont="1"/>
    <xf numFmtId="9" fontId="13" fillId="0" borderId="0" xfId="14" applyNumberFormat="1" applyFont="1"/>
    <xf numFmtId="3" fontId="13" fillId="0" borderId="1" xfId="0" applyNumberFormat="1" applyFont="1" applyBorder="1" applyAlignment="1">
      <alignment horizontal="center"/>
    </xf>
    <xf numFmtId="0" fontId="42" fillId="2" borderId="0" xfId="0" applyFont="1" applyFill="1" applyBorder="1" applyAlignment="1">
      <alignment horizontal="center" vertical="center"/>
    </xf>
    <xf numFmtId="0" fontId="42" fillId="2" borderId="0" xfId="0" applyFont="1" applyFill="1" applyBorder="1" applyAlignment="1">
      <alignment vertical="center"/>
    </xf>
    <xf numFmtId="10" fontId="42" fillId="2" borderId="0" xfId="0" applyNumberFormat="1" applyFont="1" applyFill="1" applyBorder="1" applyAlignment="1">
      <alignment horizontal="right" vertical="center"/>
    </xf>
    <xf numFmtId="9" fontId="42" fillId="2" borderId="0" xfId="0" applyNumberFormat="1" applyFont="1" applyFill="1" applyBorder="1" applyAlignment="1">
      <alignment vertical="center"/>
    </xf>
    <xf numFmtId="0" fontId="20" fillId="2" borderId="14" xfId="0" applyFont="1" applyFill="1" applyBorder="1" applyAlignment="1">
      <alignment horizontal="right"/>
    </xf>
    <xf numFmtId="4" fontId="20" fillId="2" borderId="0" xfId="0" applyNumberFormat="1" applyFont="1" applyFill="1"/>
    <xf numFmtId="2" fontId="40" fillId="2" borderId="0" xfId="0" applyNumberFormat="1" applyFont="1" applyFill="1"/>
    <xf numFmtId="4" fontId="26" fillId="2" borderId="0" xfId="0" applyNumberFormat="1" applyFont="1" applyFill="1"/>
    <xf numFmtId="3" fontId="26" fillId="8" borderId="17" xfId="0" applyNumberFormat="1" applyFont="1" applyFill="1" applyBorder="1"/>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21" fillId="7" borderId="1" xfId="0" applyFont="1" applyFill="1" applyBorder="1" applyAlignment="1">
      <alignment horizontal="center" vertical="center" wrapText="1"/>
    </xf>
    <xf numFmtId="2" fontId="21" fillId="7" borderId="1" xfId="0" applyNumberFormat="1" applyFont="1" applyFill="1" applyBorder="1" applyAlignment="1">
      <alignment horizontal="center" vertical="center"/>
    </xf>
    <xf numFmtId="3" fontId="21" fillId="7" borderId="1" xfId="0" applyNumberFormat="1" applyFont="1" applyFill="1" applyBorder="1" applyAlignment="1">
      <alignment horizontal="center" vertical="center"/>
    </xf>
    <xf numFmtId="0" fontId="13" fillId="7" borderId="1" xfId="0" applyFont="1" applyFill="1" applyBorder="1" applyAlignment="1">
      <alignment horizontal="center" vertical="center"/>
    </xf>
    <xf numFmtId="0" fontId="21" fillId="7" borderId="1" xfId="0" applyFont="1" applyFill="1" applyBorder="1" applyAlignment="1">
      <alignment horizontal="center" vertical="center"/>
    </xf>
    <xf numFmtId="0" fontId="48" fillId="2" borderId="0" xfId="0" applyFont="1" applyFill="1"/>
    <xf numFmtId="0" fontId="31" fillId="2" borderId="0" xfId="0" applyFont="1" applyFill="1"/>
    <xf numFmtId="0" fontId="21" fillId="2" borderId="0" xfId="0" applyFont="1" applyFill="1"/>
    <xf numFmtId="0" fontId="39" fillId="2" borderId="0" xfId="0" applyFont="1" applyFill="1" applyAlignment="1">
      <alignment horizontal="center"/>
    </xf>
    <xf numFmtId="2" fontId="20" fillId="2" borderId="0" xfId="0" applyNumberFormat="1" applyFont="1" applyFill="1" applyAlignment="1">
      <alignment horizontal="center"/>
    </xf>
    <xf numFmtId="9" fontId="13" fillId="2" borderId="0" xfId="0" applyNumberFormat="1" applyFont="1" applyFill="1"/>
    <xf numFmtId="2" fontId="29" fillId="2" borderId="0" xfId="0" applyNumberFormat="1" applyFont="1" applyFill="1"/>
    <xf numFmtId="0" fontId="29" fillId="2" borderId="1" xfId="0" applyFont="1" applyFill="1" applyBorder="1"/>
    <xf numFmtId="0" fontId="31" fillId="7" borderId="1" xfId="0" applyFont="1" applyFill="1" applyBorder="1"/>
    <xf numFmtId="4" fontId="13" fillId="2" borderId="1" xfId="0" applyNumberFormat="1" applyFont="1" applyFill="1" applyBorder="1"/>
    <xf numFmtId="0" fontId="20" fillId="7" borderId="1" xfId="0" applyFont="1" applyFill="1" applyBorder="1" applyAlignment="1">
      <alignment horizontal="center"/>
    </xf>
    <xf numFmtId="3" fontId="26" fillId="8" borderId="1" xfId="0" applyNumberFormat="1" applyFont="1" applyFill="1" applyBorder="1"/>
    <xf numFmtId="2" fontId="13" fillId="2" borderId="1" xfId="0" applyNumberFormat="1" applyFont="1" applyFill="1" applyBorder="1" applyAlignment="1">
      <alignment horizontal="center" vertical="center"/>
    </xf>
    <xf numFmtId="2" fontId="20" fillId="2" borderId="1" xfId="0" applyNumberFormat="1" applyFont="1" applyFill="1" applyBorder="1" applyAlignment="1">
      <alignment horizontal="center" vertical="center"/>
    </xf>
    <xf numFmtId="10" fontId="13" fillId="2" borderId="1" xfId="0" applyNumberFormat="1" applyFont="1" applyFill="1" applyBorder="1" applyAlignment="1">
      <alignment horizontal="center" vertical="center"/>
    </xf>
    <xf numFmtId="4" fontId="20" fillId="2" borderId="1" xfId="0" applyNumberFormat="1" applyFont="1" applyFill="1" applyBorder="1" applyAlignment="1">
      <alignment horizontal="center" vertical="center"/>
    </xf>
    <xf numFmtId="0" fontId="13" fillId="2" borderId="1" xfId="0" applyFont="1" applyFill="1" applyBorder="1" applyAlignment="1">
      <alignment horizontal="left"/>
    </xf>
    <xf numFmtId="0" fontId="21" fillId="2" borderId="1" xfId="0" applyFont="1" applyFill="1" applyBorder="1" applyAlignment="1">
      <alignment vertical="center" wrapText="1"/>
    </xf>
    <xf numFmtId="0" fontId="20" fillId="2" borderId="0" xfId="0" applyFont="1" applyFill="1" applyAlignment="1">
      <alignment vertical="center"/>
    </xf>
    <xf numFmtId="0" fontId="20" fillId="2" borderId="1" xfId="0" applyFont="1" applyFill="1" applyBorder="1" applyAlignment="1">
      <alignment horizontal="center" vertical="center" wrapText="1"/>
    </xf>
    <xf numFmtId="0" fontId="13" fillId="2" borderId="1" xfId="0" applyFont="1" applyFill="1" applyBorder="1" applyAlignment="1">
      <alignment horizontal="center" vertical="center" textRotation="255" wrapText="1"/>
    </xf>
    <xf numFmtId="172" fontId="13" fillId="2" borderId="1" xfId="0" applyNumberFormat="1" applyFont="1" applyFill="1" applyBorder="1" applyAlignment="1">
      <alignment horizontal="left" vertical="center" wrapText="1"/>
    </xf>
    <xf numFmtId="167" fontId="13" fillId="2" borderId="1" xfId="0" applyNumberFormat="1" applyFont="1" applyFill="1" applyBorder="1" applyAlignment="1">
      <alignment horizontal="center" vertical="center" wrapText="1"/>
    </xf>
    <xf numFmtId="171" fontId="13" fillId="2"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20" fillId="2" borderId="1" xfId="0" applyFont="1" applyFill="1" applyBorder="1" applyAlignment="1">
      <alignment vertical="center" wrapText="1"/>
    </xf>
    <xf numFmtId="171"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0" fillId="7" borderId="1" xfId="0" applyFont="1" applyFill="1" applyBorder="1" applyAlignment="1">
      <alignment horizontal="center" vertical="center" textRotation="90" wrapText="1"/>
    </xf>
    <xf numFmtId="0" fontId="20" fillId="7" borderId="1" xfId="0" applyFont="1" applyFill="1" applyBorder="1" applyAlignment="1">
      <alignment horizontal="center" vertical="center" wrapText="1"/>
    </xf>
    <xf numFmtId="172" fontId="13" fillId="2" borderId="1" xfId="0" applyNumberFormat="1" applyFont="1" applyFill="1" applyBorder="1" applyAlignment="1">
      <alignment horizontal="center" vertical="center" wrapText="1"/>
    </xf>
    <xf numFmtId="167" fontId="20" fillId="8" borderId="1" xfId="0" applyNumberFormat="1" applyFont="1" applyFill="1" applyBorder="1" applyAlignment="1">
      <alignment horizontal="center" vertical="center" wrapText="1"/>
    </xf>
    <xf numFmtId="0" fontId="20" fillId="2" borderId="0" xfId="0" applyFont="1" applyFill="1"/>
    <xf numFmtId="0" fontId="42" fillId="9" borderId="1" xfId="0" applyFont="1" applyFill="1" applyBorder="1" applyAlignment="1">
      <alignment vertical="center" wrapText="1"/>
    </xf>
    <xf numFmtId="0" fontId="42" fillId="2"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4" fillId="7" borderId="1" xfId="0" applyFont="1" applyFill="1" applyBorder="1" applyAlignment="1">
      <alignment horizontal="center" vertical="center" wrapText="1"/>
    </xf>
    <xf numFmtId="0" fontId="13" fillId="0" borderId="0" xfId="0" applyFont="1"/>
    <xf numFmtId="0" fontId="33" fillId="6" borderId="1" xfId="0" applyFont="1" applyFill="1" applyBorder="1" applyAlignment="1">
      <alignment vertical="center" wrapText="1"/>
    </xf>
    <xf numFmtId="3" fontId="13" fillId="6" borderId="1" xfId="0" applyNumberFormat="1" applyFont="1" applyFill="1" applyBorder="1"/>
    <xf numFmtId="3" fontId="13" fillId="0" borderId="1" xfId="0" applyNumberFormat="1" applyFont="1" applyBorder="1"/>
    <xf numFmtId="0" fontId="13" fillId="0" borderId="0" xfId="0" applyFont="1" applyAlignment="1">
      <alignment horizontal="left" vertical="center" wrapText="1"/>
    </xf>
    <xf numFmtId="0" fontId="13" fillId="0" borderId="1" xfId="0" applyFont="1" applyBorder="1" applyAlignment="1">
      <alignment horizontal="left"/>
    </xf>
    <xf numFmtId="0" fontId="33" fillId="6" borderId="1" xfId="0" applyFont="1" applyFill="1" applyBorder="1" applyAlignment="1">
      <alignment horizontal="left" vertical="center" wrapText="1"/>
    </xf>
    <xf numFmtId="4" fontId="13" fillId="0" borderId="1" xfId="0" applyNumberFormat="1" applyFont="1" applyBorder="1" applyAlignment="1">
      <alignment horizontal="center"/>
    </xf>
    <xf numFmtId="0" fontId="13" fillId="0" borderId="1" xfId="0" applyFont="1" applyBorder="1" applyAlignment="1">
      <alignment horizontal="center"/>
    </xf>
    <xf numFmtId="4" fontId="13" fillId="6" borderId="1" xfId="0" applyNumberFormat="1" applyFont="1" applyFill="1" applyBorder="1" applyAlignment="1">
      <alignment horizontal="center"/>
    </xf>
    <xf numFmtId="3" fontId="13" fillId="0" borderId="1" xfId="0" applyNumberFormat="1" applyFont="1" applyBorder="1" applyAlignment="1">
      <alignment horizontal="center"/>
    </xf>
    <xf numFmtId="0" fontId="13" fillId="0" borderId="1" xfId="0" applyFont="1" applyBorder="1"/>
    <xf numFmtId="4" fontId="13" fillId="6" borderId="6" xfId="0" applyNumberFormat="1" applyFont="1" applyFill="1" applyBorder="1" applyAlignment="1">
      <alignment horizontal="center"/>
    </xf>
    <xf numFmtId="3" fontId="33" fillId="8" borderId="31" xfId="0" applyNumberFormat="1" applyFont="1" applyFill="1" applyBorder="1" applyAlignment="1">
      <alignment horizontal="center" vertical="center"/>
    </xf>
    <xf numFmtId="0" fontId="33" fillId="6" borderId="1" xfId="3" applyFont="1" applyFill="1" applyBorder="1" applyAlignment="1">
      <alignment vertical="center" wrapText="1"/>
    </xf>
    <xf numFmtId="0" fontId="33" fillId="6" borderId="10" xfId="0" applyFont="1" applyFill="1" applyBorder="1" applyAlignment="1">
      <alignment horizontal="center" vertical="center" wrapText="1"/>
    </xf>
    <xf numFmtId="0" fontId="33" fillId="0" borderId="1" xfId="0" applyFont="1" applyBorder="1" applyAlignment="1">
      <alignment horizontal="left" vertical="center"/>
    </xf>
    <xf numFmtId="4" fontId="33" fillId="0" borderId="1" xfId="0" applyNumberFormat="1" applyFont="1" applyBorder="1" applyAlignment="1">
      <alignment horizontal="center" vertical="center"/>
    </xf>
    <xf numFmtId="3" fontId="33" fillId="0" borderId="1" xfId="0" applyNumberFormat="1" applyFont="1" applyBorder="1" applyAlignment="1">
      <alignment horizontal="center" vertical="center"/>
    </xf>
    <xf numFmtId="3" fontId="33" fillId="0" borderId="3" xfId="0" applyNumberFormat="1" applyFont="1" applyBorder="1" applyAlignment="1">
      <alignment horizontal="center" vertical="center"/>
    </xf>
    <xf numFmtId="3" fontId="33" fillId="0" borderId="5" xfId="0" applyNumberFormat="1" applyFont="1" applyBorder="1" applyAlignment="1">
      <alignment horizontal="center" vertical="center"/>
    </xf>
    <xf numFmtId="0" fontId="20" fillId="0" borderId="1" xfId="0" applyFont="1" applyBorder="1" applyAlignment="1">
      <alignment horizontal="left"/>
    </xf>
    <xf numFmtId="0" fontId="20" fillId="0" borderId="1" xfId="6" applyFont="1" applyBorder="1" applyAlignment="1">
      <alignment horizontal="left"/>
    </xf>
    <xf numFmtId="0" fontId="33" fillId="0" borderId="1" xfId="3" applyFont="1" applyBorder="1" applyAlignment="1">
      <alignment vertical="center" wrapText="1"/>
    </xf>
    <xf numFmtId="0" fontId="20" fillId="0" borderId="1" xfId="0" applyFont="1" applyBorder="1"/>
    <xf numFmtId="3" fontId="18" fillId="6" borderId="6" xfId="0" applyNumberFormat="1" applyFont="1" applyFill="1" applyBorder="1" applyAlignment="1">
      <alignment horizontal="center" vertical="center"/>
    </xf>
    <xf numFmtId="0" fontId="18" fillId="0" borderId="1" xfId="0" applyFont="1" applyBorder="1" applyAlignment="1">
      <alignment horizontal="left" vertical="center"/>
    </xf>
    <xf numFmtId="0" fontId="33" fillId="6" borderId="1" xfId="0" applyFont="1" applyFill="1" applyBorder="1" applyAlignment="1">
      <alignment horizontal="center" vertical="center" wrapText="1"/>
    </xf>
    <xf numFmtId="0" fontId="33" fillId="0" borderId="1" xfId="0" applyFont="1" applyBorder="1" applyAlignment="1">
      <alignment horizontal="center" vertical="center" wrapText="1"/>
    </xf>
    <xf numFmtId="3" fontId="33" fillId="0" borderId="1" xfId="0" applyNumberFormat="1" applyFont="1" applyBorder="1" applyAlignment="1">
      <alignment horizontal="center" vertical="center" wrapText="1"/>
    </xf>
    <xf numFmtId="3" fontId="33" fillId="0" borderId="3" xfId="0" applyNumberFormat="1" applyFont="1" applyBorder="1" applyAlignment="1">
      <alignment horizontal="center" vertical="center" wrapText="1"/>
    </xf>
    <xf numFmtId="3" fontId="33" fillId="8" borderId="31" xfId="0" applyNumberFormat="1" applyFont="1" applyFill="1" applyBorder="1" applyAlignment="1">
      <alignment horizontal="center" vertical="center" wrapText="1"/>
    </xf>
    <xf numFmtId="3" fontId="33" fillId="0" borderId="5" xfId="0" applyNumberFormat="1" applyFont="1" applyBorder="1" applyAlignment="1">
      <alignment horizontal="center"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shrinkToFit="1"/>
    </xf>
    <xf numFmtId="0" fontId="13" fillId="6" borderId="6" xfId="0" applyFont="1" applyFill="1" applyBorder="1" applyAlignment="1">
      <alignment horizontal="center"/>
    </xf>
    <xf numFmtId="0" fontId="33" fillId="6" borderId="1" xfId="3" applyFont="1" applyFill="1" applyBorder="1" applyAlignment="1">
      <alignment horizontal="center" vertical="center" wrapText="1"/>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vertical="center" wrapText="1"/>
    </xf>
    <xf numFmtId="0" fontId="20" fillId="6" borderId="10" xfId="0" applyFont="1" applyFill="1" applyBorder="1" applyAlignment="1">
      <alignment horizontal="center" vertical="center" wrapText="1"/>
    </xf>
    <xf numFmtId="0" fontId="33" fillId="0" borderId="1" xfId="0" applyFont="1" applyBorder="1" applyAlignment="1">
      <alignment horizontal="center" wrapText="1"/>
    </xf>
    <xf numFmtId="3" fontId="33" fillId="0" borderId="1" xfId="0" applyNumberFormat="1" applyFont="1" applyBorder="1" applyAlignment="1">
      <alignment horizontal="center" wrapText="1"/>
    </xf>
    <xf numFmtId="3" fontId="33" fillId="0" borderId="3" xfId="0" applyNumberFormat="1" applyFont="1" applyBorder="1" applyAlignment="1">
      <alignment horizontal="center" wrapText="1"/>
    </xf>
    <xf numFmtId="3" fontId="33" fillId="8" borderId="31" xfId="0" applyNumberFormat="1" applyFont="1" applyFill="1" applyBorder="1" applyAlignment="1">
      <alignment horizontal="center" wrapText="1"/>
    </xf>
    <xf numFmtId="3" fontId="33" fillId="0" borderId="5" xfId="0" applyNumberFormat="1" applyFont="1" applyBorder="1" applyAlignment="1">
      <alignment horizontal="center" wrapText="1"/>
    </xf>
    <xf numFmtId="0" fontId="20" fillId="0" borderId="1" xfId="0" applyFont="1" applyBorder="1" applyAlignment="1">
      <alignment horizontal="center"/>
    </xf>
    <xf numFmtId="0" fontId="13" fillId="0" borderId="1" xfId="0" applyFont="1" applyBorder="1" applyAlignment="1">
      <alignment horizontal="center" wrapText="1"/>
    </xf>
    <xf numFmtId="2" fontId="13" fillId="2" borderId="1" xfId="0" applyNumberFormat="1" applyFont="1" applyFill="1" applyBorder="1" applyAlignment="1">
      <alignment horizontal="center"/>
    </xf>
    <xf numFmtId="3" fontId="13" fillId="6" borderId="6" xfId="0" applyNumberFormat="1" applyFont="1" applyFill="1" applyBorder="1" applyAlignment="1">
      <alignment horizontal="center"/>
    </xf>
    <xf numFmtId="2" fontId="13" fillId="0" borderId="1" xfId="0" applyNumberFormat="1" applyFont="1" applyBorder="1" applyAlignment="1">
      <alignment horizontal="center"/>
    </xf>
    <xf numFmtId="3" fontId="13" fillId="6" borderId="1" xfId="0" applyNumberFormat="1" applyFont="1" applyFill="1" applyBorder="1" applyAlignment="1">
      <alignment horizontal="center"/>
    </xf>
    <xf numFmtId="0" fontId="33" fillId="6" borderId="1" xfId="0" applyFont="1" applyFill="1" applyBorder="1" applyAlignment="1">
      <alignment horizontal="center" wrapText="1"/>
    </xf>
    <xf numFmtId="0" fontId="33" fillId="0" borderId="3" xfId="0" applyFont="1" applyBorder="1" applyAlignment="1">
      <alignment horizontal="right" vertical="center" wrapText="1"/>
    </xf>
    <xf numFmtId="0" fontId="13" fillId="0" borderId="3" xfId="0" applyFont="1" applyBorder="1" applyAlignment="1">
      <alignment wrapText="1" shrinkToFit="1"/>
    </xf>
    <xf numFmtId="4" fontId="21" fillId="0" borderId="1" xfId="0" applyNumberFormat="1" applyFont="1" applyBorder="1" applyAlignment="1">
      <alignment horizontal="center" vertical="center" wrapText="1"/>
    </xf>
    <xf numFmtId="0" fontId="21" fillId="0" borderId="1" xfId="0" applyFont="1" applyBorder="1"/>
    <xf numFmtId="0" fontId="21" fillId="0" borderId="3" xfId="0" applyFont="1" applyBorder="1" applyAlignment="1">
      <alignment wrapText="1" shrinkToFit="1"/>
    </xf>
    <xf numFmtId="0" fontId="13" fillId="0" borderId="3" xfId="0" applyFont="1" applyBorder="1"/>
    <xf numFmtId="3" fontId="33" fillId="0" borderId="1" xfId="3" applyNumberFormat="1" applyFont="1" applyBorder="1" applyAlignment="1">
      <alignment horizontal="center" vertical="center" wrapText="1"/>
    </xf>
    <xf numFmtId="0" fontId="20" fillId="0" borderId="3" xfId="0" applyFont="1" applyBorder="1" applyAlignment="1">
      <alignment horizontal="center" vertical="center"/>
    </xf>
    <xf numFmtId="0" fontId="20" fillId="8" borderId="31" xfId="0" applyFont="1" applyFill="1" applyBorder="1" applyAlignment="1">
      <alignment horizontal="center" vertical="center"/>
    </xf>
    <xf numFmtId="3" fontId="20" fillId="0" borderId="5" xfId="0" applyNumberFormat="1" applyFont="1" applyBorder="1" applyAlignment="1">
      <alignment horizontal="center" vertical="center"/>
    </xf>
    <xf numFmtId="1" fontId="13" fillId="6" borderId="6" xfId="0" applyNumberFormat="1" applyFont="1" applyFill="1" applyBorder="1" applyAlignment="1">
      <alignment horizontal="center" vertical="center"/>
    </xf>
    <xf numFmtId="0" fontId="13" fillId="0" borderId="0" xfId="0" applyFont="1"/>
    <xf numFmtId="0" fontId="31" fillId="0" borderId="0" xfId="0" applyFont="1"/>
    <xf numFmtId="4" fontId="13" fillId="6" borderId="1" xfId="0" applyNumberFormat="1" applyFont="1" applyFill="1" applyBorder="1"/>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0" fontId="39" fillId="0" borderId="0" xfId="0" applyFont="1"/>
    <xf numFmtId="0" fontId="13" fillId="2" borderId="0" xfId="0" applyFont="1" applyFill="1"/>
    <xf numFmtId="0" fontId="13" fillId="2" borderId="0" xfId="0" applyFont="1" applyFill="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center" vertical="center"/>
    </xf>
    <xf numFmtId="0" fontId="21" fillId="2" borderId="1" xfId="0" applyFont="1" applyFill="1" applyBorder="1" applyAlignment="1">
      <alignment horizontal="center"/>
    </xf>
    <xf numFmtId="0" fontId="26" fillId="2" borderId="0" xfId="0" applyFont="1" applyFill="1" applyAlignment="1">
      <alignment horizontal="left" vertical="center"/>
    </xf>
    <xf numFmtId="4" fontId="42" fillId="2" borderId="0" xfId="0" applyNumberFormat="1" applyFont="1" applyFill="1" applyAlignment="1">
      <alignment vertical="center"/>
    </xf>
    <xf numFmtId="3" fontId="42" fillId="2" borderId="0" xfId="0" applyNumberFormat="1" applyFont="1" applyFill="1" applyAlignment="1">
      <alignment horizontal="right" vertical="center"/>
    </xf>
    <xf numFmtId="169" fontId="42" fillId="2" borderId="0" xfId="0" applyNumberFormat="1" applyFont="1" applyFill="1" applyAlignment="1">
      <alignment horizontal="right" vertical="center"/>
    </xf>
    <xf numFmtId="0" fontId="42" fillId="0" borderId="0" xfId="0" applyFont="1" applyAlignment="1">
      <alignment vertical="center"/>
    </xf>
    <xf numFmtId="9" fontId="42" fillId="0" borderId="0" xfId="0" applyNumberFormat="1" applyFont="1" applyAlignment="1">
      <alignment vertical="center"/>
    </xf>
    <xf numFmtId="3" fontId="21" fillId="0" borderId="1" xfId="0" applyNumberFormat="1" applyFont="1" applyBorder="1" applyAlignment="1">
      <alignment horizontal="center" vertical="center"/>
    </xf>
    <xf numFmtId="3" fontId="42" fillId="0" borderId="1" xfId="0" applyNumberFormat="1" applyFont="1" applyBorder="1" applyAlignment="1">
      <alignment horizontal="center" vertical="center"/>
    </xf>
    <xf numFmtId="3" fontId="26" fillId="8" borderId="22" xfId="0" applyNumberFormat="1" applyFont="1" applyFill="1" applyBorder="1" applyAlignment="1">
      <alignment horizontal="left" vertical="center"/>
    </xf>
    <xf numFmtId="0" fontId="26" fillId="8" borderId="23" xfId="0" applyFont="1" applyFill="1" applyBorder="1" applyAlignment="1">
      <alignment horizontal="left" vertical="center"/>
    </xf>
    <xf numFmtId="0" fontId="47" fillId="8" borderId="23" xfId="0" applyFont="1" applyFill="1" applyBorder="1"/>
    <xf numFmtId="0" fontId="13" fillId="8" borderId="23" xfId="0" applyFont="1" applyFill="1" applyBorder="1"/>
    <xf numFmtId="0" fontId="13" fillId="8" borderId="24" xfId="0" applyFont="1" applyFill="1" applyBorder="1"/>
    <xf numFmtId="0" fontId="21" fillId="2" borderId="1"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10" xfId="1" applyFont="1" applyFill="1" applyBorder="1" applyAlignment="1">
      <alignment horizontal="center" vertical="center"/>
    </xf>
    <xf numFmtId="2" fontId="13" fillId="0" borderId="1" xfId="1" applyNumberFormat="1" applyFont="1" applyBorder="1" applyAlignment="1">
      <alignment horizontal="center"/>
    </xf>
    <xf numFmtId="2" fontId="13" fillId="0" borderId="0" xfId="1" applyNumberFormat="1" applyFont="1"/>
    <xf numFmtId="0" fontId="20" fillId="2" borderId="1" xfId="1" applyFont="1" applyFill="1" applyBorder="1" applyAlignment="1">
      <alignment horizontal="center"/>
    </xf>
    <xf numFmtId="2" fontId="20" fillId="2" borderId="1" xfId="1" applyNumberFormat="1" applyFont="1" applyFill="1" applyBorder="1" applyAlignment="1">
      <alignment horizontal="center"/>
    </xf>
    <xf numFmtId="0" fontId="13" fillId="0" borderId="6" xfId="1" applyFont="1" applyBorder="1" applyAlignment="1">
      <alignment horizontal="center" vertical="center"/>
    </xf>
    <xf numFmtId="0" fontId="13" fillId="0" borderId="1" xfId="1" applyFont="1" applyBorder="1" applyAlignment="1">
      <alignment horizontal="center" vertical="center"/>
    </xf>
    <xf numFmtId="0" fontId="13" fillId="0" borderId="10" xfId="1" applyFont="1" applyBorder="1" applyAlignment="1">
      <alignment horizontal="center" vertical="center"/>
    </xf>
    <xf numFmtId="2" fontId="13" fillId="0" borderId="6" xfId="1" applyNumberFormat="1" applyFont="1" applyBorder="1" applyAlignment="1">
      <alignment horizontal="center"/>
    </xf>
    <xf numFmtId="2" fontId="13" fillId="0" borderId="10" xfId="1" applyNumberFormat="1" applyFont="1" applyBorder="1" applyAlignment="1">
      <alignment horizontal="center"/>
    </xf>
    <xf numFmtId="3" fontId="20" fillId="2" borderId="23" xfId="1" applyNumberFormat="1" applyFont="1" applyFill="1" applyBorder="1" applyAlignment="1">
      <alignment horizontal="center"/>
    </xf>
    <xf numFmtId="4" fontId="20" fillId="2" borderId="23" xfId="1" applyNumberFormat="1" applyFont="1" applyFill="1" applyBorder="1" applyAlignment="1">
      <alignment horizontal="center"/>
    </xf>
    <xf numFmtId="43" fontId="20" fillId="8" borderId="24" xfId="16" applyFont="1" applyFill="1" applyBorder="1" applyAlignment="1">
      <alignment horizontal="center"/>
    </xf>
    <xf numFmtId="4" fontId="13" fillId="0" borderId="26" xfId="1" applyNumberFormat="1" applyFont="1" applyBorder="1" applyAlignment="1">
      <alignment horizontal="center"/>
    </xf>
    <xf numFmtId="0" fontId="18" fillId="2" borderId="0" xfId="0" applyFont="1" applyFill="1" applyBorder="1" applyAlignment="1">
      <alignment vertical="center"/>
    </xf>
    <xf numFmtId="17" fontId="20" fillId="0" borderId="0" xfId="0" applyNumberFormat="1" applyFont="1" applyBorder="1" applyAlignment="1">
      <alignment horizontal="right" vertical="center"/>
    </xf>
    <xf numFmtId="0" fontId="18" fillId="0" borderId="0" xfId="0" applyFont="1" applyBorder="1" applyAlignment="1">
      <alignment horizontal="right" vertical="center"/>
    </xf>
    <xf numFmtId="0" fontId="27" fillId="0" borderId="0" xfId="0" applyFont="1" applyBorder="1"/>
    <xf numFmtId="0" fontId="20" fillId="3" borderId="0" xfId="0" applyFont="1" applyFill="1" applyAlignment="1">
      <alignment vertical="center"/>
    </xf>
    <xf numFmtId="165" fontId="23" fillId="3" borderId="0" xfId="0" applyNumberFormat="1" applyFont="1" applyFill="1" applyAlignment="1">
      <alignment horizontal="right" vertical="center"/>
    </xf>
    <xf numFmtId="165" fontId="18" fillId="2" borderId="0" xfId="0" applyNumberFormat="1" applyFont="1" applyFill="1" applyAlignment="1">
      <alignment horizontal="right" vertical="center"/>
    </xf>
    <xf numFmtId="165" fontId="23" fillId="2" borderId="0" xfId="0" applyNumberFormat="1" applyFont="1" applyFill="1" applyAlignment="1">
      <alignment horizontal="right" vertical="center"/>
    </xf>
    <xf numFmtId="0" fontId="18" fillId="2" borderId="0" xfId="0" applyFont="1" applyFill="1" applyAlignment="1">
      <alignment vertical="center" wrapText="1"/>
    </xf>
    <xf numFmtId="165" fontId="28" fillId="0" borderId="0" xfId="0" applyNumberFormat="1" applyFont="1" applyAlignment="1">
      <alignment horizontal="right" vertical="center"/>
    </xf>
    <xf numFmtId="0" fontId="18" fillId="2" borderId="0" xfId="0" applyFont="1" applyFill="1" applyAlignment="1">
      <alignment horizontal="left" vertical="center" wrapText="1"/>
    </xf>
    <xf numFmtId="165" fontId="19" fillId="0" borderId="0" xfId="0" applyNumberFormat="1" applyFont="1" applyAlignment="1">
      <alignment horizontal="right" vertical="center"/>
    </xf>
    <xf numFmtId="165" fontId="18" fillId="0" borderId="0" xfId="0" applyNumberFormat="1" applyFont="1" applyAlignment="1">
      <alignment horizontal="right" vertical="center"/>
    </xf>
    <xf numFmtId="165" fontId="13" fillId="0" borderId="0" xfId="0" applyNumberFormat="1" applyFont="1" applyAlignment="1">
      <alignment vertical="center"/>
    </xf>
    <xf numFmtId="164" fontId="13" fillId="0" borderId="0" xfId="0" applyNumberFormat="1" applyFont="1" applyAlignment="1">
      <alignment vertical="center"/>
    </xf>
    <xf numFmtId="0" fontId="20" fillId="4" borderId="0" xfId="0" applyFont="1" applyFill="1" applyAlignment="1">
      <alignment vertical="center"/>
    </xf>
    <xf numFmtId="165" fontId="23" fillId="4" borderId="0" xfId="0" applyNumberFormat="1" applyFont="1" applyFill="1" applyAlignment="1">
      <alignment horizontal="right" vertical="center"/>
    </xf>
    <xf numFmtId="0" fontId="52" fillId="0" borderId="0" xfId="0" applyFont="1" applyAlignment="1">
      <alignment vertical="center"/>
    </xf>
    <xf numFmtId="0" fontId="52" fillId="2" borderId="0" xfId="0" applyFont="1" applyFill="1" applyAlignment="1">
      <alignment vertical="center"/>
    </xf>
    <xf numFmtId="2" fontId="12" fillId="2" borderId="0" xfId="0" applyNumberFormat="1" applyFont="1" applyFill="1" applyAlignment="1">
      <alignment vertical="center"/>
    </xf>
    <xf numFmtId="165" fontId="28" fillId="2" borderId="0" xfId="0" applyNumberFormat="1" applyFont="1" applyFill="1" applyAlignment="1">
      <alignment horizontal="right" vertical="center"/>
    </xf>
    <xf numFmtId="3" fontId="13" fillId="0" borderId="0" xfId="0" applyNumberFormat="1" applyFont="1" applyAlignment="1">
      <alignment vertical="center"/>
    </xf>
    <xf numFmtId="165" fontId="28" fillId="2" borderId="0" xfId="0" applyNumberFormat="1" applyFont="1" applyFill="1" applyBorder="1" applyAlignment="1">
      <alignment horizontal="right" vertical="center"/>
    </xf>
    <xf numFmtId="2" fontId="13" fillId="2" borderId="0" xfId="0" applyNumberFormat="1" applyFont="1" applyFill="1" applyAlignment="1">
      <alignment vertical="center"/>
    </xf>
    <xf numFmtId="0" fontId="53" fillId="0" borderId="0" xfId="0" applyFont="1"/>
    <xf numFmtId="167" fontId="18" fillId="2" borderId="0" xfId="0" applyNumberFormat="1" applyFont="1" applyFill="1" applyAlignment="1">
      <alignment horizontal="right" vertical="center"/>
    </xf>
    <xf numFmtId="0" fontId="54" fillId="0" borderId="0" xfId="0" applyFont="1" applyAlignment="1">
      <alignment vertical="center"/>
    </xf>
    <xf numFmtId="0" fontId="12" fillId="0" borderId="0" xfId="0" applyFont="1" applyAlignment="1">
      <alignment vertical="center"/>
    </xf>
    <xf numFmtId="4" fontId="13" fillId="0" borderId="0" xfId="0" applyNumberFormat="1" applyFont="1" applyAlignment="1">
      <alignment vertical="center"/>
    </xf>
    <xf numFmtId="0" fontId="13" fillId="0" borderId="0" xfId="0" applyFont="1" applyAlignment="1">
      <alignment horizontal="right" vertical="center"/>
    </xf>
    <xf numFmtId="0" fontId="33" fillId="7" borderId="1" xfId="0" applyFont="1" applyFill="1" applyBorder="1" applyAlignment="1">
      <alignment horizontal="center" vertical="center" wrapText="1"/>
    </xf>
    <xf numFmtId="0" fontId="33" fillId="7" borderId="1" xfId="3" applyFont="1" applyFill="1" applyBorder="1" applyAlignment="1">
      <alignment horizontal="center" vertical="center" wrapText="1"/>
    </xf>
    <xf numFmtId="0" fontId="33" fillId="7" borderId="1" xfId="0" applyFont="1" applyFill="1" applyBorder="1" applyAlignment="1">
      <alignment horizontal="center" wrapText="1"/>
    </xf>
    <xf numFmtId="165" fontId="13" fillId="2" borderId="0" xfId="0" applyNumberFormat="1" applyFont="1" applyFill="1" applyAlignment="1">
      <alignment horizontal="right" vertical="center"/>
    </xf>
    <xf numFmtId="0" fontId="20" fillId="11" borderId="0" xfId="0" applyFont="1" applyFill="1" applyAlignment="1">
      <alignment horizontal="right" vertical="center"/>
    </xf>
    <xf numFmtId="165" fontId="23" fillId="11" borderId="0" xfId="0" applyNumberFormat="1" applyFont="1" applyFill="1" applyAlignment="1">
      <alignment horizontal="right" vertical="center"/>
    </xf>
    <xf numFmtId="0" fontId="27" fillId="2" borderId="0" xfId="0" applyFont="1" applyFill="1" applyBorder="1" applyAlignment="1">
      <alignment vertical="center"/>
    </xf>
    <xf numFmtId="0" fontId="19" fillId="2" borderId="0" xfId="0" applyFont="1" applyFill="1" applyBorder="1" applyAlignment="1">
      <alignment vertical="center"/>
    </xf>
    <xf numFmtId="0" fontId="33" fillId="6" borderId="10" xfId="0" applyFont="1" applyFill="1" applyBorder="1" applyAlignment="1">
      <alignment horizontal="center" vertical="center" wrapText="1"/>
    </xf>
    <xf numFmtId="0" fontId="13" fillId="0" borderId="0" xfId="0" applyFont="1" applyAlignment="1">
      <alignment horizontal="left" vertical="center" wrapText="1"/>
    </xf>
    <xf numFmtId="0" fontId="50" fillId="0" borderId="1" xfId="0" applyFont="1" applyFill="1" applyBorder="1" applyAlignment="1">
      <alignment horizontal="center" vertical="center" wrapText="1"/>
    </xf>
    <xf numFmtId="0" fontId="23"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0" fontId="18" fillId="2" borderId="1" xfId="0" applyFont="1" applyFill="1" applyBorder="1" applyAlignment="1">
      <alignment horizontal="center" vertical="center"/>
    </xf>
    <xf numFmtId="0" fontId="24" fillId="0" borderId="1" xfId="0" applyFont="1" applyBorder="1" applyAlignment="1">
      <alignment horizontal="center" vertical="center"/>
    </xf>
    <xf numFmtId="3" fontId="18" fillId="6"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50" fillId="0" borderId="1" xfId="0" applyFont="1" applyFill="1" applyBorder="1" applyAlignment="1">
      <alignment vertical="center" wrapText="1"/>
    </xf>
    <xf numFmtId="0" fontId="16" fillId="0" borderId="1" xfId="0" applyFont="1" applyFill="1" applyBorder="1" applyAlignment="1">
      <alignment horizontal="left" vertical="center" wrapText="1"/>
    </xf>
    <xf numFmtId="3" fontId="16" fillId="0" borderId="1" xfId="0" applyNumberFormat="1" applyFont="1" applyFill="1" applyBorder="1" applyAlignment="1">
      <alignment horizontal="center" vertical="center" wrapText="1"/>
    </xf>
    <xf numFmtId="0" fontId="13" fillId="0" borderId="0" xfId="0" applyFont="1"/>
    <xf numFmtId="0" fontId="23" fillId="0" borderId="1" xfId="0" applyNumberFormat="1" applyFont="1" applyBorder="1" applyAlignment="1">
      <alignment horizontal="center" vertical="center"/>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0" fontId="25" fillId="0" borderId="1" xfId="0" applyFont="1" applyBorder="1" applyAlignment="1">
      <alignment horizontal="center" vertical="center"/>
    </xf>
    <xf numFmtId="4" fontId="18" fillId="0" borderId="1" xfId="0" applyNumberFormat="1" applyFont="1" applyBorder="1" applyAlignment="1">
      <alignment horizontal="center" vertical="center"/>
    </xf>
    <xf numFmtId="4" fontId="18"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6" fillId="0" borderId="1" xfId="3" applyFont="1" applyFill="1" applyBorder="1" applyAlignment="1">
      <alignment horizontal="center" vertical="center" wrapText="1"/>
    </xf>
    <xf numFmtId="4" fontId="16" fillId="0" borderId="1" xfId="3" applyNumberFormat="1" applyFont="1" applyFill="1" applyBorder="1" applyAlignment="1">
      <alignment horizontal="center" vertical="center" wrapText="1"/>
    </xf>
    <xf numFmtId="0" fontId="13" fillId="0" borderId="1" xfId="0" applyNumberFormat="1" applyFont="1" applyBorder="1"/>
    <xf numFmtId="0" fontId="21" fillId="0" borderId="1" xfId="3" applyFont="1" applyFill="1" applyBorder="1"/>
    <xf numFmtId="0" fontId="21" fillId="0" borderId="1" xfId="3" applyNumberFormat="1" applyFont="1" applyFill="1" applyBorder="1"/>
    <xf numFmtId="0" fontId="33" fillId="0" borderId="1" xfId="0" applyFont="1" applyFill="1" applyBorder="1" applyAlignment="1">
      <alignment vertical="center" wrapText="1"/>
    </xf>
    <xf numFmtId="0" fontId="21" fillId="0" borderId="1" xfId="0" applyFont="1" applyFill="1" applyBorder="1" applyAlignment="1">
      <alignment vertical="center" wrapText="1"/>
    </xf>
    <xf numFmtId="3" fontId="33" fillId="0" borderId="1" xfId="0" applyNumberFormat="1" applyFont="1" applyFill="1" applyBorder="1" applyAlignment="1">
      <alignment vertical="center" wrapText="1"/>
    </xf>
    <xf numFmtId="0" fontId="13" fillId="0" borderId="1" xfId="0" applyNumberFormat="1" applyFont="1" applyFill="1" applyBorder="1" applyAlignment="1">
      <alignment horizontal="left"/>
    </xf>
    <xf numFmtId="3" fontId="21" fillId="0" borderId="1" xfId="0" applyNumberFormat="1" applyFont="1" applyFill="1" applyBorder="1" applyAlignment="1">
      <alignment vertical="center" wrapText="1"/>
    </xf>
    <xf numFmtId="0" fontId="13" fillId="0" borderId="1" xfId="0" applyNumberFormat="1" applyFont="1" applyFill="1" applyBorder="1"/>
    <xf numFmtId="3" fontId="33" fillId="12" borderId="1" xfId="0" applyNumberFormat="1" applyFont="1" applyFill="1" applyBorder="1" applyAlignment="1">
      <alignment vertical="center" wrapText="1"/>
    </xf>
    <xf numFmtId="3" fontId="16" fillId="0" borderId="3" xfId="0" applyNumberFormat="1" applyFont="1" applyFill="1" applyBorder="1" applyAlignment="1">
      <alignment horizontal="center" vertical="center" wrapText="1"/>
    </xf>
    <xf numFmtId="1" fontId="33" fillId="0" borderId="1" xfId="3" applyNumberFormat="1" applyFont="1" applyFill="1" applyBorder="1" applyAlignment="1">
      <alignment vertical="center" wrapText="1"/>
    </xf>
    <xf numFmtId="0" fontId="33" fillId="0" borderId="1" xfId="3" applyFont="1" applyFill="1" applyBorder="1" applyAlignment="1">
      <alignment vertical="center" wrapText="1"/>
    </xf>
    <xf numFmtId="3" fontId="16"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23"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2"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3" fontId="18" fillId="6"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16" fillId="12" borderId="3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2"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3" fontId="16" fillId="0" borderId="3" xfId="3"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2"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3" fontId="18" fillId="0" borderId="1" xfId="0" applyNumberFormat="1" applyFont="1" applyBorder="1" applyAlignment="1">
      <alignment horizontal="center" vertical="center"/>
    </xf>
    <xf numFmtId="0" fontId="55" fillId="0" borderId="1" xfId="0" applyFont="1" applyBorder="1" applyAlignment="1">
      <alignment horizontal="center" vertical="center"/>
    </xf>
    <xf numFmtId="3" fontId="18" fillId="6" borderId="1" xfId="0" applyNumberFormat="1" applyFont="1" applyFill="1" applyBorder="1" applyAlignment="1">
      <alignment horizontal="center" vertical="center"/>
    </xf>
    <xf numFmtId="0" fontId="16" fillId="0" borderId="1" xfId="3" applyFont="1" applyFill="1" applyBorder="1" applyAlignment="1">
      <alignment horizontal="center" vertical="center" wrapText="1"/>
    </xf>
    <xf numFmtId="3" fontId="16" fillId="0" borderId="1" xfId="3" applyNumberFormat="1" applyFont="1" applyFill="1" applyBorder="1" applyAlignment="1">
      <alignment horizontal="center" vertical="center" wrapText="1"/>
    </xf>
    <xf numFmtId="3" fontId="16" fillId="0" borderId="5" xfId="3" applyNumberFormat="1" applyFont="1" applyFill="1" applyBorder="1" applyAlignment="1">
      <alignment horizontal="center" vertical="center" wrapText="1"/>
    </xf>
    <xf numFmtId="3" fontId="16" fillId="12" borderId="31" xfId="3" applyNumberFormat="1" applyFont="1" applyFill="1" applyBorder="1" applyAlignment="1">
      <alignment horizontal="center" vertical="center" wrapText="1"/>
    </xf>
    <xf numFmtId="0" fontId="29" fillId="0" borderId="1" xfId="3" applyNumberFormat="1" applyFont="1" applyFill="1" applyBorder="1"/>
    <xf numFmtId="0" fontId="29" fillId="0" borderId="1" xfId="0" applyFont="1" applyFill="1" applyBorder="1"/>
    <xf numFmtId="0" fontId="29" fillId="0" borderId="1" xfId="0" applyNumberFormat="1" applyFont="1" applyFill="1" applyBorder="1"/>
    <xf numFmtId="3" fontId="29" fillId="0" borderId="1" xfId="0" applyNumberFormat="1" applyFont="1" applyFill="1" applyBorder="1" applyAlignment="1">
      <alignment vertical="center" wrapText="1"/>
    </xf>
    <xf numFmtId="3" fontId="29" fillId="6" borderId="1" xfId="0" applyNumberFormat="1" applyFont="1" applyFill="1" applyBorder="1"/>
    <xf numFmtId="3" fontId="29" fillId="0" borderId="1" xfId="0" applyNumberFormat="1" applyFont="1" applyBorder="1"/>
    <xf numFmtId="4" fontId="16" fillId="7" borderId="1" xfId="0" applyNumberFormat="1" applyFont="1" applyFill="1" applyBorder="1" applyAlignment="1">
      <alignment horizontal="center" vertical="center" wrapText="1"/>
    </xf>
    <xf numFmtId="4" fontId="33" fillId="0" borderId="1" xfId="3" applyNumberFormat="1" applyFont="1" applyFill="1" applyBorder="1" applyAlignment="1">
      <alignment vertical="center" wrapText="1"/>
    </xf>
    <xf numFmtId="4" fontId="13" fillId="0" borderId="0" xfId="0" applyNumberFormat="1" applyFont="1" applyAlignment="1">
      <alignment horizontal="left" vertical="center" wrapText="1"/>
    </xf>
    <xf numFmtId="4" fontId="33" fillId="6" borderId="1" xfId="0" applyNumberFormat="1" applyFont="1" applyFill="1" applyBorder="1" applyAlignment="1">
      <alignment horizontal="center" vertical="center" wrapText="1"/>
    </xf>
    <xf numFmtId="0" fontId="50" fillId="6" borderId="10" xfId="0" applyFont="1" applyFill="1" applyBorder="1" applyAlignment="1">
      <alignment vertical="center" wrapText="1"/>
    </xf>
    <xf numFmtId="3" fontId="16" fillId="13" borderId="31" xfId="0" applyNumberFormat="1" applyFont="1" applyFill="1" applyBorder="1" applyAlignment="1">
      <alignment horizontal="center" vertical="center" wrapText="1"/>
    </xf>
    <xf numFmtId="3" fontId="33" fillId="12" borderId="1" xfId="3" applyNumberFormat="1" applyFont="1" applyFill="1" applyBorder="1" applyAlignment="1">
      <alignment vertical="center" wrapText="1"/>
    </xf>
    <xf numFmtId="0" fontId="33" fillId="0" borderId="1" xfId="0" applyNumberFormat="1" applyFont="1" applyBorder="1"/>
    <xf numFmtId="4" fontId="21" fillId="0" borderId="1" xfId="0" applyNumberFormat="1" applyFont="1" applyBorder="1"/>
    <xf numFmtId="0" fontId="21" fillId="0" borderId="1" xfId="0" applyNumberFormat="1" applyFont="1" applyBorder="1"/>
    <xf numFmtId="4" fontId="21" fillId="6" borderId="1" xfId="0" applyNumberFormat="1" applyFont="1" applyFill="1" applyBorder="1"/>
    <xf numFmtId="0" fontId="33" fillId="0" borderId="1" xfId="0" applyNumberFormat="1" applyFont="1" applyBorder="1" applyAlignment="1">
      <alignment horizontal="left"/>
    </xf>
    <xf numFmtId="4" fontId="16" fillId="0" borderId="3" xfId="3" applyNumberFormat="1" applyFont="1" applyFill="1" applyBorder="1" applyAlignment="1">
      <alignment horizontal="center" vertical="center" wrapText="1"/>
    </xf>
    <xf numFmtId="4" fontId="16" fillId="0" borderId="5" xfId="3" applyNumberFormat="1" applyFont="1" applyFill="1" applyBorder="1" applyAlignment="1">
      <alignment horizontal="center" vertical="center" wrapText="1"/>
    </xf>
    <xf numFmtId="4" fontId="18" fillId="6" borderId="6" xfId="0" applyNumberFormat="1" applyFont="1" applyFill="1" applyBorder="1" applyAlignment="1">
      <alignment horizontal="center" vertical="center"/>
    </xf>
    <xf numFmtId="3" fontId="16" fillId="13" borderId="31" xfId="3" applyNumberFormat="1" applyFont="1" applyFill="1" applyBorder="1" applyAlignment="1">
      <alignment horizontal="center" vertical="center" wrapText="1"/>
    </xf>
    <xf numFmtId="0" fontId="14" fillId="0" borderId="0" xfId="0" applyFont="1" applyAlignment="1">
      <alignment horizontal="center" vertical="center" wrapText="1"/>
    </xf>
    <xf numFmtId="0" fontId="15" fillId="0" borderId="2" xfId="0" applyFont="1" applyBorder="1" applyAlignment="1">
      <alignment horizontal="center" vertical="center" wrapText="1"/>
    </xf>
    <xf numFmtId="0" fontId="12" fillId="0" borderId="0" xfId="0" applyFont="1" applyAlignment="1">
      <alignment horizontal="left" vertical="center" wrapText="1"/>
    </xf>
    <xf numFmtId="0" fontId="20" fillId="0" borderId="0" xfId="0" applyFont="1" applyAlignment="1">
      <alignment horizontal="center"/>
    </xf>
    <xf numFmtId="0" fontId="13" fillId="0" borderId="0" xfId="0" applyFont="1" applyAlignment="1">
      <alignment horizontal="left" vertical="center" wrapText="1"/>
    </xf>
    <xf numFmtId="0" fontId="13" fillId="0" borderId="29" xfId="0" applyFont="1" applyBorder="1" applyAlignment="1">
      <alignment horizontal="center" vertical="center" wrapText="1"/>
    </xf>
    <xf numFmtId="0" fontId="13" fillId="0" borderId="2" xfId="0" applyFont="1" applyBorder="1" applyAlignment="1">
      <alignment horizontal="center" vertical="center" wrapText="1"/>
    </xf>
    <xf numFmtId="0" fontId="33" fillId="6" borderId="10" xfId="0" applyFont="1" applyFill="1" applyBorder="1" applyAlignment="1">
      <alignment horizontal="center" vertical="center" wrapText="1"/>
    </xf>
    <xf numFmtId="0" fontId="33" fillId="6" borderId="6"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18" fillId="0" borderId="0" xfId="0" applyFont="1" applyAlignment="1">
      <alignment horizontal="left" vertical="center" wrapText="1"/>
    </xf>
    <xf numFmtId="0" fontId="33"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0" xfId="3" applyFont="1" applyAlignment="1">
      <alignment horizontal="center" vertical="top" wrapText="1"/>
    </xf>
    <xf numFmtId="0" fontId="33" fillId="0" borderId="0" xfId="3" applyFont="1" applyAlignment="1">
      <alignment horizontal="center"/>
    </xf>
    <xf numFmtId="0" fontId="21" fillId="0" borderId="2" xfId="3" applyFont="1" applyBorder="1" applyAlignment="1">
      <alignment horizontal="center" vertical="top" wrapText="1"/>
    </xf>
    <xf numFmtId="0" fontId="33" fillId="0" borderId="0" xfId="3" applyFont="1" applyAlignment="1">
      <alignment horizontal="center" vertical="center" wrapText="1" shrinkToFit="1"/>
    </xf>
    <xf numFmtId="0" fontId="21" fillId="0" borderId="2" xfId="3" applyFont="1" applyBorder="1" applyAlignment="1">
      <alignment horizontal="center" wrapText="1"/>
    </xf>
    <xf numFmtId="0" fontId="10" fillId="0" borderId="32" xfId="1" applyFont="1" applyBorder="1" applyAlignment="1">
      <alignment horizontal="left" vertical="center" wrapText="1"/>
    </xf>
    <xf numFmtId="0" fontId="20" fillId="0" borderId="33" xfId="1" applyFont="1" applyBorder="1" applyAlignment="1">
      <alignment horizontal="center" vertical="center" wrapText="1"/>
    </xf>
    <xf numFmtId="0" fontId="10" fillId="0" borderId="0" xfId="1" applyFont="1" applyAlignment="1">
      <alignment horizontal="left" vertical="center" wrapText="1"/>
    </xf>
    <xf numFmtId="0" fontId="20" fillId="2" borderId="22" xfId="1" applyFont="1" applyFill="1" applyBorder="1" applyAlignment="1">
      <alignment horizontal="right"/>
    </xf>
    <xf numFmtId="0" fontId="20" fillId="2" borderId="23" xfId="1" applyFont="1" applyFill="1" applyBorder="1" applyAlignment="1">
      <alignment horizontal="right"/>
    </xf>
    <xf numFmtId="0" fontId="20" fillId="0" borderId="0" xfId="1" applyFont="1" applyAlignment="1">
      <alignment horizontal="center" vertical="center" wrapText="1"/>
    </xf>
    <xf numFmtId="0" fontId="20" fillId="2" borderId="3" xfId="1" applyFont="1" applyFill="1" applyBorder="1" applyAlignment="1">
      <alignment horizontal="right" vertical="center" wrapText="1"/>
    </xf>
    <xf numFmtId="0" fontId="20" fillId="2" borderId="4" xfId="1" applyFont="1" applyFill="1" applyBorder="1" applyAlignment="1">
      <alignment horizontal="right" vertical="center" wrapText="1"/>
    </xf>
    <xf numFmtId="0" fontId="20" fillId="2" borderId="5" xfId="1" applyFont="1" applyFill="1" applyBorder="1" applyAlignment="1">
      <alignment horizontal="right" vertical="center" wrapText="1"/>
    </xf>
    <xf numFmtId="0" fontId="13" fillId="0" borderId="0" xfId="1" applyFont="1" applyAlignment="1">
      <alignment horizontal="left" vertical="center" wrapText="1"/>
    </xf>
    <xf numFmtId="0" fontId="13" fillId="0" borderId="14" xfId="1" applyFont="1" applyBorder="1" applyAlignment="1">
      <alignment horizontal="left" vertical="center" wrapText="1"/>
    </xf>
    <xf numFmtId="0" fontId="16" fillId="2" borderId="1" xfId="11" applyNumberFormat="1" applyFont="1" applyFill="1" applyBorder="1" applyAlignment="1">
      <alignment horizontal="center"/>
    </xf>
    <xf numFmtId="0" fontId="23" fillId="2" borderId="0" xfId="0" applyFont="1" applyFill="1" applyBorder="1" applyAlignment="1">
      <alignment vertical="center" wrapText="1"/>
    </xf>
    <xf numFmtId="0" fontId="18" fillId="2" borderId="0" xfId="0" applyFont="1" applyFill="1" applyBorder="1" applyAlignment="1">
      <alignment vertical="center"/>
    </xf>
    <xf numFmtId="0" fontId="20" fillId="0" borderId="0" xfId="0" applyFont="1" applyBorder="1" applyAlignment="1">
      <alignment vertical="center" wrapText="1"/>
    </xf>
    <xf numFmtId="0" fontId="21" fillId="2" borderId="0" xfId="6" applyFont="1" applyFill="1" applyAlignment="1">
      <alignment horizontal="left" vertical="center" wrapText="1"/>
    </xf>
    <xf numFmtId="0" fontId="33" fillId="8" borderId="1" xfId="6" applyFont="1" applyFill="1" applyBorder="1" applyAlignment="1">
      <alignment horizontal="center" vertical="center" wrapText="1"/>
    </xf>
    <xf numFmtId="0" fontId="33" fillId="2" borderId="2" xfId="6" applyFont="1" applyFill="1" applyBorder="1" applyAlignment="1">
      <alignment horizontal="center"/>
    </xf>
    <xf numFmtId="0" fontId="41" fillId="0" borderId="3" xfId="0" applyFont="1" applyFill="1" applyBorder="1" applyAlignment="1">
      <alignment horizontal="left"/>
    </xf>
    <xf numFmtId="0" fontId="41" fillId="0" borderId="5" xfId="0" applyFont="1" applyFill="1" applyBorder="1" applyAlignment="1">
      <alignment horizontal="left"/>
    </xf>
    <xf numFmtId="0" fontId="41" fillId="0" borderId="3" xfId="0" applyFont="1" applyFill="1" applyBorder="1" applyAlignment="1">
      <alignment horizontal="center"/>
    </xf>
    <xf numFmtId="0" fontId="41" fillId="0" borderId="5" xfId="0" applyFont="1" applyFill="1" applyBorder="1" applyAlignment="1">
      <alignment horizontal="center"/>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1" fontId="21" fillId="0" borderId="3" xfId="0" applyNumberFormat="1" applyFont="1" applyBorder="1" applyAlignment="1">
      <alignment horizontal="center"/>
    </xf>
    <xf numFmtId="1" fontId="21" fillId="0" borderId="5" xfId="0" applyNumberFormat="1" applyFont="1" applyBorder="1" applyAlignment="1">
      <alignment horizontal="center"/>
    </xf>
    <xf numFmtId="0" fontId="21" fillId="0" borderId="0" xfId="0" applyFont="1" applyFill="1" applyBorder="1" applyAlignment="1">
      <alignment horizontal="left" vertical="center" wrapText="1"/>
    </xf>
    <xf numFmtId="0" fontId="21" fillId="6" borderId="3" xfId="1" applyFont="1" applyFill="1" applyBorder="1" applyAlignment="1">
      <alignment horizontal="center" vertical="top" wrapText="1"/>
    </xf>
    <xf numFmtId="0" fontId="21" fillId="6" borderId="5" xfId="1" applyFont="1" applyFill="1" applyBorder="1" applyAlignment="1">
      <alignment horizontal="center" vertical="top" wrapText="1"/>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2" borderId="0" xfId="0" applyFont="1" applyFill="1" applyAlignment="1">
      <alignment horizontal="left" vertical="center" wrapText="1"/>
    </xf>
    <xf numFmtId="0" fontId="44" fillId="0" borderId="0" xfId="0" applyFont="1" applyAlignment="1">
      <alignment horizont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3" fontId="13" fillId="0" borderId="0" xfId="0" applyNumberFormat="1" applyFont="1" applyAlignment="1">
      <alignment horizontal="left" vertical="center" wrapText="1"/>
    </xf>
    <xf numFmtId="0" fontId="20"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20" fillId="2" borderId="0" xfId="0" applyFont="1" applyFill="1" applyAlignment="1">
      <alignment horizontal="center"/>
    </xf>
    <xf numFmtId="0" fontId="46" fillId="0" borderId="0" xfId="0" applyFont="1" applyAlignment="1">
      <alignment horizontal="center"/>
    </xf>
    <xf numFmtId="0" fontId="20" fillId="0" borderId="0" xfId="0" applyFont="1" applyAlignment="1">
      <alignment horizontal="center" vertical="center" wrapText="1"/>
    </xf>
    <xf numFmtId="0" fontId="13" fillId="8" borderId="22" xfId="0" applyFont="1" applyFill="1" applyBorder="1" applyAlignment="1">
      <alignment horizontal="center"/>
    </xf>
    <xf numFmtId="0" fontId="13" fillId="8" borderId="23" xfId="0" applyFont="1" applyFill="1" applyBorder="1" applyAlignment="1">
      <alignment horizontal="center"/>
    </xf>
    <xf numFmtId="10" fontId="13" fillId="2" borderId="3" xfId="0" applyNumberFormat="1" applyFont="1" applyFill="1" applyBorder="1" applyAlignment="1">
      <alignment horizontal="center"/>
    </xf>
    <xf numFmtId="10" fontId="13" fillId="2" borderId="5" xfId="0" applyNumberFormat="1" applyFont="1" applyFill="1" applyBorder="1" applyAlignment="1">
      <alignment horizontal="center"/>
    </xf>
    <xf numFmtId="4" fontId="20" fillId="2" borderId="3" xfId="0" applyNumberFormat="1" applyFont="1" applyFill="1" applyBorder="1" applyAlignment="1">
      <alignment horizontal="center"/>
    </xf>
    <xf numFmtId="4" fontId="20" fillId="2" borderId="5" xfId="0" applyNumberFormat="1" applyFont="1" applyFill="1" applyBorder="1" applyAlignment="1">
      <alignment horizontal="center"/>
    </xf>
    <xf numFmtId="0" fontId="20" fillId="7" borderId="3" xfId="0" applyFont="1" applyFill="1" applyBorder="1" applyAlignment="1">
      <alignment horizontal="left"/>
    </xf>
    <xf numFmtId="0" fontId="20" fillId="7" borderId="5" xfId="0" applyFont="1" applyFill="1" applyBorder="1" applyAlignment="1">
      <alignment horizontal="left"/>
    </xf>
    <xf numFmtId="0" fontId="46" fillId="0" borderId="0" xfId="0" applyFont="1" applyBorder="1" applyAlignment="1">
      <alignment horizontal="center"/>
    </xf>
    <xf numFmtId="0" fontId="20" fillId="7" borderId="3" xfId="0" applyFont="1" applyFill="1" applyBorder="1" applyAlignment="1">
      <alignment horizontal="center"/>
    </xf>
    <xf numFmtId="0" fontId="20" fillId="7" borderId="5" xfId="0" applyFont="1" applyFill="1" applyBorder="1" applyAlignment="1">
      <alignment horizontal="center"/>
    </xf>
    <xf numFmtId="0" fontId="13" fillId="2" borderId="3" xfId="0" applyFont="1" applyFill="1" applyBorder="1" applyAlignment="1">
      <alignment horizontal="center"/>
    </xf>
    <xf numFmtId="0" fontId="13" fillId="2" borderId="5" xfId="0" applyFont="1" applyFill="1" applyBorder="1" applyAlignment="1">
      <alignment horizontal="center"/>
    </xf>
    <xf numFmtId="2" fontId="13" fillId="2" borderId="3" xfId="0" applyNumberFormat="1" applyFont="1" applyFill="1" applyBorder="1" applyAlignment="1">
      <alignment horizontal="center"/>
    </xf>
    <xf numFmtId="2" fontId="13" fillId="2" borderId="5" xfId="0" applyNumberFormat="1" applyFont="1" applyFill="1" applyBorder="1" applyAlignment="1">
      <alignment horizontal="center"/>
    </xf>
    <xf numFmtId="0" fontId="20" fillId="2" borderId="0" xfId="0" applyFont="1" applyFill="1" applyAlignment="1">
      <alignment horizontal="center"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 xfId="0" applyFont="1" applyFill="1" applyBorder="1" applyAlignment="1">
      <alignment horizontal="right"/>
    </xf>
    <xf numFmtId="3" fontId="23" fillId="11" borderId="0" xfId="0" applyNumberFormat="1" applyFont="1" applyFill="1" applyAlignment="1">
      <alignment horizontal="right" vertical="center"/>
    </xf>
  </cellXfs>
  <cellStyles count="20">
    <cellStyle name="Comma 2" xfId="10" xr:uid="{00000000-0005-0000-0000-000000000000}"/>
    <cellStyle name="Comma 2 2" xfId="13" xr:uid="{00000000-0005-0000-0000-000001000000}"/>
    <cellStyle name="Comma 3" xfId="16" xr:uid="{00000000-0005-0000-0000-000002000000}"/>
    <cellStyle name="Excel Built-in Neutral" xfId="2" xr:uid="{00000000-0005-0000-0000-000003000000}"/>
    <cellStyle name="Excel Built-in Normal" xfId="9" xr:uid="{00000000-0005-0000-0000-000004000000}"/>
    <cellStyle name="Normal" xfId="0" builtinId="0"/>
    <cellStyle name="Normal 10 2 2" xfId="6" xr:uid="{00000000-0005-0000-0000-000006000000}"/>
    <cellStyle name="Normal 2" xfId="1" xr:uid="{00000000-0005-0000-0000-000007000000}"/>
    <cellStyle name="Normal 2 2" xfId="15" xr:uid="{00000000-0005-0000-0000-000008000000}"/>
    <cellStyle name="Normal 3" xfId="3" xr:uid="{00000000-0005-0000-0000-000009000000}"/>
    <cellStyle name="Normal 4" xfId="7" xr:uid="{00000000-0005-0000-0000-00000A000000}"/>
    <cellStyle name="Normal 4 2" xfId="11" xr:uid="{00000000-0005-0000-0000-00000B000000}"/>
    <cellStyle name="Normal 5" xfId="8" xr:uid="{00000000-0005-0000-0000-00000C000000}"/>
    <cellStyle name="Normal 5 2" xfId="12" xr:uid="{00000000-0005-0000-0000-00000D000000}"/>
    <cellStyle name="Normal 6" xfId="17" xr:uid="{00000000-0005-0000-0000-00000E000000}"/>
    <cellStyle name="Normal 6 2" xfId="18" xr:uid="{00000000-0005-0000-0000-00000F000000}"/>
    <cellStyle name="Parasts 2" xfId="4" xr:uid="{00000000-0005-0000-0000-000010000000}"/>
    <cellStyle name="Parasts 3" xfId="5" xr:uid="{00000000-0005-0000-0000-000011000000}"/>
    <cellStyle name="Percent" xfId="14" builtinId="5"/>
    <cellStyle name="Percent 2" xfId="19" xr:uid="{00000000-0005-0000-0000-000013000000}"/>
  </cellStyles>
  <dxfs count="0"/>
  <tableStyles count="0" defaultTableStyle="TableStyleMedium2" defaultPivotStyle="PivotStyleLight16"/>
  <colors>
    <mruColors>
      <color rgb="FFFF00FF"/>
      <color rgb="FF339933"/>
      <color rgb="FF99FFCC"/>
      <color rgb="FFFFCCFF"/>
      <color rgb="FF99FF99"/>
      <color rgb="FF006600"/>
      <color rgb="FF33CC33"/>
      <color rgb="FF00CC00"/>
      <color rgb="FF2E471D"/>
      <color rgb="FF1B2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Q42"/>
  <sheetViews>
    <sheetView showGridLines="0" tabSelected="1" zoomScale="87" zoomScaleNormal="87" workbookViewId="0">
      <selection activeCell="D2" sqref="D2:E2"/>
    </sheetView>
  </sheetViews>
  <sheetFormatPr defaultColWidth="9.140625" defaultRowHeight="15" x14ac:dyDescent="0.25"/>
  <cols>
    <col min="1" max="1" width="1.85546875" style="2" customWidth="1"/>
    <col min="2" max="2" width="71" style="2" customWidth="1"/>
    <col min="3" max="6" width="15.5703125" style="546" customWidth="1"/>
    <col min="7" max="7" width="3.140625" style="2" customWidth="1"/>
    <col min="8" max="9" width="9.140625" style="2"/>
    <col min="10" max="10" width="10" style="2" bestFit="1" customWidth="1"/>
    <col min="11" max="15" width="9.140625" style="2"/>
    <col min="16" max="16" width="9.5703125" style="2" bestFit="1" customWidth="1"/>
    <col min="17" max="16384" width="9.140625" style="2"/>
  </cols>
  <sheetData>
    <row r="1" spans="2:10" x14ac:dyDescent="0.2">
      <c r="B1" s="518" t="s">
        <v>57</v>
      </c>
      <c r="C1" s="519" t="s">
        <v>0</v>
      </c>
      <c r="D1" s="520" t="s">
        <v>37</v>
      </c>
      <c r="E1" s="520" t="s">
        <v>38</v>
      </c>
      <c r="F1" s="520" t="s">
        <v>39</v>
      </c>
    </row>
    <row r="2" spans="2:10" x14ac:dyDescent="0.25">
      <c r="B2" s="551" t="s">
        <v>40</v>
      </c>
      <c r="C2" s="726">
        <f>C23+C20+C3</f>
        <v>3104531</v>
      </c>
      <c r="D2" s="552">
        <f>D23+D20+D3</f>
        <v>3101780.1099999994</v>
      </c>
      <c r="E2" s="552">
        <f>E23+E20+E3</f>
        <v>2750.7300000000005</v>
      </c>
      <c r="F2" s="552">
        <f>F23+F20+F3</f>
        <v>0</v>
      </c>
    </row>
    <row r="3" spans="2:10" ht="15.75" customHeight="1" x14ac:dyDescent="0.25">
      <c r="B3" s="521" t="s">
        <v>14</v>
      </c>
      <c r="C3" s="522">
        <f>SUM(C4:C19)</f>
        <v>712358</v>
      </c>
      <c r="D3" s="522">
        <f>SUM(D4:D19)</f>
        <v>709607.10999999964</v>
      </c>
      <c r="E3" s="522">
        <f>SUM(E4:E19)</f>
        <v>2750.7300000000005</v>
      </c>
      <c r="F3" s="522">
        <f>SUM(F5:F5)</f>
        <v>0</v>
      </c>
    </row>
    <row r="4" spans="2:10" ht="15.75" customHeight="1" x14ac:dyDescent="0.25">
      <c r="B4" s="60" t="s">
        <v>55</v>
      </c>
      <c r="C4" s="523">
        <v>52781</v>
      </c>
      <c r="D4" s="550">
        <v>52648.47</v>
      </c>
      <c r="E4" s="550">
        <v>132.5</v>
      </c>
      <c r="F4" s="524"/>
    </row>
    <row r="5" spans="2:10" x14ac:dyDescent="0.25">
      <c r="B5" s="525" t="s">
        <v>56</v>
      </c>
      <c r="C5" s="526">
        <v>521542</v>
      </c>
      <c r="D5" s="526">
        <v>519195.83999999968</v>
      </c>
      <c r="E5" s="526">
        <v>2346.2300000000005</v>
      </c>
      <c r="F5" s="526"/>
    </row>
    <row r="6" spans="2:10" x14ac:dyDescent="0.25">
      <c r="B6" s="525" t="s">
        <v>1684</v>
      </c>
      <c r="C6" s="526"/>
      <c r="D6" s="526"/>
      <c r="E6" s="526"/>
      <c r="F6" s="526"/>
    </row>
    <row r="7" spans="2:10" x14ac:dyDescent="0.25">
      <c r="B7" s="56" t="s">
        <v>1680</v>
      </c>
      <c r="C7" s="526">
        <v>47140</v>
      </c>
      <c r="D7" s="526">
        <v>46880</v>
      </c>
      <c r="E7" s="526">
        <v>260</v>
      </c>
      <c r="F7" s="526"/>
    </row>
    <row r="8" spans="2:10" x14ac:dyDescent="0.25">
      <c r="B8" s="553" t="s">
        <v>1681</v>
      </c>
      <c r="C8" s="526">
        <v>15848</v>
      </c>
      <c r="D8" s="526">
        <v>15848</v>
      </c>
      <c r="E8" s="526"/>
      <c r="F8" s="526"/>
      <c r="J8" s="530"/>
    </row>
    <row r="9" spans="2:10" x14ac:dyDescent="0.25">
      <c r="B9" s="553" t="s">
        <v>1682</v>
      </c>
      <c r="C9" s="526">
        <v>56</v>
      </c>
      <c r="D9" s="526">
        <v>56</v>
      </c>
      <c r="E9" s="526"/>
      <c r="F9" s="526"/>
      <c r="J9" s="530"/>
    </row>
    <row r="10" spans="2:10" x14ac:dyDescent="0.25">
      <c r="B10" s="553" t="s">
        <v>1683</v>
      </c>
      <c r="C10" s="526">
        <v>12970</v>
      </c>
      <c r="D10" s="526">
        <v>12970</v>
      </c>
      <c r="E10" s="526"/>
      <c r="F10" s="526"/>
      <c r="J10" s="530"/>
    </row>
    <row r="11" spans="2:10" x14ac:dyDescent="0.25">
      <c r="B11" s="517" t="s">
        <v>1685</v>
      </c>
      <c r="C11" s="526"/>
      <c r="D11" s="526"/>
      <c r="E11" s="526"/>
      <c r="F11" s="526"/>
      <c r="J11" s="530"/>
    </row>
    <row r="12" spans="2:10" x14ac:dyDescent="0.25">
      <c r="B12" s="56" t="s">
        <v>1680</v>
      </c>
      <c r="C12" s="526">
        <v>204</v>
      </c>
      <c r="D12" s="526">
        <v>204</v>
      </c>
      <c r="E12" s="526"/>
      <c r="F12" s="526"/>
      <c r="J12" s="530"/>
    </row>
    <row r="13" spans="2:10" x14ac:dyDescent="0.25">
      <c r="B13" s="553" t="s">
        <v>1681</v>
      </c>
      <c r="C13" s="526">
        <v>355</v>
      </c>
      <c r="D13" s="526">
        <v>355</v>
      </c>
      <c r="E13" s="526"/>
      <c r="F13" s="526"/>
    </row>
    <row r="14" spans="2:10" x14ac:dyDescent="0.25">
      <c r="B14" s="553" t="s">
        <v>1687</v>
      </c>
      <c r="C14" s="526">
        <v>267</v>
      </c>
      <c r="D14" s="526">
        <v>267</v>
      </c>
      <c r="E14" s="526"/>
      <c r="F14" s="526"/>
    </row>
    <row r="15" spans="2:10" x14ac:dyDescent="0.25">
      <c r="B15" s="554" t="s">
        <v>1686</v>
      </c>
      <c r="C15" s="526"/>
      <c r="D15" s="526"/>
      <c r="E15" s="526"/>
      <c r="F15" s="526"/>
    </row>
    <row r="16" spans="2:10" x14ac:dyDescent="0.25">
      <c r="B16" s="56" t="s">
        <v>1680</v>
      </c>
      <c r="C16" s="526">
        <v>37973</v>
      </c>
      <c r="D16" s="526">
        <v>37960.799999999988</v>
      </c>
      <c r="E16" s="526">
        <v>12</v>
      </c>
      <c r="F16" s="526"/>
    </row>
    <row r="17" spans="2:17" x14ac:dyDescent="0.25">
      <c r="B17" s="553" t="s">
        <v>1681</v>
      </c>
      <c r="C17" s="526">
        <v>16069</v>
      </c>
      <c r="D17" s="526">
        <v>16069</v>
      </c>
      <c r="E17" s="526"/>
      <c r="F17" s="526"/>
    </row>
    <row r="18" spans="2:17" x14ac:dyDescent="0.25">
      <c r="B18" s="553" t="s">
        <v>1682</v>
      </c>
      <c r="C18" s="526">
        <v>6</v>
      </c>
      <c r="D18" s="526">
        <v>6</v>
      </c>
      <c r="E18" s="526"/>
      <c r="F18" s="526"/>
    </row>
    <row r="19" spans="2:17" x14ac:dyDescent="0.25">
      <c r="B19" s="553" t="s">
        <v>1683</v>
      </c>
      <c r="C19" s="526">
        <v>7147</v>
      </c>
      <c r="D19" s="526">
        <v>7147</v>
      </c>
      <c r="E19" s="526"/>
      <c r="F19" s="526"/>
    </row>
    <row r="20" spans="2:17" x14ac:dyDescent="0.25">
      <c r="B20" s="521" t="s">
        <v>15</v>
      </c>
      <c r="C20" s="522">
        <f>SUM(C21:C22)</f>
        <v>7116</v>
      </c>
      <c r="D20" s="522">
        <f>SUM(D21:D22)</f>
        <v>7116</v>
      </c>
      <c r="E20" s="522">
        <f>SUM(E21:E22)</f>
        <v>0</v>
      </c>
      <c r="F20" s="522">
        <f>SUM(F21:F22)</f>
        <v>0</v>
      </c>
    </row>
    <row r="21" spans="2:17" x14ac:dyDescent="0.25">
      <c r="B21" s="527" t="s">
        <v>16</v>
      </c>
      <c r="C21" s="528">
        <v>6956</v>
      </c>
      <c r="D21" s="528">
        <v>6956</v>
      </c>
      <c r="E21" s="529"/>
      <c r="F21" s="529"/>
    </row>
    <row r="22" spans="2:17" x14ac:dyDescent="0.25">
      <c r="B22" s="527" t="s">
        <v>17</v>
      </c>
      <c r="C22" s="528">
        <v>160</v>
      </c>
      <c r="D22" s="528">
        <v>160</v>
      </c>
      <c r="E22" s="529"/>
      <c r="F22" s="529"/>
    </row>
    <row r="23" spans="2:17" x14ac:dyDescent="0.25">
      <c r="B23" s="521" t="s">
        <v>8</v>
      </c>
      <c r="C23" s="522">
        <f>SUM(C24,C28,C31,C34,C37,C40)</f>
        <v>2385057</v>
      </c>
      <c r="D23" s="522">
        <f>SUM(D24,D28,D31,D34,D37,D40)</f>
        <v>2385057</v>
      </c>
      <c r="E23" s="522">
        <f>SUM(E24,E28,E31,E34,E37,E40)</f>
        <v>0</v>
      </c>
      <c r="F23" s="522">
        <f>SUM(F24,F28,F31,F34,F37,F40)</f>
        <v>0</v>
      </c>
      <c r="I23" s="530"/>
      <c r="J23" s="531"/>
    </row>
    <row r="24" spans="2:17" x14ac:dyDescent="0.25">
      <c r="B24" s="532" t="s">
        <v>9</v>
      </c>
      <c r="C24" s="533">
        <f>SUM(C25:C27)</f>
        <v>2122675</v>
      </c>
      <c r="D24" s="533">
        <f>SUM(D25:D27)</f>
        <v>2122675</v>
      </c>
      <c r="E24" s="533">
        <f>SUM(E25:E27)</f>
        <v>0</v>
      </c>
      <c r="F24" s="533">
        <f>SUM(F25:F27)</f>
        <v>0</v>
      </c>
    </row>
    <row r="25" spans="2:17" x14ac:dyDescent="0.25">
      <c r="B25" s="57" t="s">
        <v>34</v>
      </c>
      <c r="C25" s="526">
        <v>448613</v>
      </c>
      <c r="D25" s="526">
        <f>C25</f>
        <v>448613</v>
      </c>
      <c r="E25" s="526"/>
      <c r="F25" s="526"/>
      <c r="H25" s="534"/>
      <c r="I25" s="534"/>
      <c r="J25" s="534"/>
      <c r="K25" s="534"/>
      <c r="L25" s="534"/>
      <c r="M25" s="534"/>
      <c r="N25" s="534"/>
      <c r="O25" s="535"/>
      <c r="P25" s="536"/>
      <c r="Q25" s="22"/>
    </row>
    <row r="26" spans="2:17" x14ac:dyDescent="0.25">
      <c r="B26" s="57" t="s">
        <v>3</v>
      </c>
      <c r="C26" s="537">
        <v>852607</v>
      </c>
      <c r="D26" s="526">
        <f t="shared" ref="D26:D27" si="0">C26</f>
        <v>852607</v>
      </c>
      <c r="E26" s="537"/>
      <c r="F26" s="537"/>
      <c r="H26" s="538"/>
      <c r="I26" s="538"/>
      <c r="O26" s="22"/>
      <c r="P26" s="22"/>
      <c r="Q26" s="22"/>
    </row>
    <row r="27" spans="2:17" x14ac:dyDescent="0.25">
      <c r="B27" s="57" t="s">
        <v>4</v>
      </c>
      <c r="C27" s="539">
        <v>821455</v>
      </c>
      <c r="D27" s="526">
        <f t="shared" si="0"/>
        <v>821455</v>
      </c>
      <c r="E27" s="539"/>
      <c r="F27" s="539"/>
      <c r="H27" s="538"/>
      <c r="M27" s="538"/>
      <c r="O27" s="22"/>
      <c r="P27" s="540"/>
      <c r="Q27" s="22"/>
    </row>
    <row r="28" spans="2:17" x14ac:dyDescent="0.25">
      <c r="B28" s="532" t="s">
        <v>11</v>
      </c>
      <c r="C28" s="533">
        <f>SUM(C29:C30)</f>
        <v>76193</v>
      </c>
      <c r="D28" s="533">
        <f>SUM(D29:D30)</f>
        <v>76193</v>
      </c>
      <c r="E28" s="533">
        <f>SUM(E29:E30)</f>
        <v>0</v>
      </c>
      <c r="F28" s="533">
        <f>SUM(F29:F30)</f>
        <v>0</v>
      </c>
      <c r="O28" s="22"/>
      <c r="P28" s="22"/>
      <c r="Q28" s="22"/>
    </row>
    <row r="29" spans="2:17" x14ac:dyDescent="0.25">
      <c r="B29" s="57" t="s">
        <v>3</v>
      </c>
      <c r="C29" s="537">
        <v>9278</v>
      </c>
      <c r="D29" s="526">
        <f t="shared" ref="D29:D30" si="1">C29</f>
        <v>9278</v>
      </c>
      <c r="E29" s="537"/>
      <c r="F29" s="537"/>
      <c r="O29" s="22"/>
      <c r="P29" s="22"/>
      <c r="Q29" s="22"/>
    </row>
    <row r="30" spans="2:17" x14ac:dyDescent="0.25">
      <c r="B30" s="57" t="s">
        <v>4</v>
      </c>
      <c r="C30" s="537">
        <v>66915</v>
      </c>
      <c r="D30" s="526">
        <f t="shared" si="1"/>
        <v>66915</v>
      </c>
      <c r="E30" s="537"/>
      <c r="F30" s="537"/>
      <c r="O30" s="22"/>
      <c r="P30" s="22"/>
      <c r="Q30" s="22"/>
    </row>
    <row r="31" spans="2:17" x14ac:dyDescent="0.25">
      <c r="B31" s="532" t="s">
        <v>10</v>
      </c>
      <c r="C31" s="533">
        <f>SUM(C32:C33)</f>
        <v>107844</v>
      </c>
      <c r="D31" s="533">
        <f>SUM(D32:D33)</f>
        <v>107844</v>
      </c>
      <c r="E31" s="533">
        <f>SUM(E32:E33)</f>
        <v>0</v>
      </c>
      <c r="F31" s="533">
        <f>SUM(F32:F33)</f>
        <v>0</v>
      </c>
      <c r="O31" s="22"/>
      <c r="P31" s="22"/>
      <c r="Q31" s="22"/>
    </row>
    <row r="32" spans="2:17" x14ac:dyDescent="0.2">
      <c r="B32" s="541" t="s">
        <v>35</v>
      </c>
      <c r="C32" s="542">
        <v>2648</v>
      </c>
      <c r="D32" s="526">
        <f t="shared" ref="D32:D33" si="2">C32</f>
        <v>2648</v>
      </c>
      <c r="E32" s="523"/>
      <c r="F32" s="523"/>
      <c r="H32" s="543"/>
      <c r="O32" s="22"/>
      <c r="P32" s="22"/>
      <c r="Q32" s="22"/>
    </row>
    <row r="33" spans="2:17" x14ac:dyDescent="0.25">
      <c r="B33" s="57" t="s">
        <v>4</v>
      </c>
      <c r="C33" s="537">
        <v>105196</v>
      </c>
      <c r="D33" s="526">
        <f t="shared" si="2"/>
        <v>105196</v>
      </c>
      <c r="E33" s="537"/>
      <c r="F33" s="537"/>
      <c r="H33" s="534"/>
      <c r="O33" s="22"/>
      <c r="P33" s="540"/>
      <c r="Q33" s="22"/>
    </row>
    <row r="34" spans="2:17" x14ac:dyDescent="0.25">
      <c r="B34" s="532" t="s">
        <v>7</v>
      </c>
      <c r="C34" s="533">
        <f>SUM(C35:C36)</f>
        <v>52519</v>
      </c>
      <c r="D34" s="533">
        <f t="shared" ref="D34:F34" si="3">SUM(D35:D36)</f>
        <v>52519</v>
      </c>
      <c r="E34" s="533">
        <f t="shared" si="3"/>
        <v>0</v>
      </c>
      <c r="F34" s="533">
        <f t="shared" si="3"/>
        <v>0</v>
      </c>
      <c r="O34" s="22"/>
      <c r="P34" s="22"/>
      <c r="Q34" s="22"/>
    </row>
    <row r="35" spans="2:17" x14ac:dyDescent="0.25">
      <c r="B35" s="57" t="s">
        <v>6</v>
      </c>
      <c r="C35" s="537">
        <v>15904</v>
      </c>
      <c r="D35" s="526">
        <f t="shared" ref="D35:D36" si="4">C35</f>
        <v>15904</v>
      </c>
      <c r="E35" s="537"/>
      <c r="F35" s="537"/>
      <c r="O35" s="22"/>
    </row>
    <row r="36" spans="2:17" x14ac:dyDescent="0.25">
      <c r="B36" s="57" t="s">
        <v>4</v>
      </c>
      <c r="C36" s="537">
        <v>36615</v>
      </c>
      <c r="D36" s="526">
        <f t="shared" si="4"/>
        <v>36615</v>
      </c>
      <c r="E36" s="537"/>
      <c r="F36" s="537"/>
      <c r="H36" s="534"/>
      <c r="O36" s="22"/>
    </row>
    <row r="37" spans="2:17" x14ac:dyDescent="0.25">
      <c r="B37" s="532" t="s">
        <v>2</v>
      </c>
      <c r="C37" s="533">
        <f>SUM(C38:C39)</f>
        <v>19569</v>
      </c>
      <c r="D37" s="533">
        <f>SUM(D38:D39)</f>
        <v>19569</v>
      </c>
      <c r="E37" s="533">
        <f>SUM(E38:E39)</f>
        <v>0</v>
      </c>
      <c r="F37" s="533">
        <f>SUM(F38:F39)</f>
        <v>0</v>
      </c>
      <c r="O37" s="22"/>
    </row>
    <row r="38" spans="2:17" x14ac:dyDescent="0.25">
      <c r="B38" s="57" t="s">
        <v>13</v>
      </c>
      <c r="C38" s="537">
        <v>8174</v>
      </c>
      <c r="D38" s="526">
        <f t="shared" ref="D38:D39" si="5">C38</f>
        <v>8174</v>
      </c>
      <c r="E38" s="537"/>
      <c r="F38" s="537"/>
      <c r="H38" s="544"/>
      <c r="I38" s="544"/>
      <c r="J38" s="544"/>
      <c r="K38" s="544"/>
      <c r="O38" s="22"/>
    </row>
    <row r="39" spans="2:17" x14ac:dyDescent="0.25">
      <c r="B39" s="57" t="s">
        <v>12</v>
      </c>
      <c r="C39" s="537">
        <v>11395</v>
      </c>
      <c r="D39" s="526">
        <f t="shared" si="5"/>
        <v>11395</v>
      </c>
      <c r="E39" s="537"/>
      <c r="F39" s="537"/>
      <c r="H39" s="545"/>
      <c r="J39" s="545"/>
      <c r="O39" s="22"/>
    </row>
    <row r="40" spans="2:17" x14ac:dyDescent="0.25">
      <c r="B40" s="532" t="s">
        <v>5</v>
      </c>
      <c r="C40" s="533">
        <f>SUM(C41:C42)</f>
        <v>6257</v>
      </c>
      <c r="D40" s="533">
        <f>SUM(D41:D42)</f>
        <v>6257</v>
      </c>
      <c r="E40" s="533">
        <f>SUM(E41:E42)</f>
        <v>0</v>
      </c>
      <c r="F40" s="533">
        <f>SUM(F41:F42)</f>
        <v>0</v>
      </c>
      <c r="O40" s="22"/>
    </row>
    <row r="41" spans="2:17" x14ac:dyDescent="0.25">
      <c r="B41" s="57" t="s">
        <v>1</v>
      </c>
      <c r="C41" s="537">
        <v>5834</v>
      </c>
      <c r="D41" s="526">
        <f t="shared" ref="D41:D42" si="6">C41</f>
        <v>5834</v>
      </c>
      <c r="E41" s="537"/>
      <c r="F41" s="537"/>
      <c r="O41" s="22"/>
    </row>
    <row r="42" spans="2:17" ht="15.75" customHeight="1" x14ac:dyDescent="0.25">
      <c r="B42" s="57" t="s">
        <v>36</v>
      </c>
      <c r="C42" s="537">
        <v>423</v>
      </c>
      <c r="D42" s="526">
        <f t="shared" si="6"/>
        <v>423</v>
      </c>
      <c r="E42" s="537"/>
      <c r="F42" s="537"/>
      <c r="H42" s="534"/>
      <c r="I42" s="534"/>
      <c r="J42" s="534"/>
      <c r="K42" s="534"/>
    </row>
  </sheetData>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sheetPr>
  <dimension ref="B1:I20"/>
  <sheetViews>
    <sheetView zoomScale="77" zoomScaleNormal="77" workbookViewId="0">
      <selection activeCell="J4" sqref="J4"/>
    </sheetView>
  </sheetViews>
  <sheetFormatPr defaultRowHeight="15" x14ac:dyDescent="0.25"/>
  <cols>
    <col min="1" max="1" width="3.42578125" style="413" customWidth="1"/>
    <col min="2" max="2" width="13.42578125" style="413" customWidth="1"/>
    <col min="3" max="3" width="54.28515625" style="413" customWidth="1"/>
    <col min="4" max="4" width="11.85546875" style="413" customWidth="1"/>
    <col min="5" max="5" width="14.42578125" style="413" customWidth="1"/>
    <col min="6" max="6" width="16" style="413" customWidth="1"/>
    <col min="7" max="7" width="18.140625" style="413" customWidth="1"/>
    <col min="8" max="8" width="14" style="413" customWidth="1"/>
    <col min="9" max="9" width="14.42578125" style="413" customWidth="1"/>
    <col min="10" max="16384" width="9.140625" style="413"/>
  </cols>
  <sheetData>
    <row r="1" spans="2:9" ht="53.25" customHeight="1" x14ac:dyDescent="0.25">
      <c r="B1" s="452"/>
      <c r="C1" s="452"/>
      <c r="D1" s="452"/>
      <c r="E1" s="645" t="s">
        <v>1661</v>
      </c>
      <c r="F1" s="645"/>
      <c r="G1" s="645"/>
      <c r="H1" s="645"/>
      <c r="I1" s="645"/>
    </row>
    <row r="2" spans="2:9" x14ac:dyDescent="0.25">
      <c r="B2" s="656" t="s">
        <v>1645</v>
      </c>
      <c r="C2" s="656"/>
      <c r="D2" s="656"/>
      <c r="E2" s="656"/>
      <c r="F2" s="656"/>
      <c r="G2" s="656"/>
      <c r="H2" s="656"/>
      <c r="I2" s="656"/>
    </row>
    <row r="3" spans="2:9" x14ac:dyDescent="0.25">
      <c r="B3" s="647" t="s">
        <v>1615</v>
      </c>
      <c r="C3" s="647"/>
      <c r="D3" s="647"/>
      <c r="E3" s="647"/>
      <c r="F3" s="647"/>
      <c r="G3" s="647"/>
      <c r="H3" s="647"/>
      <c r="I3" s="647"/>
    </row>
    <row r="4" spans="2:9" ht="87" thickBot="1" x14ac:dyDescent="0.3">
      <c r="B4" s="440" t="s">
        <v>129</v>
      </c>
      <c r="C4" s="440" t="s">
        <v>130</v>
      </c>
      <c r="D4" s="549" t="s">
        <v>1520</v>
      </c>
      <c r="E4" s="547" t="s">
        <v>1616</v>
      </c>
      <c r="F4" s="465" t="s">
        <v>1691</v>
      </c>
      <c r="G4" s="440" t="s">
        <v>1616</v>
      </c>
      <c r="H4" s="453" t="s">
        <v>1552</v>
      </c>
      <c r="I4" s="453" t="s">
        <v>1524</v>
      </c>
    </row>
    <row r="5" spans="2:9" ht="15.75" thickBot="1" x14ac:dyDescent="0.3">
      <c r="B5" s="441"/>
      <c r="C5" s="466" t="s">
        <v>137</v>
      </c>
      <c r="D5" s="442">
        <f>SUM(D6:D20)</f>
        <v>330.03999999999996</v>
      </c>
      <c r="E5" s="442">
        <f t="shared" ref="E5:I5" si="0">SUM(E6:E20)</f>
        <v>50</v>
      </c>
      <c r="F5" s="442">
        <f t="shared" si="0"/>
        <v>596.74</v>
      </c>
      <c r="G5" s="443">
        <f t="shared" si="0"/>
        <v>99</v>
      </c>
      <c r="H5" s="444">
        <f t="shared" si="0"/>
        <v>266.7</v>
      </c>
      <c r="I5" s="445">
        <f t="shared" si="0"/>
        <v>49</v>
      </c>
    </row>
    <row r="6" spans="2:9" x14ac:dyDescent="0.25">
      <c r="B6" s="424">
        <v>10040307</v>
      </c>
      <c r="C6" s="467" t="s">
        <v>478</v>
      </c>
      <c r="D6" s="468">
        <v>7.48</v>
      </c>
      <c r="E6" s="442">
        <v>2</v>
      </c>
      <c r="F6" s="451">
        <v>11.22</v>
      </c>
      <c r="G6" s="451">
        <v>3</v>
      </c>
      <c r="H6" s="462">
        <f>F6-D6</f>
        <v>3.74</v>
      </c>
      <c r="I6" s="423">
        <f>G6-E6</f>
        <v>1</v>
      </c>
    </row>
    <row r="7" spans="2:9" x14ac:dyDescent="0.25">
      <c r="B7" s="424">
        <v>19375446</v>
      </c>
      <c r="C7" s="467" t="s">
        <v>1326</v>
      </c>
      <c r="D7" s="468">
        <v>14.96</v>
      </c>
      <c r="E7" s="442">
        <v>4</v>
      </c>
      <c r="F7" s="451">
        <v>115.94</v>
      </c>
      <c r="G7" s="451">
        <v>31</v>
      </c>
      <c r="H7" s="462">
        <f t="shared" ref="H7:I20" si="1">F7-D7</f>
        <v>100.97999999999999</v>
      </c>
      <c r="I7" s="423">
        <f t="shared" si="1"/>
        <v>27</v>
      </c>
    </row>
    <row r="8" spans="2:9" x14ac:dyDescent="0.25">
      <c r="B8" s="424">
        <v>19677407</v>
      </c>
      <c r="C8" s="467" t="s">
        <v>1336</v>
      </c>
      <c r="D8" s="468">
        <v>14.96</v>
      </c>
      <c r="E8" s="442">
        <v>4</v>
      </c>
      <c r="F8" s="451">
        <v>22.44</v>
      </c>
      <c r="G8" s="451">
        <v>6</v>
      </c>
      <c r="H8" s="462">
        <f t="shared" si="1"/>
        <v>7.48</v>
      </c>
      <c r="I8" s="423">
        <f t="shared" si="1"/>
        <v>2</v>
      </c>
    </row>
    <row r="9" spans="2:9" x14ac:dyDescent="0.25">
      <c r="B9" s="424">
        <v>320200006</v>
      </c>
      <c r="C9" s="467" t="s">
        <v>1069</v>
      </c>
      <c r="D9" s="468">
        <v>3.74</v>
      </c>
      <c r="E9" s="442">
        <v>1</v>
      </c>
      <c r="F9" s="451">
        <v>7.48</v>
      </c>
      <c r="G9" s="451">
        <v>2</v>
      </c>
      <c r="H9" s="462">
        <f t="shared" si="1"/>
        <v>3.74</v>
      </c>
      <c r="I9" s="423">
        <f t="shared" si="1"/>
        <v>1</v>
      </c>
    </row>
    <row r="10" spans="2:9" x14ac:dyDescent="0.25">
      <c r="B10" s="424">
        <v>360200012</v>
      </c>
      <c r="C10" s="467" t="s">
        <v>1455</v>
      </c>
      <c r="D10" s="468">
        <v>7.48</v>
      </c>
      <c r="E10" s="442">
        <v>2</v>
      </c>
      <c r="F10" s="451">
        <v>11.22</v>
      </c>
      <c r="G10" s="451">
        <v>3</v>
      </c>
      <c r="H10" s="462">
        <f t="shared" si="1"/>
        <v>3.74</v>
      </c>
      <c r="I10" s="423">
        <f t="shared" si="1"/>
        <v>1</v>
      </c>
    </row>
    <row r="11" spans="2:9" x14ac:dyDescent="0.25">
      <c r="B11" s="469">
        <v>807400002</v>
      </c>
      <c r="C11" s="470" t="s">
        <v>1238</v>
      </c>
      <c r="D11" s="468">
        <v>14.96</v>
      </c>
      <c r="E11" s="442">
        <v>4</v>
      </c>
      <c r="F11" s="451">
        <v>18.7</v>
      </c>
      <c r="G11" s="451">
        <v>5</v>
      </c>
      <c r="H11" s="462">
        <f t="shared" si="1"/>
        <v>3.7399999999999984</v>
      </c>
      <c r="I11" s="423">
        <f t="shared" si="1"/>
        <v>1</v>
      </c>
    </row>
    <row r="12" spans="2:9" ht="30" x14ac:dyDescent="0.25">
      <c r="B12" s="469">
        <v>940200013</v>
      </c>
      <c r="C12" s="470" t="s">
        <v>1618</v>
      </c>
      <c r="D12" s="468">
        <v>78.540000000000006</v>
      </c>
      <c r="E12" s="442">
        <v>21</v>
      </c>
      <c r="F12" s="451">
        <v>86.02</v>
      </c>
      <c r="G12" s="451">
        <v>23</v>
      </c>
      <c r="H12" s="462">
        <f t="shared" si="1"/>
        <v>7.4799999999999898</v>
      </c>
      <c r="I12" s="423">
        <f t="shared" si="1"/>
        <v>2</v>
      </c>
    </row>
    <row r="13" spans="2:9" ht="30" x14ac:dyDescent="0.25">
      <c r="B13" s="424">
        <v>19275405</v>
      </c>
      <c r="C13" s="467" t="s">
        <v>882</v>
      </c>
      <c r="D13" s="468">
        <v>125.28</v>
      </c>
      <c r="E13" s="442">
        <v>8</v>
      </c>
      <c r="F13" s="451">
        <v>140.94</v>
      </c>
      <c r="G13" s="451">
        <v>9</v>
      </c>
      <c r="H13" s="462">
        <f t="shared" si="1"/>
        <v>15.659999999999997</v>
      </c>
      <c r="I13" s="423">
        <f t="shared" si="1"/>
        <v>1</v>
      </c>
    </row>
    <row r="14" spans="2:9" x14ac:dyDescent="0.25">
      <c r="B14" s="424">
        <v>801200041</v>
      </c>
      <c r="C14" s="467" t="s">
        <v>1504</v>
      </c>
      <c r="D14" s="468">
        <v>62.64</v>
      </c>
      <c r="E14" s="442">
        <v>4</v>
      </c>
      <c r="F14" s="451">
        <v>125.28</v>
      </c>
      <c r="G14" s="451">
        <v>8</v>
      </c>
      <c r="H14" s="462">
        <f t="shared" si="1"/>
        <v>62.64</v>
      </c>
      <c r="I14" s="423">
        <f t="shared" si="1"/>
        <v>4</v>
      </c>
    </row>
    <row r="15" spans="2:9" x14ac:dyDescent="0.25">
      <c r="B15" s="424">
        <v>641000002</v>
      </c>
      <c r="C15" s="471" t="s">
        <v>1607</v>
      </c>
      <c r="D15" s="424">
        <v>0</v>
      </c>
      <c r="E15" s="451">
        <v>0</v>
      </c>
      <c r="F15" s="451">
        <v>19.399999999999999</v>
      </c>
      <c r="G15" s="451">
        <v>2</v>
      </c>
      <c r="H15" s="462">
        <f t="shared" si="1"/>
        <v>19.399999999999999</v>
      </c>
      <c r="I15" s="423">
        <f t="shared" si="1"/>
        <v>2</v>
      </c>
    </row>
    <row r="16" spans="2:9" x14ac:dyDescent="0.25">
      <c r="B16" s="424">
        <v>840200034</v>
      </c>
      <c r="C16" s="471" t="s">
        <v>1400</v>
      </c>
      <c r="D16" s="424">
        <v>0</v>
      </c>
      <c r="E16" s="451">
        <v>0</v>
      </c>
      <c r="F16" s="451">
        <v>15.66</v>
      </c>
      <c r="G16" s="451">
        <v>1</v>
      </c>
      <c r="H16" s="462">
        <f t="shared" si="1"/>
        <v>15.66</v>
      </c>
      <c r="I16" s="423">
        <f t="shared" si="1"/>
        <v>1</v>
      </c>
    </row>
    <row r="17" spans="2:9" x14ac:dyDescent="0.25">
      <c r="B17" s="424">
        <v>10001788</v>
      </c>
      <c r="C17" s="471" t="s">
        <v>839</v>
      </c>
      <c r="D17" s="424">
        <v>0</v>
      </c>
      <c r="E17" s="451">
        <v>0</v>
      </c>
      <c r="F17" s="451">
        <v>7.48</v>
      </c>
      <c r="G17" s="451">
        <v>2</v>
      </c>
      <c r="H17" s="462">
        <f t="shared" si="1"/>
        <v>7.48</v>
      </c>
      <c r="I17" s="423">
        <f t="shared" si="1"/>
        <v>2</v>
      </c>
    </row>
    <row r="18" spans="2:9" x14ac:dyDescent="0.25">
      <c r="B18" s="424">
        <v>10077445</v>
      </c>
      <c r="C18" s="471" t="s">
        <v>1312</v>
      </c>
      <c r="D18" s="424">
        <v>0</v>
      </c>
      <c r="E18" s="451">
        <v>0</v>
      </c>
      <c r="F18" s="451">
        <v>3.74</v>
      </c>
      <c r="G18" s="451">
        <v>1</v>
      </c>
      <c r="H18" s="462">
        <f t="shared" si="1"/>
        <v>3.74</v>
      </c>
      <c r="I18" s="423">
        <f t="shared" si="1"/>
        <v>1</v>
      </c>
    </row>
    <row r="19" spans="2:9" x14ac:dyDescent="0.25">
      <c r="B19" s="424">
        <v>130024102</v>
      </c>
      <c r="C19" s="471" t="s">
        <v>246</v>
      </c>
      <c r="D19" s="424">
        <v>0</v>
      </c>
      <c r="E19" s="451">
        <v>0</v>
      </c>
      <c r="F19" s="451">
        <v>3.74</v>
      </c>
      <c r="G19" s="451">
        <v>1</v>
      </c>
      <c r="H19" s="462">
        <f t="shared" si="1"/>
        <v>3.74</v>
      </c>
      <c r="I19" s="423">
        <f t="shared" si="1"/>
        <v>1</v>
      </c>
    </row>
    <row r="20" spans="2:9" x14ac:dyDescent="0.25">
      <c r="B20" s="424">
        <v>801200040</v>
      </c>
      <c r="C20" s="471" t="s">
        <v>1224</v>
      </c>
      <c r="D20" s="424">
        <v>0</v>
      </c>
      <c r="E20" s="451">
        <v>0</v>
      </c>
      <c r="F20" s="451">
        <v>7.48</v>
      </c>
      <c r="G20" s="451">
        <v>2</v>
      </c>
      <c r="H20" s="462">
        <f t="shared" si="1"/>
        <v>7.48</v>
      </c>
      <c r="I20" s="423">
        <f t="shared" si="1"/>
        <v>2</v>
      </c>
    </row>
  </sheetData>
  <mergeCells count="3">
    <mergeCell ref="E1:I1"/>
    <mergeCell ref="B2:I2"/>
    <mergeCell ref="B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sheetPr>
  <dimension ref="A1:H129"/>
  <sheetViews>
    <sheetView zoomScale="75" zoomScaleNormal="75" workbookViewId="0">
      <selection activeCell="L9" sqref="L9"/>
    </sheetView>
  </sheetViews>
  <sheetFormatPr defaultRowHeight="15" x14ac:dyDescent="0.25"/>
  <cols>
    <col min="1" max="1" width="12.5703125" style="413" customWidth="1"/>
    <col min="2" max="2" width="87.28515625" style="413" customWidth="1"/>
    <col min="3" max="3" width="10.5703125" style="306" customWidth="1"/>
    <col min="4" max="4" width="11.85546875" style="413" customWidth="1"/>
    <col min="5" max="5" width="18.140625" style="306" customWidth="1"/>
    <col min="6" max="6" width="11.28515625" style="413" customWidth="1"/>
    <col min="7" max="7" width="10" style="306" customWidth="1"/>
    <col min="8" max="8" width="10" style="413" customWidth="1"/>
    <col min="9" max="9" width="16" style="413" customWidth="1"/>
    <col min="10" max="16384" width="9.140625" style="413"/>
  </cols>
  <sheetData>
    <row r="1" spans="1:8" ht="75" customHeight="1" x14ac:dyDescent="0.25">
      <c r="D1" s="645" t="s">
        <v>1648</v>
      </c>
      <c r="E1" s="645"/>
      <c r="F1" s="645"/>
      <c r="G1" s="645"/>
      <c r="H1" s="645"/>
    </row>
    <row r="2" spans="1:8" ht="15.75" customHeight="1" x14ac:dyDescent="0.25">
      <c r="D2" s="417"/>
      <c r="E2" s="627"/>
      <c r="F2" s="417"/>
      <c r="G2" s="627"/>
      <c r="H2" s="417"/>
    </row>
    <row r="3" spans="1:8" ht="20.25" customHeight="1" x14ac:dyDescent="0.25">
      <c r="A3" s="644" t="s">
        <v>1525</v>
      </c>
      <c r="B3" s="644"/>
      <c r="C3" s="644"/>
      <c r="D3" s="644"/>
      <c r="E3" s="644"/>
      <c r="F3" s="644"/>
      <c r="G3" s="644"/>
      <c r="H3" s="644"/>
    </row>
    <row r="4" spans="1:8" ht="48" customHeight="1" x14ac:dyDescent="0.25">
      <c r="A4" s="658" t="s">
        <v>1526</v>
      </c>
      <c r="B4" s="658"/>
      <c r="C4" s="658"/>
      <c r="D4" s="658"/>
      <c r="E4" s="658"/>
      <c r="F4" s="658"/>
      <c r="G4" s="658"/>
      <c r="H4" s="658"/>
    </row>
    <row r="6" spans="1:8" ht="134.25" customHeight="1" x14ac:dyDescent="0.25">
      <c r="A6" s="427" t="s">
        <v>129</v>
      </c>
      <c r="B6" s="427" t="s">
        <v>130</v>
      </c>
      <c r="C6" s="625" t="s">
        <v>1520</v>
      </c>
      <c r="D6" s="548" t="s">
        <v>765</v>
      </c>
      <c r="E6" s="628" t="s">
        <v>1689</v>
      </c>
      <c r="F6" s="440" t="s">
        <v>766</v>
      </c>
      <c r="G6" s="628" t="s">
        <v>1521</v>
      </c>
      <c r="H6" s="440" t="s">
        <v>768</v>
      </c>
    </row>
    <row r="7" spans="1:8" x14ac:dyDescent="0.25">
      <c r="A7" s="591"/>
      <c r="B7" s="591" t="s">
        <v>137</v>
      </c>
      <c r="C7" s="626">
        <f>SUM(C8:C129)</f>
        <v>13463.84</v>
      </c>
      <c r="D7" s="590">
        <f t="shared" ref="D7:H7" si="0">SUM(D8:D129)</f>
        <v>1279</v>
      </c>
      <c r="E7" s="626">
        <f t="shared" si="0"/>
        <v>51436.279999999941</v>
      </c>
      <c r="F7" s="590">
        <f t="shared" si="0"/>
        <v>4747</v>
      </c>
      <c r="G7" s="631">
        <f>ROUNDUP(SUM(G8:G129),0)</f>
        <v>37973</v>
      </c>
      <c r="H7" s="590">
        <f t="shared" si="0"/>
        <v>3468</v>
      </c>
    </row>
    <row r="8" spans="1:8" x14ac:dyDescent="0.25">
      <c r="A8" s="632">
        <v>10000234</v>
      </c>
      <c r="B8" s="469" t="s">
        <v>1527</v>
      </c>
      <c r="C8" s="633">
        <v>1661.88</v>
      </c>
      <c r="D8" s="634">
        <v>236</v>
      </c>
      <c r="E8" s="633">
        <v>8004.1599999999989</v>
      </c>
      <c r="F8" s="469">
        <v>935</v>
      </c>
      <c r="G8" s="635">
        <v>6342.2799999999988</v>
      </c>
      <c r="H8" s="469">
        <v>699</v>
      </c>
    </row>
    <row r="9" spans="1:8" x14ac:dyDescent="0.25">
      <c r="A9" s="632">
        <v>10001535</v>
      </c>
      <c r="B9" s="469" t="s">
        <v>217</v>
      </c>
      <c r="C9" s="633">
        <v>861.36</v>
      </c>
      <c r="D9" s="634">
        <v>74</v>
      </c>
      <c r="E9" s="633">
        <v>1606.32</v>
      </c>
      <c r="F9" s="469">
        <v>138</v>
      </c>
      <c r="G9" s="635">
        <v>744.95999999999992</v>
      </c>
      <c r="H9" s="469">
        <v>64</v>
      </c>
    </row>
    <row r="10" spans="1:8" x14ac:dyDescent="0.25">
      <c r="A10" s="632">
        <v>10011803</v>
      </c>
      <c r="B10" s="469" t="s">
        <v>220</v>
      </c>
      <c r="C10" s="633">
        <v>1009</v>
      </c>
      <c r="D10" s="634">
        <v>109</v>
      </c>
      <c r="E10" s="633">
        <v>5513.68</v>
      </c>
      <c r="F10" s="469">
        <v>526</v>
      </c>
      <c r="G10" s="635">
        <v>4504.68</v>
      </c>
      <c r="H10" s="469">
        <v>417</v>
      </c>
    </row>
    <row r="11" spans="1:8" x14ac:dyDescent="0.25">
      <c r="A11" s="632">
        <v>10011804</v>
      </c>
      <c r="B11" s="469" t="s">
        <v>391</v>
      </c>
      <c r="C11" s="633">
        <v>1293.48</v>
      </c>
      <c r="D11" s="634">
        <v>119</v>
      </c>
      <c r="E11" s="633">
        <v>2739.4</v>
      </c>
      <c r="F11" s="469">
        <v>243</v>
      </c>
      <c r="G11" s="635">
        <v>1445.92</v>
      </c>
      <c r="H11" s="469">
        <v>124</v>
      </c>
    </row>
    <row r="12" spans="1:8" x14ac:dyDescent="0.25">
      <c r="A12" s="632">
        <v>10020301</v>
      </c>
      <c r="B12" s="469" t="s">
        <v>222</v>
      </c>
      <c r="C12" s="633">
        <v>640.20000000000005</v>
      </c>
      <c r="D12" s="634">
        <v>55</v>
      </c>
      <c r="E12" s="633">
        <v>2246.52</v>
      </c>
      <c r="F12" s="469">
        <v>191</v>
      </c>
      <c r="G12" s="635">
        <v>1606.32</v>
      </c>
      <c r="H12" s="469">
        <v>136</v>
      </c>
    </row>
    <row r="13" spans="1:8" x14ac:dyDescent="0.25">
      <c r="A13" s="632">
        <v>10040307</v>
      </c>
      <c r="B13" s="469" t="s">
        <v>478</v>
      </c>
      <c r="C13" s="633">
        <v>23.28</v>
      </c>
      <c r="D13" s="634">
        <v>2</v>
      </c>
      <c r="E13" s="633">
        <v>698.40000000000009</v>
      </c>
      <c r="F13" s="469">
        <v>60</v>
      </c>
      <c r="G13" s="635">
        <v>675.12000000000012</v>
      </c>
      <c r="H13" s="469">
        <v>58</v>
      </c>
    </row>
    <row r="14" spans="1:8" x14ac:dyDescent="0.25">
      <c r="A14" s="632">
        <v>10054114</v>
      </c>
      <c r="B14" s="469" t="s">
        <v>223</v>
      </c>
      <c r="C14" s="633">
        <v>279.36</v>
      </c>
      <c r="D14" s="634">
        <v>24</v>
      </c>
      <c r="E14" s="633">
        <v>523.79999999999995</v>
      </c>
      <c r="F14" s="469">
        <v>45</v>
      </c>
      <c r="G14" s="635">
        <v>244.43999999999994</v>
      </c>
      <c r="H14" s="469">
        <v>21</v>
      </c>
    </row>
    <row r="15" spans="1:8" x14ac:dyDescent="0.25">
      <c r="A15" s="632">
        <v>10064103</v>
      </c>
      <c r="B15" s="469" t="s">
        <v>510</v>
      </c>
      <c r="C15" s="633">
        <v>23.28</v>
      </c>
      <c r="D15" s="634">
        <v>2</v>
      </c>
      <c r="E15" s="633">
        <v>93.12</v>
      </c>
      <c r="F15" s="469">
        <v>8</v>
      </c>
      <c r="G15" s="635">
        <v>69.84</v>
      </c>
      <c r="H15" s="469">
        <v>6</v>
      </c>
    </row>
    <row r="16" spans="1:8" x14ac:dyDescent="0.25">
      <c r="A16" s="632">
        <v>10064111</v>
      </c>
      <c r="B16" s="469" t="s">
        <v>226</v>
      </c>
      <c r="C16" s="633">
        <v>582</v>
      </c>
      <c r="D16" s="634">
        <v>49</v>
      </c>
      <c r="E16" s="633">
        <v>1303.68</v>
      </c>
      <c r="F16" s="469">
        <v>119</v>
      </c>
      <c r="G16" s="635">
        <v>721.68000000000006</v>
      </c>
      <c r="H16" s="469">
        <v>70</v>
      </c>
    </row>
    <row r="17" spans="1:8" x14ac:dyDescent="0.25">
      <c r="A17" s="632">
        <v>10064114</v>
      </c>
      <c r="B17" s="469" t="s">
        <v>592</v>
      </c>
      <c r="C17" s="633">
        <v>162.95999999999998</v>
      </c>
      <c r="D17" s="634">
        <v>14</v>
      </c>
      <c r="E17" s="633">
        <v>291</v>
      </c>
      <c r="F17" s="469">
        <v>25</v>
      </c>
      <c r="G17" s="635">
        <v>128.04000000000002</v>
      </c>
      <c r="H17" s="469">
        <v>11</v>
      </c>
    </row>
    <row r="18" spans="1:8" x14ac:dyDescent="0.25">
      <c r="A18" s="632">
        <v>10064120</v>
      </c>
      <c r="B18" s="469" t="s">
        <v>227</v>
      </c>
      <c r="C18" s="633">
        <v>3201</v>
      </c>
      <c r="D18" s="634">
        <v>262</v>
      </c>
      <c r="E18" s="633">
        <v>7158.5999999999985</v>
      </c>
      <c r="F18" s="469">
        <v>605</v>
      </c>
      <c r="G18" s="635">
        <v>3957.5999999999985</v>
      </c>
      <c r="H18" s="469">
        <v>343</v>
      </c>
    </row>
    <row r="19" spans="1:8" x14ac:dyDescent="0.25">
      <c r="A19" s="632">
        <v>10069102</v>
      </c>
      <c r="B19" s="469" t="s">
        <v>480</v>
      </c>
      <c r="C19" s="633">
        <v>162.96</v>
      </c>
      <c r="D19" s="634">
        <v>14</v>
      </c>
      <c r="E19" s="633">
        <v>314.27999999999997</v>
      </c>
      <c r="F19" s="469">
        <v>27</v>
      </c>
      <c r="G19" s="635">
        <v>151.31999999999996</v>
      </c>
      <c r="H19" s="469">
        <v>13</v>
      </c>
    </row>
    <row r="20" spans="1:8" x14ac:dyDescent="0.25">
      <c r="A20" s="632">
        <v>19177424</v>
      </c>
      <c r="B20" s="469" t="s">
        <v>392</v>
      </c>
      <c r="C20" s="633">
        <v>69.84</v>
      </c>
      <c r="D20" s="634">
        <v>5</v>
      </c>
      <c r="E20" s="633">
        <v>81.48</v>
      </c>
      <c r="F20" s="469">
        <v>7</v>
      </c>
      <c r="G20" s="635">
        <v>11.64</v>
      </c>
      <c r="H20" s="469">
        <v>2</v>
      </c>
    </row>
    <row r="21" spans="1:8" x14ac:dyDescent="0.25">
      <c r="A21" s="632">
        <v>19177450</v>
      </c>
      <c r="B21" s="469" t="s">
        <v>597</v>
      </c>
      <c r="C21" s="633">
        <v>593.64</v>
      </c>
      <c r="D21" s="634">
        <v>51</v>
      </c>
      <c r="E21" s="633">
        <v>989.4</v>
      </c>
      <c r="F21" s="469">
        <v>85</v>
      </c>
      <c r="G21" s="635">
        <v>395.76</v>
      </c>
      <c r="H21" s="469">
        <v>34</v>
      </c>
    </row>
    <row r="22" spans="1:8" x14ac:dyDescent="0.25">
      <c r="A22" s="632">
        <v>50020401</v>
      </c>
      <c r="B22" s="469" t="s">
        <v>402</v>
      </c>
      <c r="C22" s="633">
        <v>34.92</v>
      </c>
      <c r="D22" s="634">
        <v>3</v>
      </c>
      <c r="E22" s="633">
        <v>291</v>
      </c>
      <c r="F22" s="469">
        <v>25</v>
      </c>
      <c r="G22" s="635">
        <v>256.08</v>
      </c>
      <c r="H22" s="469">
        <v>22</v>
      </c>
    </row>
    <row r="23" spans="1:8" x14ac:dyDescent="0.25">
      <c r="A23" s="632">
        <v>50022601</v>
      </c>
      <c r="B23" s="469" t="s">
        <v>400</v>
      </c>
      <c r="C23" s="633">
        <v>11.64</v>
      </c>
      <c r="D23" s="634">
        <v>1</v>
      </c>
      <c r="E23" s="633">
        <v>23.28</v>
      </c>
      <c r="F23" s="469">
        <v>2</v>
      </c>
      <c r="G23" s="635">
        <v>11.64</v>
      </c>
      <c r="H23" s="469">
        <v>1</v>
      </c>
    </row>
    <row r="24" spans="1:8" x14ac:dyDescent="0.25">
      <c r="A24" s="632">
        <v>90000026</v>
      </c>
      <c r="B24" s="469" t="s">
        <v>608</v>
      </c>
      <c r="C24" s="633">
        <v>453.96000000000004</v>
      </c>
      <c r="D24" s="634">
        <v>39</v>
      </c>
      <c r="E24" s="633">
        <v>1047.6000000000001</v>
      </c>
      <c r="F24" s="469">
        <v>90</v>
      </c>
      <c r="G24" s="635">
        <v>593.6400000000001</v>
      </c>
      <c r="H24" s="469">
        <v>51</v>
      </c>
    </row>
    <row r="25" spans="1:8" x14ac:dyDescent="0.25">
      <c r="A25" s="632">
        <v>90020301</v>
      </c>
      <c r="B25" s="469" t="s">
        <v>316</v>
      </c>
      <c r="C25" s="633">
        <v>35.64</v>
      </c>
      <c r="D25" s="634">
        <v>7</v>
      </c>
      <c r="E25" s="633">
        <v>82.2</v>
      </c>
      <c r="F25" s="469">
        <v>10</v>
      </c>
      <c r="G25" s="635">
        <v>46.56</v>
      </c>
      <c r="H25" s="469">
        <v>3</v>
      </c>
    </row>
    <row r="26" spans="1:8" x14ac:dyDescent="0.25">
      <c r="A26" s="632">
        <v>110000048</v>
      </c>
      <c r="B26" s="469" t="s">
        <v>324</v>
      </c>
      <c r="C26" s="633">
        <v>159.32</v>
      </c>
      <c r="D26" s="634">
        <v>14</v>
      </c>
      <c r="E26" s="633">
        <v>729.68</v>
      </c>
      <c r="F26" s="469">
        <v>60</v>
      </c>
      <c r="G26" s="635">
        <v>570.3599999999999</v>
      </c>
      <c r="H26" s="469">
        <v>46</v>
      </c>
    </row>
    <row r="27" spans="1:8" x14ac:dyDescent="0.25">
      <c r="A27" s="632">
        <v>130020302</v>
      </c>
      <c r="B27" s="469" t="s">
        <v>449</v>
      </c>
      <c r="C27" s="633">
        <v>54</v>
      </c>
      <c r="D27" s="634">
        <v>12</v>
      </c>
      <c r="E27" s="633">
        <v>83</v>
      </c>
      <c r="F27" s="469">
        <v>66</v>
      </c>
      <c r="G27" s="635">
        <v>29</v>
      </c>
      <c r="H27" s="469">
        <v>54</v>
      </c>
    </row>
    <row r="28" spans="1:8" x14ac:dyDescent="0.25">
      <c r="A28" s="632">
        <v>130024102</v>
      </c>
      <c r="B28" s="469" t="s">
        <v>246</v>
      </c>
      <c r="C28" s="633">
        <v>244.44</v>
      </c>
      <c r="D28" s="634">
        <v>21</v>
      </c>
      <c r="E28" s="633">
        <v>756.6</v>
      </c>
      <c r="F28" s="469">
        <v>64</v>
      </c>
      <c r="G28" s="635">
        <v>512.16000000000008</v>
      </c>
      <c r="H28" s="469">
        <v>43</v>
      </c>
    </row>
    <row r="29" spans="1:8" x14ac:dyDescent="0.25">
      <c r="A29" s="632">
        <v>130066201</v>
      </c>
      <c r="B29" s="469" t="s">
        <v>412</v>
      </c>
      <c r="C29" s="633">
        <v>11.64</v>
      </c>
      <c r="D29" s="634">
        <v>1</v>
      </c>
      <c r="E29" s="633">
        <v>58.2</v>
      </c>
      <c r="F29" s="469">
        <v>5</v>
      </c>
      <c r="G29" s="635">
        <v>46.56</v>
      </c>
      <c r="H29" s="469">
        <v>4</v>
      </c>
    </row>
    <row r="30" spans="1:8" x14ac:dyDescent="0.25">
      <c r="A30" s="632">
        <v>170020401</v>
      </c>
      <c r="B30" s="469" t="s">
        <v>139</v>
      </c>
      <c r="C30" s="633">
        <v>16</v>
      </c>
      <c r="D30" s="634">
        <v>4</v>
      </c>
      <c r="E30" s="633">
        <v>23.64</v>
      </c>
      <c r="F30" s="469">
        <v>4</v>
      </c>
      <c r="G30" s="635">
        <v>7.6400000000000006</v>
      </c>
      <c r="H30" s="469">
        <v>0</v>
      </c>
    </row>
    <row r="31" spans="1:8" x14ac:dyDescent="0.25">
      <c r="A31" s="632">
        <v>170077441</v>
      </c>
      <c r="B31" s="469" t="s">
        <v>367</v>
      </c>
      <c r="C31" s="633">
        <v>11.64</v>
      </c>
      <c r="D31" s="634">
        <v>1</v>
      </c>
      <c r="E31" s="633">
        <v>197.88</v>
      </c>
      <c r="F31" s="469">
        <v>17</v>
      </c>
      <c r="G31" s="635">
        <v>186.24</v>
      </c>
      <c r="H31" s="469">
        <v>16</v>
      </c>
    </row>
    <row r="32" spans="1:8" x14ac:dyDescent="0.25">
      <c r="A32" s="632">
        <v>210020301</v>
      </c>
      <c r="B32" s="469" t="s">
        <v>185</v>
      </c>
      <c r="C32" s="633">
        <v>69.84</v>
      </c>
      <c r="D32" s="634">
        <v>6</v>
      </c>
      <c r="E32" s="633">
        <v>395.76</v>
      </c>
      <c r="F32" s="469">
        <v>34</v>
      </c>
      <c r="G32" s="635">
        <v>325.91999999999996</v>
      </c>
      <c r="H32" s="469">
        <v>28</v>
      </c>
    </row>
    <row r="33" spans="1:8" x14ac:dyDescent="0.25">
      <c r="A33" s="632">
        <v>270000002</v>
      </c>
      <c r="B33" s="469" t="s">
        <v>539</v>
      </c>
      <c r="C33" s="633">
        <v>11.64</v>
      </c>
      <c r="D33" s="634">
        <v>1</v>
      </c>
      <c r="E33" s="633">
        <v>34.92</v>
      </c>
      <c r="F33" s="469">
        <v>3</v>
      </c>
      <c r="G33" s="635">
        <v>23.28</v>
      </c>
      <c r="H33" s="469">
        <v>2</v>
      </c>
    </row>
    <row r="34" spans="1:8" x14ac:dyDescent="0.25">
      <c r="A34" s="632">
        <v>270024101</v>
      </c>
      <c r="B34" s="469" t="s">
        <v>590</v>
      </c>
      <c r="C34" s="633">
        <v>640.20000000000005</v>
      </c>
      <c r="D34" s="634">
        <v>54</v>
      </c>
      <c r="E34" s="633">
        <v>1117.44</v>
      </c>
      <c r="F34" s="469">
        <v>94</v>
      </c>
      <c r="G34" s="635">
        <v>477.24</v>
      </c>
      <c r="H34" s="469">
        <v>40</v>
      </c>
    </row>
    <row r="35" spans="1:8" x14ac:dyDescent="0.25">
      <c r="A35" s="632">
        <v>420200039</v>
      </c>
      <c r="B35" s="469" t="s">
        <v>433</v>
      </c>
      <c r="C35" s="633">
        <v>34.92</v>
      </c>
      <c r="D35" s="634">
        <v>3</v>
      </c>
      <c r="E35" s="633">
        <v>46.56</v>
      </c>
      <c r="F35" s="469">
        <v>4</v>
      </c>
      <c r="G35" s="635">
        <v>11.64</v>
      </c>
      <c r="H35" s="469">
        <v>1</v>
      </c>
    </row>
    <row r="36" spans="1:8" x14ac:dyDescent="0.25">
      <c r="A36" s="632">
        <v>460200036</v>
      </c>
      <c r="B36" s="469" t="s">
        <v>407</v>
      </c>
      <c r="C36" s="633">
        <v>11.64</v>
      </c>
      <c r="D36" s="634">
        <v>1</v>
      </c>
      <c r="E36" s="633">
        <v>197.88</v>
      </c>
      <c r="F36" s="469">
        <v>17</v>
      </c>
      <c r="G36" s="635">
        <v>186.24</v>
      </c>
      <c r="H36" s="469">
        <v>16</v>
      </c>
    </row>
    <row r="37" spans="1:8" x14ac:dyDescent="0.25">
      <c r="A37" s="632">
        <v>460200043</v>
      </c>
      <c r="B37" s="469" t="s">
        <v>429</v>
      </c>
      <c r="C37" s="633">
        <v>23.28</v>
      </c>
      <c r="D37" s="634">
        <v>2</v>
      </c>
      <c r="E37" s="633">
        <v>34.92</v>
      </c>
      <c r="F37" s="469">
        <v>4</v>
      </c>
      <c r="G37" s="635">
        <v>11.64</v>
      </c>
      <c r="H37" s="469">
        <v>2</v>
      </c>
    </row>
    <row r="38" spans="1:8" x14ac:dyDescent="0.25">
      <c r="A38" s="632">
        <v>500200052</v>
      </c>
      <c r="B38" s="469" t="s">
        <v>388</v>
      </c>
      <c r="C38" s="633">
        <v>23.28</v>
      </c>
      <c r="D38" s="634">
        <v>2</v>
      </c>
      <c r="E38" s="633">
        <v>81.48</v>
      </c>
      <c r="F38" s="469">
        <v>7</v>
      </c>
      <c r="G38" s="635">
        <v>58.2</v>
      </c>
      <c r="H38" s="469">
        <v>5</v>
      </c>
    </row>
    <row r="39" spans="1:8" x14ac:dyDescent="0.25">
      <c r="A39" s="632">
        <v>600200001</v>
      </c>
      <c r="B39" s="469" t="s">
        <v>188</v>
      </c>
      <c r="C39" s="633">
        <v>4</v>
      </c>
      <c r="D39" s="634">
        <v>1</v>
      </c>
      <c r="E39" s="633">
        <v>213.52</v>
      </c>
      <c r="F39" s="469">
        <v>19</v>
      </c>
      <c r="G39" s="635">
        <v>209.52</v>
      </c>
      <c r="H39" s="469">
        <v>18</v>
      </c>
    </row>
    <row r="40" spans="1:8" x14ac:dyDescent="0.25">
      <c r="A40" s="632">
        <v>620200037</v>
      </c>
      <c r="B40" s="469" t="s">
        <v>467</v>
      </c>
      <c r="C40" s="633">
        <v>209.52</v>
      </c>
      <c r="D40" s="634">
        <v>18</v>
      </c>
      <c r="E40" s="633">
        <v>221.16000000000003</v>
      </c>
      <c r="F40" s="469">
        <v>19</v>
      </c>
      <c r="G40" s="635">
        <v>11.640000000000015</v>
      </c>
      <c r="H40" s="469">
        <v>1</v>
      </c>
    </row>
    <row r="41" spans="1:8" x14ac:dyDescent="0.25">
      <c r="A41" s="632">
        <v>660200030</v>
      </c>
      <c r="B41" s="469" t="s">
        <v>438</v>
      </c>
      <c r="C41" s="633">
        <v>139.68</v>
      </c>
      <c r="D41" s="634">
        <v>12</v>
      </c>
      <c r="E41" s="633">
        <v>151.32</v>
      </c>
      <c r="F41" s="469">
        <v>15</v>
      </c>
      <c r="G41" s="635">
        <v>11.639999999999986</v>
      </c>
      <c r="H41" s="469">
        <v>3</v>
      </c>
    </row>
    <row r="42" spans="1:8" x14ac:dyDescent="0.25">
      <c r="A42" s="632">
        <v>760200003</v>
      </c>
      <c r="B42" s="469" t="s">
        <v>200</v>
      </c>
      <c r="C42" s="633">
        <v>23.28</v>
      </c>
      <c r="D42" s="634">
        <v>2</v>
      </c>
      <c r="E42" s="633">
        <v>174.6</v>
      </c>
      <c r="F42" s="469">
        <v>14</v>
      </c>
      <c r="G42" s="635">
        <v>151.32</v>
      </c>
      <c r="H42" s="469">
        <v>12</v>
      </c>
    </row>
    <row r="43" spans="1:8" x14ac:dyDescent="0.25">
      <c r="A43" s="632">
        <v>801200001</v>
      </c>
      <c r="B43" s="469" t="s">
        <v>548</v>
      </c>
      <c r="C43" s="633">
        <v>23.28</v>
      </c>
      <c r="D43" s="634">
        <v>2</v>
      </c>
      <c r="E43" s="633">
        <v>69.84</v>
      </c>
      <c r="F43" s="469">
        <v>8</v>
      </c>
      <c r="G43" s="635">
        <v>46.56</v>
      </c>
      <c r="H43" s="469">
        <v>6</v>
      </c>
    </row>
    <row r="44" spans="1:8" x14ac:dyDescent="0.25">
      <c r="A44" s="632">
        <v>801400007</v>
      </c>
      <c r="B44" s="469" t="s">
        <v>369</v>
      </c>
      <c r="C44" s="633">
        <v>128.04</v>
      </c>
      <c r="D44" s="634">
        <v>11</v>
      </c>
      <c r="E44" s="633">
        <v>139.68</v>
      </c>
      <c r="F44" s="469">
        <v>12</v>
      </c>
      <c r="G44" s="635">
        <v>11.640000000000015</v>
      </c>
      <c r="H44" s="469">
        <v>1</v>
      </c>
    </row>
    <row r="45" spans="1:8" x14ac:dyDescent="0.25">
      <c r="A45" s="632">
        <v>804435102</v>
      </c>
      <c r="B45" s="469" t="s">
        <v>382</v>
      </c>
      <c r="C45" s="633">
        <v>81.48</v>
      </c>
      <c r="D45" s="634">
        <v>7</v>
      </c>
      <c r="E45" s="633">
        <v>337.56</v>
      </c>
      <c r="F45" s="469">
        <v>29</v>
      </c>
      <c r="G45" s="635">
        <v>256.08</v>
      </c>
      <c r="H45" s="469">
        <v>22</v>
      </c>
    </row>
    <row r="46" spans="1:8" x14ac:dyDescent="0.25">
      <c r="A46" s="632">
        <v>880200016</v>
      </c>
      <c r="B46" s="469" t="s">
        <v>573</v>
      </c>
      <c r="C46" s="633">
        <v>372.48</v>
      </c>
      <c r="D46" s="634">
        <v>32</v>
      </c>
      <c r="E46" s="633">
        <v>2234.88</v>
      </c>
      <c r="F46" s="469">
        <v>190</v>
      </c>
      <c r="G46" s="635">
        <v>1862.4</v>
      </c>
      <c r="H46" s="469">
        <v>158</v>
      </c>
    </row>
    <row r="47" spans="1:8" x14ac:dyDescent="0.25">
      <c r="A47" s="636">
        <v>941600020</v>
      </c>
      <c r="B47" s="469" t="s">
        <v>555</v>
      </c>
      <c r="C47" s="633">
        <v>69.84</v>
      </c>
      <c r="D47" s="469">
        <v>6</v>
      </c>
      <c r="E47" s="633">
        <v>162.96</v>
      </c>
      <c r="F47" s="469">
        <v>14</v>
      </c>
      <c r="G47" s="635">
        <v>93.12</v>
      </c>
      <c r="H47" s="469">
        <v>8</v>
      </c>
    </row>
    <row r="48" spans="1:8" x14ac:dyDescent="0.25">
      <c r="A48" s="636">
        <v>10000214</v>
      </c>
      <c r="B48" s="469" t="s">
        <v>404</v>
      </c>
      <c r="C48" s="633">
        <v>0</v>
      </c>
      <c r="D48" s="469">
        <v>0</v>
      </c>
      <c r="E48" s="633">
        <v>291</v>
      </c>
      <c r="F48" s="469">
        <v>25</v>
      </c>
      <c r="G48" s="635">
        <v>291</v>
      </c>
      <c r="H48" s="469">
        <v>25</v>
      </c>
    </row>
    <row r="49" spans="1:8" x14ac:dyDescent="0.25">
      <c r="A49" s="636">
        <v>10000287</v>
      </c>
      <c r="B49" s="469" t="s">
        <v>1529</v>
      </c>
      <c r="C49" s="633">
        <v>0</v>
      </c>
      <c r="D49" s="469">
        <v>0</v>
      </c>
      <c r="E49" s="633">
        <v>162.96</v>
      </c>
      <c r="F49" s="469">
        <v>14</v>
      </c>
      <c r="G49" s="635">
        <v>162.96</v>
      </c>
      <c r="H49" s="469">
        <v>14</v>
      </c>
    </row>
    <row r="50" spans="1:8" x14ac:dyDescent="0.25">
      <c r="A50" s="636">
        <v>10000310</v>
      </c>
      <c r="B50" s="469" t="s">
        <v>606</v>
      </c>
      <c r="C50" s="633">
        <v>0</v>
      </c>
      <c r="D50" s="469">
        <v>0</v>
      </c>
      <c r="E50" s="633">
        <v>279.36</v>
      </c>
      <c r="F50" s="469">
        <v>24</v>
      </c>
      <c r="G50" s="635">
        <v>279.36</v>
      </c>
      <c r="H50" s="469">
        <v>24</v>
      </c>
    </row>
    <row r="51" spans="1:8" x14ac:dyDescent="0.25">
      <c r="A51" s="636">
        <v>10000502</v>
      </c>
      <c r="B51" s="469" t="s">
        <v>368</v>
      </c>
      <c r="C51" s="633">
        <v>0</v>
      </c>
      <c r="D51" s="469">
        <v>0</v>
      </c>
      <c r="E51" s="633">
        <v>139.68</v>
      </c>
      <c r="F51" s="469">
        <v>12</v>
      </c>
      <c r="G51" s="635">
        <v>139.68</v>
      </c>
      <c r="H51" s="469">
        <v>12</v>
      </c>
    </row>
    <row r="52" spans="1:8" x14ac:dyDescent="0.25">
      <c r="A52" s="636">
        <v>10000945</v>
      </c>
      <c r="B52" s="469" t="s">
        <v>602</v>
      </c>
      <c r="C52" s="633">
        <v>0</v>
      </c>
      <c r="D52" s="469">
        <v>0</v>
      </c>
      <c r="E52" s="633">
        <v>58.2</v>
      </c>
      <c r="F52" s="469">
        <v>5</v>
      </c>
      <c r="G52" s="635">
        <v>58.2</v>
      </c>
      <c r="H52" s="469">
        <v>5</v>
      </c>
    </row>
    <row r="53" spans="1:8" x14ac:dyDescent="0.25">
      <c r="A53" s="636">
        <v>10000995</v>
      </c>
      <c r="B53" s="469" t="s">
        <v>503</v>
      </c>
      <c r="C53" s="633">
        <v>0</v>
      </c>
      <c r="D53" s="469">
        <v>0</v>
      </c>
      <c r="E53" s="633">
        <v>93.12</v>
      </c>
      <c r="F53" s="469">
        <v>7</v>
      </c>
      <c r="G53" s="635">
        <v>93.12</v>
      </c>
      <c r="H53" s="469">
        <v>7</v>
      </c>
    </row>
    <row r="54" spans="1:8" x14ac:dyDescent="0.25">
      <c r="A54" s="636">
        <v>10011401</v>
      </c>
      <c r="B54" s="469" t="s">
        <v>577</v>
      </c>
      <c r="C54" s="633">
        <v>0</v>
      </c>
      <c r="D54" s="469">
        <v>0</v>
      </c>
      <c r="E54" s="633">
        <v>733.32</v>
      </c>
      <c r="F54" s="469">
        <v>25</v>
      </c>
      <c r="G54" s="635">
        <v>733.32</v>
      </c>
      <c r="H54" s="469">
        <v>25</v>
      </c>
    </row>
    <row r="55" spans="1:8" x14ac:dyDescent="0.25">
      <c r="A55" s="636">
        <v>10012202</v>
      </c>
      <c r="B55" s="469" t="s">
        <v>543</v>
      </c>
      <c r="C55" s="633">
        <v>0</v>
      </c>
      <c r="D55" s="469">
        <v>0</v>
      </c>
      <c r="E55" s="633">
        <v>477.24</v>
      </c>
      <c r="F55" s="469">
        <v>21</v>
      </c>
      <c r="G55" s="635">
        <v>477.24</v>
      </c>
      <c r="H55" s="469">
        <v>21</v>
      </c>
    </row>
    <row r="56" spans="1:8" x14ac:dyDescent="0.25">
      <c r="A56" s="636">
        <v>10020302</v>
      </c>
      <c r="B56" s="469" t="s">
        <v>540</v>
      </c>
      <c r="C56" s="633">
        <v>0</v>
      </c>
      <c r="D56" s="469">
        <v>0</v>
      </c>
      <c r="E56" s="633">
        <v>174.6</v>
      </c>
      <c r="F56" s="469">
        <v>14</v>
      </c>
      <c r="G56" s="635">
        <v>174.6</v>
      </c>
      <c r="H56" s="469">
        <v>14</v>
      </c>
    </row>
    <row r="57" spans="1:8" x14ac:dyDescent="0.25">
      <c r="A57" s="636">
        <v>10054109</v>
      </c>
      <c r="B57" s="469" t="s">
        <v>435</v>
      </c>
      <c r="C57" s="633">
        <v>0</v>
      </c>
      <c r="D57" s="469">
        <v>0</v>
      </c>
      <c r="E57" s="633">
        <v>954.48</v>
      </c>
      <c r="F57" s="469">
        <v>82</v>
      </c>
      <c r="G57" s="635">
        <v>954.48</v>
      </c>
      <c r="H57" s="469">
        <v>82</v>
      </c>
    </row>
    <row r="58" spans="1:8" x14ac:dyDescent="0.25">
      <c r="A58" s="636">
        <v>10054211</v>
      </c>
      <c r="B58" s="469" t="s">
        <v>224</v>
      </c>
      <c r="C58" s="633">
        <v>0</v>
      </c>
      <c r="D58" s="469">
        <v>0</v>
      </c>
      <c r="E58" s="633">
        <v>34.92</v>
      </c>
      <c r="F58" s="469">
        <v>3</v>
      </c>
      <c r="G58" s="635">
        <v>34.92</v>
      </c>
      <c r="H58" s="469">
        <v>3</v>
      </c>
    </row>
    <row r="59" spans="1:8" x14ac:dyDescent="0.25">
      <c r="A59" s="636">
        <v>19177420</v>
      </c>
      <c r="B59" s="469" t="s">
        <v>450</v>
      </c>
      <c r="C59" s="633">
        <v>0</v>
      </c>
      <c r="D59" s="469">
        <v>0</v>
      </c>
      <c r="E59" s="633">
        <v>46.56</v>
      </c>
      <c r="F59" s="469">
        <v>4</v>
      </c>
      <c r="G59" s="635">
        <v>46.56</v>
      </c>
      <c r="H59" s="469">
        <v>4</v>
      </c>
    </row>
    <row r="60" spans="1:8" x14ac:dyDescent="0.25">
      <c r="A60" s="636">
        <v>19177423</v>
      </c>
      <c r="B60" s="469" t="s">
        <v>378</v>
      </c>
      <c r="C60" s="633">
        <v>0</v>
      </c>
      <c r="D60" s="469">
        <v>0</v>
      </c>
      <c r="E60" s="633">
        <v>116.4</v>
      </c>
      <c r="F60" s="469">
        <v>9</v>
      </c>
      <c r="G60" s="635">
        <v>116.4</v>
      </c>
      <c r="H60" s="469">
        <v>9</v>
      </c>
    </row>
    <row r="61" spans="1:8" x14ac:dyDescent="0.25">
      <c r="A61" s="636">
        <v>19177439</v>
      </c>
      <c r="B61" s="469" t="s">
        <v>469</v>
      </c>
      <c r="C61" s="633">
        <v>0</v>
      </c>
      <c r="D61" s="469">
        <v>0</v>
      </c>
      <c r="E61" s="633">
        <v>46.56</v>
      </c>
      <c r="F61" s="469">
        <v>4</v>
      </c>
      <c r="G61" s="635">
        <v>46.56</v>
      </c>
      <c r="H61" s="469">
        <v>4</v>
      </c>
    </row>
    <row r="62" spans="1:8" x14ac:dyDescent="0.25">
      <c r="A62" s="636">
        <v>19177463</v>
      </c>
      <c r="B62" s="469" t="s">
        <v>1530</v>
      </c>
      <c r="C62" s="633">
        <v>0</v>
      </c>
      <c r="D62" s="469">
        <v>0</v>
      </c>
      <c r="E62" s="633">
        <v>337.56</v>
      </c>
      <c r="F62" s="469">
        <v>29</v>
      </c>
      <c r="G62" s="635">
        <v>337.56</v>
      </c>
      <c r="H62" s="469">
        <v>29</v>
      </c>
    </row>
    <row r="63" spans="1:8" x14ac:dyDescent="0.25">
      <c r="A63" s="636">
        <v>19277401</v>
      </c>
      <c r="B63" s="469" t="s">
        <v>583</v>
      </c>
      <c r="C63" s="633">
        <v>0</v>
      </c>
      <c r="D63" s="469">
        <v>0</v>
      </c>
      <c r="E63" s="633">
        <v>93.12</v>
      </c>
      <c r="F63" s="469">
        <v>8</v>
      </c>
      <c r="G63" s="635">
        <v>93.12</v>
      </c>
      <c r="H63" s="469">
        <v>8</v>
      </c>
    </row>
    <row r="64" spans="1:8" x14ac:dyDescent="0.25">
      <c r="A64" s="636">
        <v>19277402</v>
      </c>
      <c r="B64" s="469" t="s">
        <v>436</v>
      </c>
      <c r="C64" s="633">
        <v>0</v>
      </c>
      <c r="D64" s="469">
        <v>0</v>
      </c>
      <c r="E64" s="633">
        <v>256.08</v>
      </c>
      <c r="F64" s="469">
        <v>21</v>
      </c>
      <c r="G64" s="635">
        <v>256.08</v>
      </c>
      <c r="H64" s="469">
        <v>21</v>
      </c>
    </row>
    <row r="65" spans="1:8" x14ac:dyDescent="0.25">
      <c r="A65" s="636">
        <v>19377452</v>
      </c>
      <c r="B65" s="469" t="s">
        <v>1531</v>
      </c>
      <c r="C65" s="633">
        <v>0</v>
      </c>
      <c r="D65" s="469">
        <v>0</v>
      </c>
      <c r="E65" s="633">
        <v>58.2</v>
      </c>
      <c r="F65" s="469">
        <v>5</v>
      </c>
      <c r="G65" s="635">
        <v>58.2</v>
      </c>
      <c r="H65" s="469">
        <v>5</v>
      </c>
    </row>
    <row r="66" spans="1:8" x14ac:dyDescent="0.25">
      <c r="A66" s="636">
        <v>19477408</v>
      </c>
      <c r="B66" s="469" t="s">
        <v>462</v>
      </c>
      <c r="C66" s="633">
        <v>0</v>
      </c>
      <c r="D66" s="469">
        <v>0</v>
      </c>
      <c r="E66" s="633">
        <v>128.04</v>
      </c>
      <c r="F66" s="469">
        <v>7</v>
      </c>
      <c r="G66" s="635">
        <v>128.04</v>
      </c>
      <c r="H66" s="469">
        <v>7</v>
      </c>
    </row>
    <row r="67" spans="1:8" x14ac:dyDescent="0.25">
      <c r="A67" s="636">
        <v>19477411</v>
      </c>
      <c r="B67" s="469" t="s">
        <v>586</v>
      </c>
      <c r="C67" s="633">
        <v>0</v>
      </c>
      <c r="D67" s="469">
        <v>0</v>
      </c>
      <c r="E67" s="633">
        <v>116.4</v>
      </c>
      <c r="F67" s="469">
        <v>7</v>
      </c>
      <c r="G67" s="635">
        <v>116.4</v>
      </c>
      <c r="H67" s="469">
        <v>7</v>
      </c>
    </row>
    <row r="68" spans="1:8" x14ac:dyDescent="0.25">
      <c r="A68" s="636">
        <v>19477456</v>
      </c>
      <c r="B68" s="469" t="s">
        <v>522</v>
      </c>
      <c r="C68" s="633">
        <v>0</v>
      </c>
      <c r="D68" s="469">
        <v>0</v>
      </c>
      <c r="E68" s="633">
        <v>46.56</v>
      </c>
      <c r="F68" s="469">
        <v>4</v>
      </c>
      <c r="G68" s="635">
        <v>46.56</v>
      </c>
      <c r="H68" s="469">
        <v>4</v>
      </c>
    </row>
    <row r="69" spans="1:8" x14ac:dyDescent="0.25">
      <c r="A69" s="636">
        <v>19477466</v>
      </c>
      <c r="B69" s="469" t="s">
        <v>458</v>
      </c>
      <c r="C69" s="633">
        <v>0</v>
      </c>
      <c r="D69" s="469">
        <v>0</v>
      </c>
      <c r="E69" s="633">
        <v>128.04</v>
      </c>
      <c r="F69" s="469">
        <v>11</v>
      </c>
      <c r="G69" s="635">
        <v>128.04</v>
      </c>
      <c r="H69" s="469">
        <v>11</v>
      </c>
    </row>
    <row r="70" spans="1:8" x14ac:dyDescent="0.25">
      <c r="A70" s="636">
        <v>50000017</v>
      </c>
      <c r="B70" s="469" t="s">
        <v>180</v>
      </c>
      <c r="C70" s="633">
        <v>0</v>
      </c>
      <c r="D70" s="469">
        <v>0</v>
      </c>
      <c r="E70" s="633">
        <v>186.24</v>
      </c>
      <c r="F70" s="469">
        <v>16</v>
      </c>
      <c r="G70" s="635">
        <v>186.24</v>
      </c>
      <c r="H70" s="469">
        <v>16</v>
      </c>
    </row>
    <row r="71" spans="1:8" x14ac:dyDescent="0.25">
      <c r="A71" s="636">
        <v>50000020</v>
      </c>
      <c r="B71" s="469" t="s">
        <v>492</v>
      </c>
      <c r="C71" s="633">
        <v>0</v>
      </c>
      <c r="D71" s="469">
        <v>0</v>
      </c>
      <c r="E71" s="633">
        <v>34.92</v>
      </c>
      <c r="F71" s="469">
        <v>3</v>
      </c>
      <c r="G71" s="635">
        <v>34.92</v>
      </c>
      <c r="H71" s="469">
        <v>3</v>
      </c>
    </row>
    <row r="72" spans="1:8" x14ac:dyDescent="0.25">
      <c r="A72" s="636">
        <v>50000029</v>
      </c>
      <c r="B72" s="469" t="s">
        <v>515</v>
      </c>
      <c r="C72" s="633">
        <v>0</v>
      </c>
      <c r="D72" s="469">
        <v>0</v>
      </c>
      <c r="E72" s="633">
        <v>116.4</v>
      </c>
      <c r="F72" s="469">
        <v>10</v>
      </c>
      <c r="G72" s="635">
        <v>116.4</v>
      </c>
      <c r="H72" s="469">
        <v>10</v>
      </c>
    </row>
    <row r="73" spans="1:8" x14ac:dyDescent="0.25">
      <c r="A73" s="636">
        <v>50000040</v>
      </c>
      <c r="B73" s="469" t="s">
        <v>569</v>
      </c>
      <c r="C73" s="633">
        <v>0</v>
      </c>
      <c r="D73" s="469">
        <v>0</v>
      </c>
      <c r="E73" s="633">
        <v>46.56</v>
      </c>
      <c r="F73" s="469">
        <v>4</v>
      </c>
      <c r="G73" s="635">
        <v>46.56</v>
      </c>
      <c r="H73" s="469">
        <v>4</v>
      </c>
    </row>
    <row r="74" spans="1:8" x14ac:dyDescent="0.25">
      <c r="A74" s="636">
        <v>90000041</v>
      </c>
      <c r="B74" s="469" t="s">
        <v>607</v>
      </c>
      <c r="C74" s="633">
        <v>0</v>
      </c>
      <c r="D74" s="469">
        <v>0</v>
      </c>
      <c r="E74" s="633">
        <v>279.36</v>
      </c>
      <c r="F74" s="469">
        <v>24</v>
      </c>
      <c r="G74" s="635">
        <v>279.36</v>
      </c>
      <c r="H74" s="469">
        <v>24</v>
      </c>
    </row>
    <row r="75" spans="1:8" x14ac:dyDescent="0.25">
      <c r="A75" s="636">
        <v>90000115</v>
      </c>
      <c r="B75" s="469" t="s">
        <v>585</v>
      </c>
      <c r="C75" s="633">
        <v>0</v>
      </c>
      <c r="D75" s="469">
        <v>0</v>
      </c>
      <c r="E75" s="633">
        <v>69.84</v>
      </c>
      <c r="F75" s="469">
        <v>6</v>
      </c>
      <c r="G75" s="635">
        <v>69.84</v>
      </c>
      <c r="H75" s="469">
        <v>6</v>
      </c>
    </row>
    <row r="76" spans="1:8" x14ac:dyDescent="0.25">
      <c r="A76" s="636">
        <v>90024101</v>
      </c>
      <c r="B76" s="469" t="s">
        <v>318</v>
      </c>
      <c r="C76" s="633">
        <v>0</v>
      </c>
      <c r="D76" s="469">
        <v>0</v>
      </c>
      <c r="E76" s="633">
        <v>302.64</v>
      </c>
      <c r="F76" s="469">
        <v>26</v>
      </c>
      <c r="G76" s="635">
        <v>302.64</v>
      </c>
      <c r="H76" s="469">
        <v>26</v>
      </c>
    </row>
    <row r="77" spans="1:8" x14ac:dyDescent="0.25">
      <c r="A77" s="636">
        <v>90077416</v>
      </c>
      <c r="B77" s="469" t="s">
        <v>1532</v>
      </c>
      <c r="C77" s="633">
        <v>0</v>
      </c>
      <c r="D77" s="469">
        <v>0</v>
      </c>
      <c r="E77" s="633">
        <v>104.76</v>
      </c>
      <c r="F77" s="469">
        <v>9</v>
      </c>
      <c r="G77" s="635">
        <v>104.76</v>
      </c>
      <c r="H77" s="469">
        <v>9</v>
      </c>
    </row>
    <row r="78" spans="1:8" x14ac:dyDescent="0.25">
      <c r="A78" s="636">
        <v>90077428</v>
      </c>
      <c r="B78" s="469" t="s">
        <v>1533</v>
      </c>
      <c r="C78" s="633">
        <v>0</v>
      </c>
      <c r="D78" s="469">
        <v>0</v>
      </c>
      <c r="E78" s="633">
        <v>372.48</v>
      </c>
      <c r="F78" s="469">
        <v>24</v>
      </c>
      <c r="G78" s="635">
        <v>372.48</v>
      </c>
      <c r="H78" s="469">
        <v>24</v>
      </c>
    </row>
    <row r="79" spans="1:8" x14ac:dyDescent="0.25">
      <c r="A79" s="636">
        <v>90077431</v>
      </c>
      <c r="B79" s="469" t="s">
        <v>547</v>
      </c>
      <c r="C79" s="633">
        <v>0</v>
      </c>
      <c r="D79" s="469">
        <v>0</v>
      </c>
      <c r="E79" s="633">
        <v>23.28</v>
      </c>
      <c r="F79" s="469">
        <v>2</v>
      </c>
      <c r="G79" s="635">
        <v>23.28</v>
      </c>
      <c r="H79" s="469">
        <v>2</v>
      </c>
    </row>
    <row r="80" spans="1:8" x14ac:dyDescent="0.25">
      <c r="A80" s="636">
        <v>90077434</v>
      </c>
      <c r="B80" s="469" t="s">
        <v>451</v>
      </c>
      <c r="C80" s="633">
        <v>0</v>
      </c>
      <c r="D80" s="469">
        <v>0</v>
      </c>
      <c r="E80" s="633">
        <v>23.28</v>
      </c>
      <c r="F80" s="469">
        <v>2</v>
      </c>
      <c r="G80" s="635">
        <v>23.28</v>
      </c>
      <c r="H80" s="469">
        <v>2</v>
      </c>
    </row>
    <row r="81" spans="1:8" x14ac:dyDescent="0.25">
      <c r="A81" s="636">
        <v>110000011</v>
      </c>
      <c r="B81" s="469" t="s">
        <v>1534</v>
      </c>
      <c r="C81" s="633">
        <v>0</v>
      </c>
      <c r="D81" s="469">
        <v>0</v>
      </c>
      <c r="E81" s="633">
        <v>256.08</v>
      </c>
      <c r="F81" s="469">
        <v>22</v>
      </c>
      <c r="G81" s="635">
        <v>256.08</v>
      </c>
      <c r="H81" s="469">
        <v>22</v>
      </c>
    </row>
    <row r="82" spans="1:8" x14ac:dyDescent="0.25">
      <c r="A82" s="636">
        <v>130077418</v>
      </c>
      <c r="B82" s="469" t="s">
        <v>373</v>
      </c>
      <c r="C82" s="633">
        <v>0</v>
      </c>
      <c r="D82" s="469">
        <v>0</v>
      </c>
      <c r="E82" s="633">
        <v>58.2</v>
      </c>
      <c r="F82" s="469">
        <v>3</v>
      </c>
      <c r="G82" s="635">
        <v>58.2</v>
      </c>
      <c r="H82" s="469">
        <v>3</v>
      </c>
    </row>
    <row r="83" spans="1:8" x14ac:dyDescent="0.25">
      <c r="A83" s="636">
        <v>130077420</v>
      </c>
      <c r="B83" s="469" t="s">
        <v>517</v>
      </c>
      <c r="C83" s="633">
        <v>0</v>
      </c>
      <c r="D83" s="469">
        <v>0</v>
      </c>
      <c r="E83" s="633">
        <v>430.68</v>
      </c>
      <c r="F83" s="469">
        <v>36</v>
      </c>
      <c r="G83" s="635">
        <v>430.68</v>
      </c>
      <c r="H83" s="469">
        <v>36</v>
      </c>
    </row>
    <row r="84" spans="1:8" x14ac:dyDescent="0.25">
      <c r="A84" s="636">
        <v>170000162</v>
      </c>
      <c r="B84" s="469" t="s">
        <v>1535</v>
      </c>
      <c r="C84" s="633">
        <v>0</v>
      </c>
      <c r="D84" s="469">
        <v>0</v>
      </c>
      <c r="E84" s="633">
        <v>11.64</v>
      </c>
      <c r="F84" s="469">
        <v>1</v>
      </c>
      <c r="G84" s="635">
        <v>11.64</v>
      </c>
      <c r="H84" s="469">
        <v>1</v>
      </c>
    </row>
    <row r="85" spans="1:8" x14ac:dyDescent="0.25">
      <c r="A85" s="636">
        <v>170077444</v>
      </c>
      <c r="B85" s="469" t="s">
        <v>399</v>
      </c>
      <c r="C85" s="633">
        <v>0</v>
      </c>
      <c r="D85" s="469">
        <v>0</v>
      </c>
      <c r="E85" s="633">
        <v>81.48</v>
      </c>
      <c r="F85" s="469">
        <v>5</v>
      </c>
      <c r="G85" s="635">
        <v>81.48</v>
      </c>
      <c r="H85" s="469">
        <v>5</v>
      </c>
    </row>
    <row r="86" spans="1:8" x14ac:dyDescent="0.25">
      <c r="A86" s="636">
        <v>210077421</v>
      </c>
      <c r="B86" s="469" t="s">
        <v>494</v>
      </c>
      <c r="C86" s="633">
        <v>0</v>
      </c>
      <c r="D86" s="469">
        <v>0</v>
      </c>
      <c r="E86" s="633">
        <v>46.56</v>
      </c>
      <c r="F86" s="469">
        <v>4</v>
      </c>
      <c r="G86" s="635">
        <v>46.56</v>
      </c>
      <c r="H86" s="469">
        <v>4</v>
      </c>
    </row>
    <row r="87" spans="1:8" x14ac:dyDescent="0.25">
      <c r="A87" s="636">
        <v>210077423</v>
      </c>
      <c r="B87" s="469" t="s">
        <v>534</v>
      </c>
      <c r="C87" s="633">
        <v>0</v>
      </c>
      <c r="D87" s="469">
        <v>0</v>
      </c>
      <c r="E87" s="633">
        <v>11.64</v>
      </c>
      <c r="F87" s="469">
        <v>1</v>
      </c>
      <c r="G87" s="635">
        <v>11.64</v>
      </c>
      <c r="H87" s="469">
        <v>1</v>
      </c>
    </row>
    <row r="88" spans="1:8" x14ac:dyDescent="0.25">
      <c r="A88" s="636">
        <v>210077428</v>
      </c>
      <c r="B88" s="469" t="s">
        <v>1536</v>
      </c>
      <c r="C88" s="633">
        <v>0</v>
      </c>
      <c r="D88" s="469">
        <v>0</v>
      </c>
      <c r="E88" s="633">
        <v>244.44</v>
      </c>
      <c r="F88" s="469">
        <v>21</v>
      </c>
      <c r="G88" s="635">
        <v>244.44</v>
      </c>
      <c r="H88" s="469">
        <v>21</v>
      </c>
    </row>
    <row r="89" spans="1:8" x14ac:dyDescent="0.25">
      <c r="A89" s="636">
        <v>210077429</v>
      </c>
      <c r="B89" s="469" t="s">
        <v>424</v>
      </c>
      <c r="C89" s="633">
        <v>0</v>
      </c>
      <c r="D89" s="469">
        <v>0</v>
      </c>
      <c r="E89" s="633">
        <v>81.48</v>
      </c>
      <c r="F89" s="469">
        <v>7</v>
      </c>
      <c r="G89" s="635">
        <v>81.48</v>
      </c>
      <c r="H89" s="469">
        <v>7</v>
      </c>
    </row>
    <row r="90" spans="1:8" x14ac:dyDescent="0.25">
      <c r="A90" s="636">
        <v>210077430</v>
      </c>
      <c r="B90" s="469" t="s">
        <v>427</v>
      </c>
      <c r="C90" s="633">
        <v>0</v>
      </c>
      <c r="D90" s="469">
        <v>0</v>
      </c>
      <c r="E90" s="633">
        <v>11.64</v>
      </c>
      <c r="F90" s="469">
        <v>1</v>
      </c>
      <c r="G90" s="635">
        <v>11.64</v>
      </c>
      <c r="H90" s="469">
        <v>1</v>
      </c>
    </row>
    <row r="91" spans="1:8" x14ac:dyDescent="0.25">
      <c r="A91" s="636">
        <v>250000021</v>
      </c>
      <c r="B91" s="469" t="s">
        <v>554</v>
      </c>
      <c r="C91" s="633">
        <v>0</v>
      </c>
      <c r="D91" s="469">
        <v>0</v>
      </c>
      <c r="E91" s="633">
        <v>104.76</v>
      </c>
      <c r="F91" s="469">
        <v>9</v>
      </c>
      <c r="G91" s="635">
        <v>104.76</v>
      </c>
      <c r="H91" s="469">
        <v>9</v>
      </c>
    </row>
    <row r="92" spans="1:8" x14ac:dyDescent="0.25">
      <c r="A92" s="636">
        <v>250000023</v>
      </c>
      <c r="B92" s="469" t="s">
        <v>431</v>
      </c>
      <c r="C92" s="633">
        <v>0</v>
      </c>
      <c r="D92" s="469">
        <v>0</v>
      </c>
      <c r="E92" s="633">
        <v>360.84000000000003</v>
      </c>
      <c r="F92" s="469">
        <v>31</v>
      </c>
      <c r="G92" s="635">
        <v>360.84000000000003</v>
      </c>
      <c r="H92" s="469">
        <v>31</v>
      </c>
    </row>
    <row r="93" spans="1:8" x14ac:dyDescent="0.25">
      <c r="A93" s="636">
        <v>250000071</v>
      </c>
      <c r="B93" s="469" t="s">
        <v>1537</v>
      </c>
      <c r="C93" s="633">
        <v>0</v>
      </c>
      <c r="D93" s="469">
        <v>0</v>
      </c>
      <c r="E93" s="633">
        <v>46.56</v>
      </c>
      <c r="F93" s="469">
        <v>4</v>
      </c>
      <c r="G93" s="635">
        <v>46.56</v>
      </c>
      <c r="H93" s="469">
        <v>4</v>
      </c>
    </row>
    <row r="94" spans="1:8" x14ac:dyDescent="0.25">
      <c r="A94" s="636">
        <v>250000072</v>
      </c>
      <c r="B94" s="469" t="s">
        <v>442</v>
      </c>
      <c r="C94" s="633">
        <v>0</v>
      </c>
      <c r="D94" s="469">
        <v>0</v>
      </c>
      <c r="E94" s="633">
        <v>128.04</v>
      </c>
      <c r="F94" s="469">
        <v>11</v>
      </c>
      <c r="G94" s="635">
        <v>128.04</v>
      </c>
      <c r="H94" s="469">
        <v>11</v>
      </c>
    </row>
    <row r="95" spans="1:8" x14ac:dyDescent="0.25">
      <c r="A95" s="636">
        <v>250000085</v>
      </c>
      <c r="B95" s="469" t="s">
        <v>550</v>
      </c>
      <c r="C95" s="633">
        <v>0</v>
      </c>
      <c r="D95" s="469">
        <v>0</v>
      </c>
      <c r="E95" s="633">
        <v>34.92</v>
      </c>
      <c r="F95" s="469">
        <v>3</v>
      </c>
      <c r="G95" s="635">
        <v>34.92</v>
      </c>
      <c r="H95" s="469">
        <v>3</v>
      </c>
    </row>
    <row r="96" spans="1:8" x14ac:dyDescent="0.25">
      <c r="A96" s="636">
        <v>250000127</v>
      </c>
      <c r="B96" s="469" t="s">
        <v>1538</v>
      </c>
      <c r="C96" s="633">
        <v>0</v>
      </c>
      <c r="D96" s="469">
        <v>0</v>
      </c>
      <c r="E96" s="633">
        <v>11.64</v>
      </c>
      <c r="F96" s="469">
        <v>1</v>
      </c>
      <c r="G96" s="635">
        <v>11.64</v>
      </c>
      <c r="H96" s="469">
        <v>1</v>
      </c>
    </row>
    <row r="97" spans="1:8" x14ac:dyDescent="0.25">
      <c r="A97" s="636">
        <v>270065202</v>
      </c>
      <c r="B97" s="469" t="s">
        <v>394</v>
      </c>
      <c r="C97" s="633">
        <v>0</v>
      </c>
      <c r="D97" s="469">
        <v>0</v>
      </c>
      <c r="E97" s="633">
        <v>221.16</v>
      </c>
      <c r="F97" s="469">
        <v>18</v>
      </c>
      <c r="G97" s="635">
        <v>221.16</v>
      </c>
      <c r="H97" s="469">
        <v>18</v>
      </c>
    </row>
    <row r="98" spans="1:8" x14ac:dyDescent="0.25">
      <c r="A98" s="636">
        <v>270077409</v>
      </c>
      <c r="B98" s="469" t="s">
        <v>500</v>
      </c>
      <c r="C98" s="633">
        <v>0</v>
      </c>
      <c r="D98" s="469">
        <v>0</v>
      </c>
      <c r="E98" s="633">
        <v>11.64</v>
      </c>
      <c r="F98" s="469">
        <v>1</v>
      </c>
      <c r="G98" s="635">
        <v>11.64</v>
      </c>
      <c r="H98" s="469">
        <v>1</v>
      </c>
    </row>
    <row r="99" spans="1:8" x14ac:dyDescent="0.25">
      <c r="A99" s="636">
        <v>360200009</v>
      </c>
      <c r="B99" s="469" t="s">
        <v>487</v>
      </c>
      <c r="C99" s="633">
        <v>0</v>
      </c>
      <c r="D99" s="469">
        <v>0</v>
      </c>
      <c r="E99" s="633">
        <v>128.04</v>
      </c>
      <c r="F99" s="469">
        <v>11</v>
      </c>
      <c r="G99" s="635">
        <v>128.04</v>
      </c>
      <c r="H99" s="469">
        <v>11</v>
      </c>
    </row>
    <row r="100" spans="1:8" x14ac:dyDescent="0.25">
      <c r="A100" s="636">
        <v>360200020</v>
      </c>
      <c r="B100" s="469" t="s">
        <v>379</v>
      </c>
      <c r="C100" s="633">
        <v>0</v>
      </c>
      <c r="D100" s="469">
        <v>0</v>
      </c>
      <c r="E100" s="633">
        <v>34.92</v>
      </c>
      <c r="F100" s="469">
        <v>30</v>
      </c>
      <c r="G100" s="635">
        <v>34.92</v>
      </c>
      <c r="H100" s="469">
        <v>30</v>
      </c>
    </row>
    <row r="101" spans="1:8" x14ac:dyDescent="0.25">
      <c r="A101" s="636">
        <v>400200003</v>
      </c>
      <c r="B101" s="469" t="s">
        <v>1539</v>
      </c>
      <c r="C101" s="633">
        <v>0</v>
      </c>
      <c r="D101" s="469">
        <v>0</v>
      </c>
      <c r="E101" s="633">
        <v>46.56</v>
      </c>
      <c r="F101" s="469">
        <v>4</v>
      </c>
      <c r="G101" s="635">
        <v>46.56</v>
      </c>
      <c r="H101" s="469">
        <v>4</v>
      </c>
    </row>
    <row r="102" spans="1:8" x14ac:dyDescent="0.25">
      <c r="A102" s="636">
        <v>400200024</v>
      </c>
      <c r="B102" s="469" t="s">
        <v>390</v>
      </c>
      <c r="C102" s="633">
        <v>0</v>
      </c>
      <c r="D102" s="469">
        <v>0</v>
      </c>
      <c r="E102" s="633">
        <v>104.76</v>
      </c>
      <c r="F102" s="469">
        <v>9</v>
      </c>
      <c r="G102" s="635">
        <v>104.76</v>
      </c>
      <c r="H102" s="469">
        <v>9</v>
      </c>
    </row>
    <row r="103" spans="1:8" x14ac:dyDescent="0.25">
      <c r="A103" s="636">
        <v>420200021</v>
      </c>
      <c r="B103" s="469" t="s">
        <v>1540</v>
      </c>
      <c r="C103" s="633">
        <v>0</v>
      </c>
      <c r="D103" s="469">
        <v>0</v>
      </c>
      <c r="E103" s="633">
        <v>34.92</v>
      </c>
      <c r="F103" s="469">
        <v>3</v>
      </c>
      <c r="G103" s="635">
        <v>34.92</v>
      </c>
      <c r="H103" s="469">
        <v>3</v>
      </c>
    </row>
    <row r="104" spans="1:8" x14ac:dyDescent="0.25">
      <c r="A104" s="636">
        <v>420200052</v>
      </c>
      <c r="B104" s="469" t="s">
        <v>397</v>
      </c>
      <c r="C104" s="633">
        <v>0</v>
      </c>
      <c r="D104" s="469">
        <v>0</v>
      </c>
      <c r="E104" s="633">
        <v>34.92</v>
      </c>
      <c r="F104" s="469">
        <v>28</v>
      </c>
      <c r="G104" s="635">
        <v>34.92</v>
      </c>
      <c r="H104" s="469">
        <v>28</v>
      </c>
    </row>
    <row r="105" spans="1:8" x14ac:dyDescent="0.25">
      <c r="A105" s="636">
        <v>420200066</v>
      </c>
      <c r="B105" s="469" t="s">
        <v>1541</v>
      </c>
      <c r="C105" s="633">
        <v>0</v>
      </c>
      <c r="D105" s="469">
        <v>0</v>
      </c>
      <c r="E105" s="633">
        <v>11.64</v>
      </c>
      <c r="F105" s="469">
        <v>1</v>
      </c>
      <c r="G105" s="635">
        <v>11.64</v>
      </c>
      <c r="H105" s="469">
        <v>1</v>
      </c>
    </row>
    <row r="106" spans="1:8" x14ac:dyDescent="0.25">
      <c r="A106" s="636">
        <v>440800011</v>
      </c>
      <c r="B106" s="469" t="s">
        <v>572</v>
      </c>
      <c r="C106" s="633">
        <v>0</v>
      </c>
      <c r="D106" s="469">
        <v>0</v>
      </c>
      <c r="E106" s="633">
        <v>34.92</v>
      </c>
      <c r="F106" s="469">
        <v>3</v>
      </c>
      <c r="G106" s="635">
        <v>34.92</v>
      </c>
      <c r="H106" s="469">
        <v>3</v>
      </c>
    </row>
    <row r="107" spans="1:8" x14ac:dyDescent="0.25">
      <c r="A107" s="636">
        <v>500200034</v>
      </c>
      <c r="B107" s="469" t="s">
        <v>415</v>
      </c>
      <c r="C107" s="633">
        <v>0</v>
      </c>
      <c r="D107" s="469">
        <v>0</v>
      </c>
      <c r="E107" s="633">
        <v>139.68</v>
      </c>
      <c r="F107" s="469">
        <v>12</v>
      </c>
      <c r="G107" s="635">
        <v>139.68</v>
      </c>
      <c r="H107" s="469">
        <v>12</v>
      </c>
    </row>
    <row r="108" spans="1:8" s="58" customFormat="1" x14ac:dyDescent="0.25">
      <c r="A108" s="636">
        <v>601000001</v>
      </c>
      <c r="B108" s="469" t="s">
        <v>190</v>
      </c>
      <c r="C108" s="633">
        <v>0</v>
      </c>
      <c r="D108" s="469">
        <v>0</v>
      </c>
      <c r="E108" s="633">
        <v>11.64</v>
      </c>
      <c r="F108" s="469">
        <v>1</v>
      </c>
      <c r="G108" s="635">
        <v>11.64</v>
      </c>
      <c r="H108" s="469">
        <v>1</v>
      </c>
    </row>
    <row r="109" spans="1:8" x14ac:dyDescent="0.25">
      <c r="A109" s="636">
        <v>601000008</v>
      </c>
      <c r="B109" s="469" t="s">
        <v>1542</v>
      </c>
      <c r="C109" s="633">
        <v>0</v>
      </c>
      <c r="D109" s="469">
        <v>0</v>
      </c>
      <c r="E109" s="633">
        <v>104.76</v>
      </c>
      <c r="F109" s="469">
        <v>9</v>
      </c>
      <c r="G109" s="635">
        <v>104.76</v>
      </c>
      <c r="H109" s="469">
        <v>9</v>
      </c>
    </row>
    <row r="110" spans="1:8" x14ac:dyDescent="0.25">
      <c r="A110" s="636">
        <v>601000010</v>
      </c>
      <c r="B110" s="469" t="s">
        <v>485</v>
      </c>
      <c r="C110" s="633">
        <v>0</v>
      </c>
      <c r="D110" s="469">
        <v>0</v>
      </c>
      <c r="E110" s="633">
        <v>93.12</v>
      </c>
      <c r="F110" s="469">
        <v>8</v>
      </c>
      <c r="G110" s="635">
        <v>93.12</v>
      </c>
      <c r="H110" s="469">
        <v>8</v>
      </c>
    </row>
    <row r="111" spans="1:8" x14ac:dyDescent="0.25">
      <c r="A111" s="636">
        <v>620200012</v>
      </c>
      <c r="B111" s="469" t="s">
        <v>1543</v>
      </c>
      <c r="C111" s="633">
        <v>0</v>
      </c>
      <c r="D111" s="469">
        <v>0</v>
      </c>
      <c r="E111" s="633">
        <v>162.96</v>
      </c>
      <c r="F111" s="469">
        <v>14</v>
      </c>
      <c r="G111" s="635">
        <v>162.96</v>
      </c>
      <c r="H111" s="469">
        <v>14</v>
      </c>
    </row>
    <row r="112" spans="1:8" x14ac:dyDescent="0.25">
      <c r="A112" s="636">
        <v>620200033</v>
      </c>
      <c r="B112" s="469" t="s">
        <v>1544</v>
      </c>
      <c r="C112" s="633">
        <v>0</v>
      </c>
      <c r="D112" s="469">
        <v>0</v>
      </c>
      <c r="E112" s="633">
        <v>58.2</v>
      </c>
      <c r="F112" s="469">
        <v>5</v>
      </c>
      <c r="G112" s="635">
        <v>58.2</v>
      </c>
      <c r="H112" s="469">
        <v>5</v>
      </c>
    </row>
    <row r="113" spans="1:8" x14ac:dyDescent="0.25">
      <c r="A113" s="636">
        <v>641000009</v>
      </c>
      <c r="B113" s="469" t="s">
        <v>490</v>
      </c>
      <c r="C113" s="633">
        <v>0</v>
      </c>
      <c r="D113" s="469">
        <v>0</v>
      </c>
      <c r="E113" s="633">
        <v>46.56</v>
      </c>
      <c r="F113" s="469">
        <v>3</v>
      </c>
      <c r="G113" s="635">
        <v>46.56</v>
      </c>
      <c r="H113" s="469">
        <v>3</v>
      </c>
    </row>
    <row r="114" spans="1:8" x14ac:dyDescent="0.25">
      <c r="A114" s="636">
        <v>680200001</v>
      </c>
      <c r="B114" s="469" t="s">
        <v>605</v>
      </c>
      <c r="C114" s="633">
        <v>0</v>
      </c>
      <c r="D114" s="469">
        <v>0</v>
      </c>
      <c r="E114" s="633">
        <v>58.2</v>
      </c>
      <c r="F114" s="469">
        <v>5</v>
      </c>
      <c r="G114" s="635">
        <v>58.2</v>
      </c>
      <c r="H114" s="469">
        <v>5</v>
      </c>
    </row>
    <row r="115" spans="1:8" x14ac:dyDescent="0.25">
      <c r="A115" s="636">
        <v>680200034</v>
      </c>
      <c r="B115" s="469" t="s">
        <v>544</v>
      </c>
      <c r="C115" s="633">
        <v>0</v>
      </c>
      <c r="D115" s="469">
        <v>0</v>
      </c>
      <c r="E115" s="633">
        <v>244.44</v>
      </c>
      <c r="F115" s="469">
        <v>21</v>
      </c>
      <c r="G115" s="635">
        <v>244.44</v>
      </c>
      <c r="H115" s="469">
        <v>21</v>
      </c>
    </row>
    <row r="116" spans="1:8" x14ac:dyDescent="0.25">
      <c r="A116" s="636">
        <v>681000002</v>
      </c>
      <c r="B116" s="469" t="s">
        <v>196</v>
      </c>
      <c r="C116" s="633">
        <v>0</v>
      </c>
      <c r="D116" s="469">
        <v>0</v>
      </c>
      <c r="E116" s="633">
        <v>34.92</v>
      </c>
      <c r="F116" s="469">
        <v>3</v>
      </c>
      <c r="G116" s="635">
        <v>34.92</v>
      </c>
      <c r="H116" s="469">
        <v>3</v>
      </c>
    </row>
    <row r="117" spans="1:8" x14ac:dyDescent="0.25">
      <c r="A117" s="636">
        <v>700200041</v>
      </c>
      <c r="B117" s="469" t="s">
        <v>495</v>
      </c>
      <c r="C117" s="633">
        <v>0</v>
      </c>
      <c r="D117" s="469">
        <v>0</v>
      </c>
      <c r="E117" s="633">
        <v>128.04</v>
      </c>
      <c r="F117" s="469">
        <v>11</v>
      </c>
      <c r="G117" s="635">
        <v>128.04</v>
      </c>
      <c r="H117" s="469">
        <v>11</v>
      </c>
    </row>
    <row r="118" spans="1:8" x14ac:dyDescent="0.25">
      <c r="A118" s="636">
        <v>701800002</v>
      </c>
      <c r="B118" s="469" t="s">
        <v>304</v>
      </c>
      <c r="C118" s="633">
        <v>0</v>
      </c>
      <c r="D118" s="469">
        <v>0</v>
      </c>
      <c r="E118" s="633">
        <v>58.2</v>
      </c>
      <c r="F118" s="469">
        <v>5</v>
      </c>
      <c r="G118" s="635">
        <v>58.2</v>
      </c>
      <c r="H118" s="469">
        <v>5</v>
      </c>
    </row>
    <row r="119" spans="1:8" x14ac:dyDescent="0.25">
      <c r="A119" s="636">
        <v>740200041</v>
      </c>
      <c r="B119" s="469" t="s">
        <v>1545</v>
      </c>
      <c r="C119" s="633">
        <v>0</v>
      </c>
      <c r="D119" s="469">
        <v>0</v>
      </c>
      <c r="E119" s="633">
        <v>69.84</v>
      </c>
      <c r="F119" s="469">
        <v>6</v>
      </c>
      <c r="G119" s="635">
        <v>69.84</v>
      </c>
      <c r="H119" s="469">
        <v>6</v>
      </c>
    </row>
    <row r="120" spans="1:8" x14ac:dyDescent="0.25">
      <c r="A120" s="636">
        <v>741400012</v>
      </c>
      <c r="B120" s="469" t="s">
        <v>546</v>
      </c>
      <c r="C120" s="633">
        <v>0</v>
      </c>
      <c r="D120" s="469">
        <v>0</v>
      </c>
      <c r="E120" s="633">
        <v>11.64</v>
      </c>
      <c r="F120" s="469">
        <v>1</v>
      </c>
      <c r="G120" s="635">
        <v>11.64</v>
      </c>
      <c r="H120" s="469">
        <v>1</v>
      </c>
    </row>
    <row r="121" spans="1:8" x14ac:dyDescent="0.25">
      <c r="A121" s="636">
        <v>760200002</v>
      </c>
      <c r="B121" s="469" t="s">
        <v>527</v>
      </c>
      <c r="C121" s="633">
        <v>0</v>
      </c>
      <c r="D121" s="469">
        <v>0</v>
      </c>
      <c r="E121" s="633">
        <v>23.28</v>
      </c>
      <c r="F121" s="469">
        <v>2</v>
      </c>
      <c r="G121" s="635">
        <v>23.28</v>
      </c>
      <c r="H121" s="469">
        <v>2</v>
      </c>
    </row>
    <row r="122" spans="1:8" x14ac:dyDescent="0.25">
      <c r="A122" s="636">
        <v>760200024</v>
      </c>
      <c r="B122" s="469" t="s">
        <v>523</v>
      </c>
      <c r="C122" s="633">
        <v>0</v>
      </c>
      <c r="D122" s="469">
        <v>0</v>
      </c>
      <c r="E122" s="633">
        <v>58.2</v>
      </c>
      <c r="F122" s="469">
        <v>5</v>
      </c>
      <c r="G122" s="635">
        <v>58.2</v>
      </c>
      <c r="H122" s="469">
        <v>5</v>
      </c>
    </row>
    <row r="123" spans="1:8" x14ac:dyDescent="0.25">
      <c r="A123" s="636">
        <v>760200025</v>
      </c>
      <c r="B123" s="469" t="s">
        <v>1546</v>
      </c>
      <c r="C123" s="633">
        <v>0</v>
      </c>
      <c r="D123" s="469">
        <v>0</v>
      </c>
      <c r="E123" s="633">
        <v>58.2</v>
      </c>
      <c r="F123" s="469">
        <v>5</v>
      </c>
      <c r="G123" s="635">
        <v>58.2</v>
      </c>
      <c r="H123" s="469">
        <v>5</v>
      </c>
    </row>
    <row r="124" spans="1:8" x14ac:dyDescent="0.25">
      <c r="A124" s="636">
        <v>840200047</v>
      </c>
      <c r="B124" s="469" t="s">
        <v>549</v>
      </c>
      <c r="C124" s="633">
        <v>0</v>
      </c>
      <c r="D124" s="469">
        <v>0</v>
      </c>
      <c r="E124" s="633">
        <v>46.56</v>
      </c>
      <c r="F124" s="469">
        <v>4</v>
      </c>
      <c r="G124" s="635">
        <v>46.56</v>
      </c>
      <c r="H124" s="469">
        <v>4</v>
      </c>
    </row>
    <row r="125" spans="1:8" x14ac:dyDescent="0.25">
      <c r="A125" s="636">
        <v>880200058</v>
      </c>
      <c r="B125" s="469" t="s">
        <v>1547</v>
      </c>
      <c r="C125" s="633">
        <v>0</v>
      </c>
      <c r="D125" s="469">
        <v>0</v>
      </c>
      <c r="E125" s="633">
        <v>232.8</v>
      </c>
      <c r="F125" s="469">
        <v>20</v>
      </c>
      <c r="G125" s="635">
        <v>232.8</v>
      </c>
      <c r="H125" s="469">
        <v>20</v>
      </c>
    </row>
    <row r="126" spans="1:8" x14ac:dyDescent="0.25">
      <c r="A126" s="636">
        <v>900200051</v>
      </c>
      <c r="B126" s="469" t="s">
        <v>1548</v>
      </c>
      <c r="C126" s="633">
        <v>0</v>
      </c>
      <c r="D126" s="469">
        <v>0</v>
      </c>
      <c r="E126" s="633">
        <v>151.32</v>
      </c>
      <c r="F126" s="469">
        <v>13</v>
      </c>
      <c r="G126" s="635">
        <v>151.32</v>
      </c>
      <c r="H126" s="469">
        <v>13</v>
      </c>
    </row>
    <row r="127" spans="1:8" x14ac:dyDescent="0.25">
      <c r="A127" s="636">
        <v>941600009</v>
      </c>
      <c r="B127" s="469" t="s">
        <v>419</v>
      </c>
      <c r="C127" s="633">
        <v>0</v>
      </c>
      <c r="D127" s="469">
        <v>0</v>
      </c>
      <c r="E127" s="633">
        <v>151.32</v>
      </c>
      <c r="F127" s="469">
        <v>13</v>
      </c>
      <c r="G127" s="635">
        <v>151.32</v>
      </c>
      <c r="H127" s="469">
        <v>13</v>
      </c>
    </row>
    <row r="128" spans="1:8" x14ac:dyDescent="0.25">
      <c r="A128" s="636">
        <v>961600011</v>
      </c>
      <c r="B128" s="469" t="s">
        <v>383</v>
      </c>
      <c r="C128" s="633">
        <v>0</v>
      </c>
      <c r="D128" s="469">
        <v>0</v>
      </c>
      <c r="E128" s="633">
        <v>34.92</v>
      </c>
      <c r="F128" s="469">
        <v>3</v>
      </c>
      <c r="G128" s="635">
        <v>34.92</v>
      </c>
      <c r="H128" s="469">
        <v>3</v>
      </c>
    </row>
    <row r="129" spans="1:8" x14ac:dyDescent="0.25">
      <c r="A129" s="469">
        <v>961600013</v>
      </c>
      <c r="B129" s="469" t="s">
        <v>1549</v>
      </c>
      <c r="C129" s="633">
        <v>0</v>
      </c>
      <c r="D129" s="469">
        <v>0</v>
      </c>
      <c r="E129" s="633">
        <v>69.84</v>
      </c>
      <c r="F129" s="469">
        <v>3</v>
      </c>
      <c r="G129" s="635">
        <v>69.84</v>
      </c>
      <c r="H129" s="469">
        <v>3</v>
      </c>
    </row>
  </sheetData>
  <mergeCells count="3">
    <mergeCell ref="D1:H1"/>
    <mergeCell ref="A3:H3"/>
    <mergeCell ref="A4:H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B1:I80"/>
  <sheetViews>
    <sheetView zoomScale="78" zoomScaleNormal="78" workbookViewId="0">
      <selection activeCell="K12" sqref="K12"/>
    </sheetView>
  </sheetViews>
  <sheetFormatPr defaultRowHeight="15" x14ac:dyDescent="0.25"/>
  <cols>
    <col min="1" max="1" width="3.28515625" style="413" customWidth="1"/>
    <col min="2" max="2" width="13.140625" style="413" customWidth="1"/>
    <col min="3" max="3" width="86.85546875" style="413" bestFit="1" customWidth="1"/>
    <col min="4" max="4" width="12.7109375" style="413" bestFit="1" customWidth="1"/>
    <col min="5" max="5" width="11.7109375" style="413" bestFit="1" customWidth="1"/>
    <col min="6" max="6" width="24.42578125" style="413" customWidth="1"/>
    <col min="7" max="7" width="10.140625" style="413" bestFit="1" customWidth="1"/>
    <col min="8" max="8" width="10.7109375" style="413" customWidth="1"/>
    <col min="9" max="9" width="10.140625" style="413" bestFit="1" customWidth="1"/>
    <col min="10" max="16384" width="9.140625" style="413"/>
  </cols>
  <sheetData>
    <row r="1" spans="2:9" ht="15" customHeight="1" x14ac:dyDescent="0.25">
      <c r="D1" s="645" t="s">
        <v>1658</v>
      </c>
      <c r="E1" s="645"/>
      <c r="F1" s="645"/>
      <c r="G1" s="645"/>
      <c r="H1" s="645"/>
    </row>
    <row r="2" spans="2:9" x14ac:dyDescent="0.25">
      <c r="D2" s="645"/>
      <c r="E2" s="645"/>
      <c r="F2" s="645"/>
      <c r="G2" s="645"/>
      <c r="H2" s="645"/>
    </row>
    <row r="3" spans="2:9" x14ac:dyDescent="0.25">
      <c r="D3" s="645"/>
      <c r="E3" s="645"/>
      <c r="F3" s="645"/>
      <c r="G3" s="645"/>
      <c r="H3" s="645"/>
    </row>
    <row r="4" spans="2:9" ht="23.25" customHeight="1" x14ac:dyDescent="0.25">
      <c r="D4" s="645"/>
      <c r="E4" s="645"/>
      <c r="F4" s="645"/>
      <c r="G4" s="645"/>
      <c r="H4" s="645"/>
    </row>
    <row r="6" spans="2:9" x14ac:dyDescent="0.25">
      <c r="B6" s="659" t="s">
        <v>1622</v>
      </c>
      <c r="C6" s="659"/>
      <c r="D6" s="659"/>
      <c r="E6" s="659"/>
      <c r="F6" s="659"/>
      <c r="G6" s="659"/>
      <c r="H6" s="659"/>
      <c r="I6" s="659"/>
    </row>
    <row r="7" spans="2:9" ht="57" customHeight="1" x14ac:dyDescent="0.25">
      <c r="B7" s="660" t="s">
        <v>1526</v>
      </c>
      <c r="C7" s="660"/>
      <c r="D7" s="660"/>
      <c r="E7" s="660"/>
      <c r="F7" s="660"/>
      <c r="G7" s="660"/>
      <c r="H7" s="660"/>
      <c r="I7" s="660"/>
    </row>
    <row r="8" spans="2:9" ht="92.25" customHeight="1" thickBot="1" x14ac:dyDescent="0.3">
      <c r="B8" s="449" t="s">
        <v>129</v>
      </c>
      <c r="C8" s="449" t="s">
        <v>130</v>
      </c>
      <c r="D8" s="547" t="s">
        <v>1520</v>
      </c>
      <c r="E8" s="548" t="s">
        <v>765</v>
      </c>
      <c r="F8" s="414" t="s">
        <v>1694</v>
      </c>
      <c r="G8" s="440" t="s">
        <v>766</v>
      </c>
      <c r="H8" s="428" t="s">
        <v>1552</v>
      </c>
      <c r="I8" s="440" t="s">
        <v>768</v>
      </c>
    </row>
    <row r="9" spans="2:9" ht="15.75" thickBot="1" x14ac:dyDescent="0.3">
      <c r="B9" s="577"/>
      <c r="C9" s="577" t="s">
        <v>708</v>
      </c>
      <c r="D9" s="578">
        <f>SUM(D10:D80)</f>
        <v>337653.4000000002</v>
      </c>
      <c r="E9" s="578">
        <f t="shared" ref="E9:I9" si="0">SUM(E10:E80)</f>
        <v>26768</v>
      </c>
      <c r="F9" s="578">
        <f t="shared" si="0"/>
        <v>353722.0400000001</v>
      </c>
      <c r="G9" s="637">
        <f t="shared" si="0"/>
        <v>28948</v>
      </c>
      <c r="H9" s="640">
        <f t="shared" si="0"/>
        <v>16068.640000000012</v>
      </c>
      <c r="I9" s="638">
        <f t="shared" si="0"/>
        <v>2180</v>
      </c>
    </row>
    <row r="10" spans="2:9" x14ac:dyDescent="0.25">
      <c r="B10" s="570">
        <v>10000114</v>
      </c>
      <c r="C10" s="439" t="s">
        <v>1696</v>
      </c>
      <c r="D10" s="574">
        <v>500.52000000000004</v>
      </c>
      <c r="E10" s="572">
        <v>43</v>
      </c>
      <c r="F10" s="574">
        <v>593.64</v>
      </c>
      <c r="G10" s="572">
        <v>51</v>
      </c>
      <c r="H10" s="639">
        <v>93.119999999999948</v>
      </c>
      <c r="I10" s="572">
        <v>8</v>
      </c>
    </row>
    <row r="11" spans="2:9" x14ac:dyDescent="0.25">
      <c r="B11" s="570">
        <v>10000214</v>
      </c>
      <c r="C11" s="439" t="s">
        <v>404</v>
      </c>
      <c r="D11" s="574">
        <v>1455</v>
      </c>
      <c r="E11" s="572">
        <v>125</v>
      </c>
      <c r="F11" s="574">
        <v>1478.28</v>
      </c>
      <c r="G11" s="572">
        <v>127</v>
      </c>
      <c r="H11" s="575">
        <v>23.279999999999973</v>
      </c>
      <c r="I11" s="572">
        <v>2</v>
      </c>
    </row>
    <row r="12" spans="2:9" x14ac:dyDescent="0.25">
      <c r="B12" s="570">
        <v>10000234</v>
      </c>
      <c r="C12" s="439" t="s">
        <v>541</v>
      </c>
      <c r="D12" s="574">
        <v>47787</v>
      </c>
      <c r="E12" s="572">
        <v>4025</v>
      </c>
      <c r="F12" s="574">
        <v>48466.12</v>
      </c>
      <c r="G12" s="572">
        <v>4306</v>
      </c>
      <c r="H12" s="575">
        <v>679.12000000000262</v>
      </c>
      <c r="I12" s="572">
        <v>281</v>
      </c>
    </row>
    <row r="13" spans="2:9" x14ac:dyDescent="0.25">
      <c r="B13" s="570">
        <v>10000995</v>
      </c>
      <c r="C13" s="439" t="s">
        <v>503</v>
      </c>
      <c r="D13" s="574">
        <v>1478.28</v>
      </c>
      <c r="E13" s="572">
        <v>86</v>
      </c>
      <c r="F13" s="574">
        <v>1804.2</v>
      </c>
      <c r="G13" s="572">
        <v>100</v>
      </c>
      <c r="H13" s="575">
        <v>325.92000000000007</v>
      </c>
      <c r="I13" s="572">
        <v>14</v>
      </c>
    </row>
    <row r="14" spans="2:9" x14ac:dyDescent="0.25">
      <c r="B14" s="570">
        <v>10001204</v>
      </c>
      <c r="C14" s="439" t="s">
        <v>513</v>
      </c>
      <c r="D14" s="574">
        <v>256.08</v>
      </c>
      <c r="E14" s="572">
        <v>13</v>
      </c>
      <c r="F14" s="574">
        <v>267.72000000000003</v>
      </c>
      <c r="G14" s="572">
        <v>14</v>
      </c>
      <c r="H14" s="575">
        <v>11.640000000000043</v>
      </c>
      <c r="I14" s="572">
        <v>1</v>
      </c>
    </row>
    <row r="15" spans="2:9" x14ac:dyDescent="0.25">
      <c r="B15" s="570">
        <v>10011401</v>
      </c>
      <c r="C15" s="439" t="s">
        <v>577</v>
      </c>
      <c r="D15" s="574">
        <v>2991.48</v>
      </c>
      <c r="E15" s="572">
        <v>160</v>
      </c>
      <c r="F15" s="574">
        <v>3003.12</v>
      </c>
      <c r="G15" s="572">
        <v>161</v>
      </c>
      <c r="H15" s="575">
        <v>11.639999999999873</v>
      </c>
      <c r="I15" s="572">
        <v>1</v>
      </c>
    </row>
    <row r="16" spans="2:9" x14ac:dyDescent="0.25">
      <c r="B16" s="570">
        <v>10011803</v>
      </c>
      <c r="C16" s="439" t="s">
        <v>220</v>
      </c>
      <c r="D16" s="574">
        <v>51162.96</v>
      </c>
      <c r="E16" s="572">
        <v>4225</v>
      </c>
      <c r="F16" s="574">
        <v>51977.759999999995</v>
      </c>
      <c r="G16" s="572">
        <v>4698</v>
      </c>
      <c r="H16" s="575">
        <v>814.79999999999563</v>
      </c>
      <c r="I16" s="572">
        <v>473</v>
      </c>
    </row>
    <row r="17" spans="2:9" x14ac:dyDescent="0.25">
      <c r="B17" s="570">
        <v>10011804</v>
      </c>
      <c r="C17" s="439" t="s">
        <v>391</v>
      </c>
      <c r="D17" s="574">
        <v>45535.68</v>
      </c>
      <c r="E17" s="572">
        <v>3553</v>
      </c>
      <c r="F17" s="574">
        <v>46990.680000000008</v>
      </c>
      <c r="G17" s="572">
        <v>3835</v>
      </c>
      <c r="H17" s="575">
        <v>1455.0000000000073</v>
      </c>
      <c r="I17" s="572">
        <v>282</v>
      </c>
    </row>
    <row r="18" spans="2:9" x14ac:dyDescent="0.25">
      <c r="B18" s="570">
        <v>10012202</v>
      </c>
      <c r="C18" s="439" t="s">
        <v>543</v>
      </c>
      <c r="D18" s="574">
        <v>14608.2</v>
      </c>
      <c r="E18" s="572">
        <v>464</v>
      </c>
      <c r="F18" s="574">
        <v>14619.84</v>
      </c>
      <c r="G18" s="572">
        <v>465</v>
      </c>
      <c r="H18" s="575">
        <v>11.639999999999418</v>
      </c>
      <c r="I18" s="572">
        <v>1</v>
      </c>
    </row>
    <row r="19" spans="2:9" x14ac:dyDescent="0.25">
      <c r="B19" s="570">
        <v>10020301</v>
      </c>
      <c r="C19" s="439" t="s">
        <v>222</v>
      </c>
      <c r="D19" s="574">
        <v>21743.52</v>
      </c>
      <c r="E19" s="572">
        <v>1751</v>
      </c>
      <c r="F19" s="574">
        <v>21871.559999999998</v>
      </c>
      <c r="G19" s="572">
        <v>1772</v>
      </c>
      <c r="H19" s="575">
        <v>128.03999999999724</v>
      </c>
      <c r="I19" s="572">
        <v>21</v>
      </c>
    </row>
    <row r="20" spans="2:9" x14ac:dyDescent="0.25">
      <c r="B20" s="570">
        <v>10046201</v>
      </c>
      <c r="C20" s="439" t="s">
        <v>506</v>
      </c>
      <c r="D20" s="574">
        <v>197.88</v>
      </c>
      <c r="E20" s="572">
        <v>17</v>
      </c>
      <c r="F20" s="574">
        <v>209.52</v>
      </c>
      <c r="G20" s="572">
        <v>18</v>
      </c>
      <c r="H20" s="575">
        <v>11.640000000000015</v>
      </c>
      <c r="I20" s="572">
        <v>1</v>
      </c>
    </row>
    <row r="21" spans="2:9" x14ac:dyDescent="0.25">
      <c r="B21" s="570">
        <v>10064103</v>
      </c>
      <c r="C21" s="439" t="s">
        <v>510</v>
      </c>
      <c r="D21" s="574">
        <v>2095.1999999999998</v>
      </c>
      <c r="E21" s="572">
        <v>175</v>
      </c>
      <c r="F21" s="574">
        <v>2176.6800000000003</v>
      </c>
      <c r="G21" s="572">
        <v>183</v>
      </c>
      <c r="H21" s="575">
        <v>81.480000000000473</v>
      </c>
      <c r="I21" s="572">
        <v>8</v>
      </c>
    </row>
    <row r="22" spans="2:9" x14ac:dyDescent="0.25">
      <c r="B22" s="570">
        <v>10064111</v>
      </c>
      <c r="C22" s="439" t="s">
        <v>226</v>
      </c>
      <c r="D22" s="574">
        <v>14503.44</v>
      </c>
      <c r="E22" s="572">
        <v>1173</v>
      </c>
      <c r="F22" s="574">
        <v>14596.56</v>
      </c>
      <c r="G22" s="572">
        <v>1224</v>
      </c>
      <c r="H22" s="575">
        <v>93.119999999998981</v>
      </c>
      <c r="I22" s="572">
        <v>51</v>
      </c>
    </row>
    <row r="23" spans="2:9" x14ac:dyDescent="0.25">
      <c r="B23" s="570">
        <v>10064114</v>
      </c>
      <c r="C23" s="439" t="s">
        <v>592</v>
      </c>
      <c r="D23" s="574">
        <v>4923.72</v>
      </c>
      <c r="E23" s="572">
        <v>421</v>
      </c>
      <c r="F23" s="574">
        <v>4946.9999999999991</v>
      </c>
      <c r="G23" s="572">
        <v>424</v>
      </c>
      <c r="H23" s="575">
        <v>23.279999999998836</v>
      </c>
      <c r="I23" s="572">
        <v>3</v>
      </c>
    </row>
    <row r="24" spans="2:9" x14ac:dyDescent="0.25">
      <c r="B24" s="570">
        <v>10064120</v>
      </c>
      <c r="C24" s="439" t="s">
        <v>227</v>
      </c>
      <c r="D24" s="574">
        <v>55243.44</v>
      </c>
      <c r="E24" s="572">
        <v>4575</v>
      </c>
      <c r="F24" s="574">
        <v>56477.280000000013</v>
      </c>
      <c r="G24" s="572">
        <v>4761</v>
      </c>
      <c r="H24" s="575">
        <v>1233.8400000000111</v>
      </c>
      <c r="I24" s="572">
        <v>186</v>
      </c>
    </row>
    <row r="25" spans="2:9" x14ac:dyDescent="0.25">
      <c r="B25" s="570">
        <v>19177423</v>
      </c>
      <c r="C25" s="439" t="s">
        <v>378</v>
      </c>
      <c r="D25" s="574">
        <v>570.36</v>
      </c>
      <c r="E25" s="572">
        <v>48</v>
      </c>
      <c r="F25" s="574">
        <v>628.56000000000006</v>
      </c>
      <c r="G25" s="572">
        <v>53</v>
      </c>
      <c r="H25" s="575">
        <v>58.200000000000045</v>
      </c>
      <c r="I25" s="572">
        <v>5</v>
      </c>
    </row>
    <row r="26" spans="2:9" x14ac:dyDescent="0.25">
      <c r="B26" s="570">
        <v>19177450</v>
      </c>
      <c r="C26" s="439" t="s">
        <v>597</v>
      </c>
      <c r="D26" s="574">
        <v>2234.88</v>
      </c>
      <c r="E26" s="572">
        <v>179</v>
      </c>
      <c r="F26" s="574">
        <v>2490.96</v>
      </c>
      <c r="G26" s="572">
        <v>200</v>
      </c>
      <c r="H26" s="575">
        <v>256.07999999999993</v>
      </c>
      <c r="I26" s="572">
        <v>21</v>
      </c>
    </row>
    <row r="27" spans="2:9" x14ac:dyDescent="0.25">
      <c r="B27" s="570">
        <v>19177466</v>
      </c>
      <c r="C27" s="439" t="s">
        <v>531</v>
      </c>
      <c r="D27" s="574">
        <v>442.32</v>
      </c>
      <c r="E27" s="572">
        <v>38</v>
      </c>
      <c r="F27" s="574">
        <v>488.88</v>
      </c>
      <c r="G27" s="572">
        <v>42</v>
      </c>
      <c r="H27" s="575">
        <v>46.56</v>
      </c>
      <c r="I27" s="572">
        <v>4</v>
      </c>
    </row>
    <row r="28" spans="2:9" x14ac:dyDescent="0.25">
      <c r="B28" s="570">
        <v>19277401</v>
      </c>
      <c r="C28" s="439" t="s">
        <v>583</v>
      </c>
      <c r="D28" s="574">
        <v>34.92</v>
      </c>
      <c r="E28" s="572">
        <v>3</v>
      </c>
      <c r="F28" s="574">
        <v>104.76</v>
      </c>
      <c r="G28" s="572">
        <v>9</v>
      </c>
      <c r="H28" s="575">
        <v>69.84</v>
      </c>
      <c r="I28" s="572">
        <v>6</v>
      </c>
    </row>
    <row r="29" spans="2:9" x14ac:dyDescent="0.25">
      <c r="B29" s="570">
        <v>19277402</v>
      </c>
      <c r="C29" s="439" t="s">
        <v>436</v>
      </c>
      <c r="D29" s="574">
        <v>814.80000000000007</v>
      </c>
      <c r="E29" s="572">
        <v>61</v>
      </c>
      <c r="F29" s="574">
        <v>989.4</v>
      </c>
      <c r="G29" s="572">
        <v>76</v>
      </c>
      <c r="H29" s="575">
        <v>174.59999999999991</v>
      </c>
      <c r="I29" s="572">
        <v>15</v>
      </c>
    </row>
    <row r="30" spans="2:9" x14ac:dyDescent="0.25">
      <c r="B30" s="570">
        <v>19377430</v>
      </c>
      <c r="C30" s="439" t="s">
        <v>420</v>
      </c>
      <c r="D30" s="574">
        <v>34.92</v>
      </c>
      <c r="E30" s="572">
        <v>3</v>
      </c>
      <c r="F30" s="574">
        <v>81.48</v>
      </c>
      <c r="G30" s="572">
        <v>13</v>
      </c>
      <c r="H30" s="575">
        <v>46.56</v>
      </c>
      <c r="I30" s="572">
        <v>10</v>
      </c>
    </row>
    <row r="31" spans="2:9" x14ac:dyDescent="0.25">
      <c r="B31" s="570">
        <v>19477411</v>
      </c>
      <c r="C31" s="439" t="s">
        <v>586</v>
      </c>
      <c r="D31" s="574">
        <v>919.56000000000006</v>
      </c>
      <c r="E31" s="572">
        <v>69</v>
      </c>
      <c r="F31" s="574">
        <v>931.2</v>
      </c>
      <c r="G31" s="572">
        <v>70</v>
      </c>
      <c r="H31" s="575">
        <v>11.639999999999986</v>
      </c>
      <c r="I31" s="572">
        <v>1</v>
      </c>
    </row>
    <row r="32" spans="2:9" x14ac:dyDescent="0.25">
      <c r="B32" s="570">
        <v>19577420</v>
      </c>
      <c r="C32" s="439" t="s">
        <v>530</v>
      </c>
      <c r="D32" s="574">
        <v>93.12</v>
      </c>
      <c r="E32" s="572">
        <v>8</v>
      </c>
      <c r="F32" s="574">
        <v>116.4</v>
      </c>
      <c r="G32" s="572">
        <v>9</v>
      </c>
      <c r="H32" s="575">
        <v>23.28</v>
      </c>
      <c r="I32" s="572">
        <v>1</v>
      </c>
    </row>
    <row r="33" spans="2:9" x14ac:dyDescent="0.25">
      <c r="B33" s="570">
        <v>50020401</v>
      </c>
      <c r="C33" s="439" t="s">
        <v>402</v>
      </c>
      <c r="D33" s="574">
        <v>9789.24</v>
      </c>
      <c r="E33" s="572">
        <v>826</v>
      </c>
      <c r="F33" s="574">
        <v>9928.92</v>
      </c>
      <c r="G33" s="572">
        <v>846</v>
      </c>
      <c r="H33" s="575">
        <v>139.68000000000029</v>
      </c>
      <c r="I33" s="572">
        <v>20</v>
      </c>
    </row>
    <row r="34" spans="2:9" x14ac:dyDescent="0.25">
      <c r="B34" s="570">
        <v>50043801</v>
      </c>
      <c r="C34" s="439" t="s">
        <v>1528</v>
      </c>
      <c r="D34" s="574">
        <v>128.04</v>
      </c>
      <c r="E34" s="572">
        <v>10</v>
      </c>
      <c r="F34" s="574">
        <v>174.6</v>
      </c>
      <c r="G34" s="572">
        <v>13</v>
      </c>
      <c r="H34" s="575">
        <v>46.56</v>
      </c>
      <c r="I34" s="572">
        <v>3</v>
      </c>
    </row>
    <row r="35" spans="2:9" x14ac:dyDescent="0.25">
      <c r="B35" s="573">
        <v>90000026</v>
      </c>
      <c r="C35" s="439" t="s">
        <v>608</v>
      </c>
      <c r="D35" s="574">
        <v>4388.28</v>
      </c>
      <c r="E35" s="572">
        <v>373</v>
      </c>
      <c r="F35" s="574">
        <v>6087.7199999999993</v>
      </c>
      <c r="G35" s="572">
        <v>521</v>
      </c>
      <c r="H35" s="575">
        <v>1699.4399999999996</v>
      </c>
      <c r="I35" s="572">
        <v>148</v>
      </c>
    </row>
    <row r="36" spans="2:9" x14ac:dyDescent="0.25">
      <c r="B36" s="571">
        <v>90000115</v>
      </c>
      <c r="C36" s="439" t="s">
        <v>585</v>
      </c>
      <c r="D36" s="574">
        <v>314.28000000000003</v>
      </c>
      <c r="E36" s="572">
        <v>27</v>
      </c>
      <c r="F36" s="574">
        <v>442.32000000000005</v>
      </c>
      <c r="G36" s="572">
        <v>34</v>
      </c>
      <c r="H36" s="575">
        <v>128.04000000000002</v>
      </c>
      <c r="I36" s="572">
        <v>7</v>
      </c>
    </row>
    <row r="37" spans="2:9" x14ac:dyDescent="0.25">
      <c r="B37" s="571">
        <v>90020301</v>
      </c>
      <c r="C37" s="439" t="s">
        <v>316</v>
      </c>
      <c r="D37" s="574">
        <v>476.64</v>
      </c>
      <c r="E37" s="572">
        <v>64</v>
      </c>
      <c r="F37" s="574">
        <v>534.84</v>
      </c>
      <c r="G37" s="572">
        <v>66</v>
      </c>
      <c r="H37" s="575">
        <v>58.200000000000045</v>
      </c>
      <c r="I37" s="572">
        <v>2</v>
      </c>
    </row>
    <row r="38" spans="2:9" x14ac:dyDescent="0.25">
      <c r="B38" s="571">
        <v>90024001</v>
      </c>
      <c r="C38" s="439" t="s">
        <v>317</v>
      </c>
      <c r="D38" s="574">
        <v>104.76</v>
      </c>
      <c r="E38" s="572">
        <v>8</v>
      </c>
      <c r="F38" s="574">
        <v>116.4</v>
      </c>
      <c r="G38" s="572">
        <v>9</v>
      </c>
      <c r="H38" s="575">
        <v>11.64</v>
      </c>
      <c r="I38" s="572">
        <v>1</v>
      </c>
    </row>
    <row r="39" spans="2:9" x14ac:dyDescent="0.25">
      <c r="B39" s="571">
        <v>90024101</v>
      </c>
      <c r="C39" s="439" t="s">
        <v>318</v>
      </c>
      <c r="D39" s="574">
        <v>4714.2</v>
      </c>
      <c r="E39" s="572">
        <v>376</v>
      </c>
      <c r="F39" s="574">
        <v>4725.84</v>
      </c>
      <c r="G39" s="572">
        <v>380</v>
      </c>
      <c r="H39" s="575">
        <v>11.640000000000327</v>
      </c>
      <c r="I39" s="572">
        <v>4</v>
      </c>
    </row>
    <row r="40" spans="2:9" x14ac:dyDescent="0.25">
      <c r="B40" s="571">
        <v>90077412</v>
      </c>
      <c r="C40" s="439" t="s">
        <v>552</v>
      </c>
      <c r="D40" s="574">
        <v>151.32</v>
      </c>
      <c r="E40" s="572">
        <v>8</v>
      </c>
      <c r="F40" s="574">
        <v>186.24</v>
      </c>
      <c r="G40" s="572">
        <v>10</v>
      </c>
      <c r="H40" s="575">
        <v>34.920000000000016</v>
      </c>
      <c r="I40" s="572">
        <v>2</v>
      </c>
    </row>
    <row r="41" spans="2:9" x14ac:dyDescent="0.25">
      <c r="B41" s="571">
        <v>90077428</v>
      </c>
      <c r="C41" s="439" t="s">
        <v>1533</v>
      </c>
      <c r="D41" s="574">
        <v>11.64</v>
      </c>
      <c r="E41" s="572">
        <v>1</v>
      </c>
      <c r="F41" s="574">
        <v>2851.8</v>
      </c>
      <c r="G41" s="572">
        <v>207</v>
      </c>
      <c r="H41" s="575">
        <v>2840.1600000000003</v>
      </c>
      <c r="I41" s="572">
        <v>206</v>
      </c>
    </row>
    <row r="42" spans="2:9" x14ac:dyDescent="0.25">
      <c r="B42" s="571">
        <v>90077431</v>
      </c>
      <c r="C42" s="439" t="s">
        <v>547</v>
      </c>
      <c r="D42" s="574">
        <v>302.64</v>
      </c>
      <c r="E42" s="572">
        <v>26</v>
      </c>
      <c r="F42" s="574">
        <v>325.92</v>
      </c>
      <c r="G42" s="572">
        <v>28</v>
      </c>
      <c r="H42" s="575">
        <v>23.28000000000003</v>
      </c>
      <c r="I42" s="572">
        <v>2</v>
      </c>
    </row>
    <row r="43" spans="2:9" x14ac:dyDescent="0.25">
      <c r="B43" s="571">
        <v>110000048</v>
      </c>
      <c r="C43" s="439" t="s">
        <v>324</v>
      </c>
      <c r="D43" s="574">
        <v>4178.76</v>
      </c>
      <c r="E43" s="572">
        <v>334</v>
      </c>
      <c r="F43" s="574">
        <v>4225.3200000000006</v>
      </c>
      <c r="G43" s="572">
        <v>341</v>
      </c>
      <c r="H43" s="575">
        <v>46.5600000000004</v>
      </c>
      <c r="I43" s="572">
        <v>7</v>
      </c>
    </row>
    <row r="44" spans="2:9" x14ac:dyDescent="0.25">
      <c r="B44" s="571">
        <v>130024102</v>
      </c>
      <c r="C44" s="439" t="s">
        <v>246</v>
      </c>
      <c r="D44" s="574">
        <v>4143.84</v>
      </c>
      <c r="E44" s="572">
        <v>337</v>
      </c>
      <c r="F44" s="574">
        <v>4306.8</v>
      </c>
      <c r="G44" s="572">
        <v>353</v>
      </c>
      <c r="H44" s="575">
        <v>162.96000000000004</v>
      </c>
      <c r="I44" s="572">
        <v>16</v>
      </c>
    </row>
    <row r="45" spans="2:9" x14ac:dyDescent="0.25">
      <c r="B45" s="571">
        <v>130066201</v>
      </c>
      <c r="C45" s="439" t="s">
        <v>412</v>
      </c>
      <c r="D45" s="574">
        <v>407.40000000000003</v>
      </c>
      <c r="E45" s="572">
        <v>33</v>
      </c>
      <c r="F45" s="574">
        <v>419.03999999999996</v>
      </c>
      <c r="G45" s="572">
        <v>34</v>
      </c>
      <c r="H45" s="575">
        <v>11.63999999999993</v>
      </c>
      <c r="I45" s="572">
        <v>1</v>
      </c>
    </row>
    <row r="46" spans="2:9" x14ac:dyDescent="0.25">
      <c r="B46" s="571">
        <v>130077418</v>
      </c>
      <c r="C46" s="439" t="s">
        <v>373</v>
      </c>
      <c r="D46" s="574">
        <v>605.28</v>
      </c>
      <c r="E46" s="572">
        <v>45</v>
      </c>
      <c r="F46" s="574">
        <v>884.64</v>
      </c>
      <c r="G46" s="572">
        <v>61</v>
      </c>
      <c r="H46" s="575">
        <v>279.36</v>
      </c>
      <c r="I46" s="572">
        <v>16</v>
      </c>
    </row>
    <row r="47" spans="2:9" x14ac:dyDescent="0.25">
      <c r="B47" s="571">
        <v>170000162</v>
      </c>
      <c r="C47" s="439" t="s">
        <v>1535</v>
      </c>
      <c r="D47" s="574">
        <v>395.76</v>
      </c>
      <c r="E47" s="572">
        <v>24</v>
      </c>
      <c r="F47" s="574">
        <v>465.6</v>
      </c>
      <c r="G47" s="572">
        <v>28</v>
      </c>
      <c r="H47" s="575">
        <v>69.840000000000032</v>
      </c>
      <c r="I47" s="572">
        <v>4</v>
      </c>
    </row>
    <row r="48" spans="2:9" x14ac:dyDescent="0.25">
      <c r="B48" s="571">
        <v>170024104</v>
      </c>
      <c r="C48" s="439" t="s">
        <v>1624</v>
      </c>
      <c r="D48" s="574">
        <v>4</v>
      </c>
      <c r="E48" s="572">
        <v>1</v>
      </c>
      <c r="F48" s="574">
        <v>197.88</v>
      </c>
      <c r="G48" s="572">
        <v>17</v>
      </c>
      <c r="H48" s="575">
        <v>193.88</v>
      </c>
      <c r="I48" s="572">
        <v>16</v>
      </c>
    </row>
    <row r="49" spans="2:9" x14ac:dyDescent="0.25">
      <c r="B49" s="571">
        <v>170065204</v>
      </c>
      <c r="C49" s="439" t="s">
        <v>471</v>
      </c>
      <c r="D49" s="574">
        <v>483.44</v>
      </c>
      <c r="E49" s="572">
        <v>80</v>
      </c>
      <c r="F49" s="574">
        <v>535.44000000000005</v>
      </c>
      <c r="G49" s="572">
        <v>46</v>
      </c>
      <c r="H49" s="575">
        <v>52.000000000000057</v>
      </c>
      <c r="I49" s="572">
        <v>-34</v>
      </c>
    </row>
    <row r="50" spans="2:9" x14ac:dyDescent="0.25">
      <c r="B50" s="571">
        <v>210000005</v>
      </c>
      <c r="C50" s="439" t="s">
        <v>516</v>
      </c>
      <c r="D50" s="574">
        <v>337.56</v>
      </c>
      <c r="E50" s="572">
        <v>29</v>
      </c>
      <c r="F50" s="574">
        <v>372.48</v>
      </c>
      <c r="G50" s="572">
        <v>32</v>
      </c>
      <c r="H50" s="575">
        <v>34.920000000000016</v>
      </c>
      <c r="I50" s="572">
        <v>3</v>
      </c>
    </row>
    <row r="51" spans="2:9" x14ac:dyDescent="0.25">
      <c r="B51" s="571">
        <v>210020301</v>
      </c>
      <c r="C51" s="439" t="s">
        <v>185</v>
      </c>
      <c r="D51" s="574">
        <v>2514.2400000000002</v>
      </c>
      <c r="E51" s="572">
        <v>209</v>
      </c>
      <c r="F51" s="574">
        <v>2723.7599999999998</v>
      </c>
      <c r="G51" s="572">
        <v>227</v>
      </c>
      <c r="H51" s="575">
        <v>209.51999999999953</v>
      </c>
      <c r="I51" s="572">
        <v>18</v>
      </c>
    </row>
    <row r="52" spans="2:9" x14ac:dyDescent="0.25">
      <c r="B52" s="571">
        <v>250000023</v>
      </c>
      <c r="C52" s="439" t="s">
        <v>431</v>
      </c>
      <c r="D52" s="574">
        <v>1233.8399999999999</v>
      </c>
      <c r="E52" s="572">
        <v>106</v>
      </c>
      <c r="F52" s="574">
        <v>1280.4000000000001</v>
      </c>
      <c r="G52" s="572">
        <v>110</v>
      </c>
      <c r="H52" s="575">
        <v>46.560000000000173</v>
      </c>
      <c r="I52" s="572">
        <v>4</v>
      </c>
    </row>
    <row r="53" spans="2:9" x14ac:dyDescent="0.25">
      <c r="B53" s="571">
        <v>250000071</v>
      </c>
      <c r="C53" s="439" t="s">
        <v>1537</v>
      </c>
      <c r="D53" s="574">
        <v>232.8</v>
      </c>
      <c r="E53" s="572">
        <v>20</v>
      </c>
      <c r="F53" s="574">
        <v>256.08</v>
      </c>
      <c r="G53" s="572">
        <v>22</v>
      </c>
      <c r="H53" s="575">
        <v>23.279999999999973</v>
      </c>
      <c r="I53" s="572">
        <v>2</v>
      </c>
    </row>
    <row r="54" spans="2:9" x14ac:dyDescent="0.25">
      <c r="B54" s="571">
        <v>250000072</v>
      </c>
      <c r="C54" s="439" t="s">
        <v>442</v>
      </c>
      <c r="D54" s="574">
        <v>267.72000000000003</v>
      </c>
      <c r="E54" s="572">
        <v>22</v>
      </c>
      <c r="F54" s="574">
        <v>279.36</v>
      </c>
      <c r="G54" s="572">
        <v>22</v>
      </c>
      <c r="H54" s="575">
        <v>11.639999999999986</v>
      </c>
      <c r="I54" s="572">
        <v>0</v>
      </c>
    </row>
    <row r="55" spans="2:9" x14ac:dyDescent="0.25">
      <c r="B55" s="571">
        <v>250000092</v>
      </c>
      <c r="C55" s="439" t="s">
        <v>596</v>
      </c>
      <c r="D55" s="574">
        <v>2145.7600000000002</v>
      </c>
      <c r="E55" s="572">
        <v>171</v>
      </c>
      <c r="F55" s="574">
        <v>2192.3199999999997</v>
      </c>
      <c r="G55" s="572">
        <v>176</v>
      </c>
      <c r="H55" s="575">
        <v>46.559999999999491</v>
      </c>
      <c r="I55" s="572">
        <v>5</v>
      </c>
    </row>
    <row r="56" spans="2:9" x14ac:dyDescent="0.25">
      <c r="B56" s="571">
        <v>270024101</v>
      </c>
      <c r="C56" s="439" t="s">
        <v>590</v>
      </c>
      <c r="D56" s="574">
        <v>11034.72</v>
      </c>
      <c r="E56" s="572">
        <v>812</v>
      </c>
      <c r="F56" s="574">
        <v>11058</v>
      </c>
      <c r="G56" s="572">
        <v>841</v>
      </c>
      <c r="H56" s="575">
        <v>23.280000000000655</v>
      </c>
      <c r="I56" s="572">
        <v>29</v>
      </c>
    </row>
    <row r="57" spans="2:9" x14ac:dyDescent="0.25">
      <c r="B57" s="571">
        <v>270065202</v>
      </c>
      <c r="C57" s="439" t="s">
        <v>394</v>
      </c>
      <c r="D57" s="574">
        <v>34.92</v>
      </c>
      <c r="E57" s="572">
        <v>1</v>
      </c>
      <c r="F57" s="574">
        <v>1303.68</v>
      </c>
      <c r="G57" s="572">
        <v>90</v>
      </c>
      <c r="H57" s="575">
        <v>1268.76</v>
      </c>
      <c r="I57" s="572">
        <v>89</v>
      </c>
    </row>
    <row r="58" spans="2:9" x14ac:dyDescent="0.25">
      <c r="B58" s="571">
        <v>320200001</v>
      </c>
      <c r="C58" s="439" t="s">
        <v>371</v>
      </c>
      <c r="D58" s="574">
        <v>1233.8399999999999</v>
      </c>
      <c r="E58" s="572">
        <v>102</v>
      </c>
      <c r="F58" s="574">
        <v>1338.6000000000001</v>
      </c>
      <c r="G58" s="572">
        <v>108</v>
      </c>
      <c r="H58" s="575">
        <v>104.76000000000022</v>
      </c>
      <c r="I58" s="572">
        <v>6</v>
      </c>
    </row>
    <row r="59" spans="2:9" x14ac:dyDescent="0.25">
      <c r="B59" s="571">
        <v>360200009</v>
      </c>
      <c r="C59" s="439" t="s">
        <v>487</v>
      </c>
      <c r="D59" s="574">
        <v>733.32</v>
      </c>
      <c r="E59" s="572">
        <v>63</v>
      </c>
      <c r="F59" s="574">
        <v>768.24</v>
      </c>
      <c r="G59" s="572">
        <v>65</v>
      </c>
      <c r="H59" s="575">
        <v>34.919999999999959</v>
      </c>
      <c r="I59" s="572">
        <v>2</v>
      </c>
    </row>
    <row r="60" spans="2:9" x14ac:dyDescent="0.25">
      <c r="B60" s="571">
        <v>360200020</v>
      </c>
      <c r="C60" s="439" t="s">
        <v>379</v>
      </c>
      <c r="D60" s="574">
        <v>11.64</v>
      </c>
      <c r="E60" s="572">
        <v>1</v>
      </c>
      <c r="F60" s="574">
        <v>34.92</v>
      </c>
      <c r="G60" s="572">
        <v>2</v>
      </c>
      <c r="H60" s="575">
        <v>23.28</v>
      </c>
      <c r="I60" s="572">
        <v>1</v>
      </c>
    </row>
    <row r="61" spans="2:9" x14ac:dyDescent="0.25">
      <c r="B61" s="571">
        <v>380200004</v>
      </c>
      <c r="C61" s="439" t="s">
        <v>496</v>
      </c>
      <c r="D61" s="574">
        <v>779.88</v>
      </c>
      <c r="E61" s="572">
        <v>64</v>
      </c>
      <c r="F61" s="574">
        <v>1455</v>
      </c>
      <c r="G61" s="572">
        <v>94</v>
      </c>
      <c r="H61" s="575">
        <v>675.12</v>
      </c>
      <c r="I61" s="572">
        <v>30</v>
      </c>
    </row>
    <row r="62" spans="2:9" x14ac:dyDescent="0.25">
      <c r="B62" s="571">
        <v>400200003</v>
      </c>
      <c r="C62" s="439" t="s">
        <v>1539</v>
      </c>
      <c r="D62" s="574">
        <v>174.6</v>
      </c>
      <c r="E62" s="572">
        <v>14</v>
      </c>
      <c r="F62" s="574">
        <v>453.96000000000004</v>
      </c>
      <c r="G62" s="572">
        <v>35</v>
      </c>
      <c r="H62" s="575">
        <v>279.36</v>
      </c>
      <c r="I62" s="572">
        <v>21</v>
      </c>
    </row>
    <row r="63" spans="2:9" x14ac:dyDescent="0.25">
      <c r="B63" s="571">
        <v>460200036</v>
      </c>
      <c r="C63" s="439" t="s">
        <v>407</v>
      </c>
      <c r="D63" s="574">
        <v>1198.92</v>
      </c>
      <c r="E63" s="572">
        <v>103</v>
      </c>
      <c r="F63" s="574">
        <v>1257.1200000000001</v>
      </c>
      <c r="G63" s="572">
        <v>108</v>
      </c>
      <c r="H63" s="575">
        <v>58.200000000000045</v>
      </c>
      <c r="I63" s="572">
        <v>5</v>
      </c>
    </row>
    <row r="64" spans="2:9" x14ac:dyDescent="0.25">
      <c r="B64" s="571">
        <v>601000010</v>
      </c>
      <c r="C64" s="439" t="s">
        <v>485</v>
      </c>
      <c r="D64" s="574">
        <v>500.52000000000004</v>
      </c>
      <c r="E64" s="572">
        <v>36</v>
      </c>
      <c r="F64" s="574">
        <v>512.16</v>
      </c>
      <c r="G64" s="572">
        <v>37</v>
      </c>
      <c r="H64" s="575">
        <v>11.63999999999993</v>
      </c>
      <c r="I64" s="572">
        <v>1</v>
      </c>
    </row>
    <row r="65" spans="2:9" x14ac:dyDescent="0.25">
      <c r="B65" s="571">
        <v>620200030</v>
      </c>
      <c r="C65" s="439" t="s">
        <v>1625</v>
      </c>
      <c r="D65" s="574">
        <v>186.24</v>
      </c>
      <c r="E65" s="572">
        <v>14</v>
      </c>
      <c r="F65" s="574">
        <v>221.16</v>
      </c>
      <c r="G65" s="572">
        <v>17</v>
      </c>
      <c r="H65" s="575">
        <v>34.919999999999987</v>
      </c>
      <c r="I65" s="572">
        <v>3</v>
      </c>
    </row>
    <row r="66" spans="2:9" x14ac:dyDescent="0.25">
      <c r="B66" s="571">
        <v>640600017</v>
      </c>
      <c r="C66" s="439" t="s">
        <v>563</v>
      </c>
      <c r="D66" s="574">
        <v>256.08</v>
      </c>
      <c r="E66" s="572">
        <v>21</v>
      </c>
      <c r="F66" s="574">
        <v>267.72000000000003</v>
      </c>
      <c r="G66" s="572">
        <v>22</v>
      </c>
      <c r="H66" s="575">
        <v>11.640000000000043</v>
      </c>
      <c r="I66" s="572">
        <v>1</v>
      </c>
    </row>
    <row r="67" spans="2:9" x14ac:dyDescent="0.25">
      <c r="B67" s="571">
        <v>660200010</v>
      </c>
      <c r="C67" s="439" t="s">
        <v>1626</v>
      </c>
      <c r="D67" s="574">
        <v>931.2</v>
      </c>
      <c r="E67" s="572">
        <v>80</v>
      </c>
      <c r="F67" s="574">
        <v>942.84</v>
      </c>
      <c r="G67" s="572">
        <v>81</v>
      </c>
      <c r="H67" s="575">
        <v>11.639999999999986</v>
      </c>
      <c r="I67" s="572">
        <v>1</v>
      </c>
    </row>
    <row r="68" spans="2:9" x14ac:dyDescent="0.25">
      <c r="B68" s="571">
        <v>660200027</v>
      </c>
      <c r="C68" s="439" t="s">
        <v>297</v>
      </c>
      <c r="D68" s="574">
        <v>3550.2000000000003</v>
      </c>
      <c r="E68" s="572">
        <v>296</v>
      </c>
      <c r="F68" s="574">
        <v>3852.84</v>
      </c>
      <c r="G68" s="572">
        <v>323</v>
      </c>
      <c r="H68" s="575">
        <v>302.63999999999987</v>
      </c>
      <c r="I68" s="572">
        <v>27</v>
      </c>
    </row>
    <row r="69" spans="2:9" x14ac:dyDescent="0.25">
      <c r="B69" s="571">
        <v>801400007</v>
      </c>
      <c r="C69" s="439" t="s">
        <v>369</v>
      </c>
      <c r="D69" s="574">
        <v>1024.32</v>
      </c>
      <c r="E69" s="572">
        <v>74</v>
      </c>
      <c r="F69" s="574">
        <v>1129.08</v>
      </c>
      <c r="G69" s="572">
        <v>82</v>
      </c>
      <c r="H69" s="575">
        <v>104.75999999999999</v>
      </c>
      <c r="I69" s="572">
        <v>8</v>
      </c>
    </row>
    <row r="70" spans="2:9" x14ac:dyDescent="0.25">
      <c r="B70" s="571">
        <v>801600025</v>
      </c>
      <c r="C70" s="439" t="s">
        <v>545</v>
      </c>
      <c r="D70" s="574">
        <v>302.64</v>
      </c>
      <c r="E70" s="572">
        <v>26</v>
      </c>
      <c r="F70" s="574">
        <v>314.28000000000003</v>
      </c>
      <c r="G70" s="572">
        <v>27</v>
      </c>
      <c r="H70" s="575">
        <v>11.640000000000043</v>
      </c>
      <c r="I70" s="572">
        <v>1</v>
      </c>
    </row>
    <row r="71" spans="2:9" x14ac:dyDescent="0.25">
      <c r="B71" s="571">
        <v>804435102</v>
      </c>
      <c r="C71" s="439" t="s">
        <v>382</v>
      </c>
      <c r="D71" s="574">
        <v>3270.84</v>
      </c>
      <c r="E71" s="572">
        <v>249</v>
      </c>
      <c r="F71" s="574">
        <v>3305.76</v>
      </c>
      <c r="G71" s="572">
        <v>251</v>
      </c>
      <c r="H71" s="575">
        <v>34.920000000000073</v>
      </c>
      <c r="I71" s="572">
        <v>2</v>
      </c>
    </row>
    <row r="72" spans="2:9" x14ac:dyDescent="0.25">
      <c r="B72" s="571">
        <v>840200047</v>
      </c>
      <c r="C72" s="439" t="s">
        <v>549</v>
      </c>
      <c r="D72" s="574">
        <v>558.72</v>
      </c>
      <c r="E72" s="572">
        <v>46</v>
      </c>
      <c r="F72" s="574">
        <v>919.56</v>
      </c>
      <c r="G72" s="572">
        <v>77</v>
      </c>
      <c r="H72" s="575">
        <v>360.83999999999992</v>
      </c>
      <c r="I72" s="572">
        <v>31</v>
      </c>
    </row>
    <row r="73" spans="2:9" x14ac:dyDescent="0.25">
      <c r="B73" s="571">
        <v>880200048</v>
      </c>
      <c r="C73" s="439" t="s">
        <v>1627</v>
      </c>
      <c r="D73" s="574">
        <v>2653.92</v>
      </c>
      <c r="E73" s="572">
        <v>227</v>
      </c>
      <c r="F73" s="574">
        <v>2735.4</v>
      </c>
      <c r="G73" s="572">
        <v>234</v>
      </c>
      <c r="H73" s="575">
        <v>81.480000000000018</v>
      </c>
      <c r="I73" s="572">
        <v>7</v>
      </c>
    </row>
    <row r="74" spans="2:9" x14ac:dyDescent="0.25">
      <c r="B74" s="571">
        <v>900200051</v>
      </c>
      <c r="C74" s="439" t="s">
        <v>1548</v>
      </c>
      <c r="D74" s="574">
        <v>1466.64</v>
      </c>
      <c r="E74" s="572">
        <v>126</v>
      </c>
      <c r="F74" s="574">
        <v>1489.92</v>
      </c>
      <c r="G74" s="572">
        <v>128</v>
      </c>
      <c r="H74" s="575">
        <v>23.279999999999973</v>
      </c>
      <c r="I74" s="572">
        <v>2</v>
      </c>
    </row>
    <row r="75" spans="2:9" x14ac:dyDescent="0.25">
      <c r="B75" s="571">
        <v>940200005</v>
      </c>
      <c r="C75" s="439" t="s">
        <v>1629</v>
      </c>
      <c r="D75" s="574">
        <v>93.12</v>
      </c>
      <c r="E75" s="572">
        <v>8</v>
      </c>
      <c r="F75" s="574">
        <v>302.64</v>
      </c>
      <c r="G75" s="572">
        <v>26</v>
      </c>
      <c r="H75" s="575">
        <v>209.51999999999998</v>
      </c>
      <c r="I75" s="572">
        <v>18</v>
      </c>
    </row>
    <row r="76" spans="2:9" x14ac:dyDescent="0.25">
      <c r="B76" s="571">
        <v>941600009</v>
      </c>
      <c r="C76" s="439" t="s">
        <v>419</v>
      </c>
      <c r="D76" s="574">
        <v>698.4</v>
      </c>
      <c r="E76" s="572">
        <v>60</v>
      </c>
      <c r="F76" s="574">
        <v>721.68000000000006</v>
      </c>
      <c r="G76" s="572">
        <v>62</v>
      </c>
      <c r="H76" s="575">
        <v>23.280000000000086</v>
      </c>
      <c r="I76" s="572">
        <v>2</v>
      </c>
    </row>
    <row r="77" spans="2:9" x14ac:dyDescent="0.25">
      <c r="B77" s="571">
        <v>90000019</v>
      </c>
      <c r="C77" s="439" t="s">
        <v>405</v>
      </c>
      <c r="D77" s="571"/>
      <c r="E77" s="571"/>
      <c r="F77" s="571">
        <v>325.92</v>
      </c>
      <c r="G77" s="572">
        <v>28</v>
      </c>
      <c r="H77" s="576">
        <v>325.92</v>
      </c>
      <c r="I77" s="572">
        <v>28</v>
      </c>
    </row>
    <row r="78" spans="2:9" x14ac:dyDescent="0.25">
      <c r="B78" s="571">
        <v>250000085</v>
      </c>
      <c r="C78" s="439" t="s">
        <v>550</v>
      </c>
      <c r="D78" s="571"/>
      <c r="E78" s="571"/>
      <c r="F78" s="571">
        <v>162.96</v>
      </c>
      <c r="G78" s="572">
        <v>14</v>
      </c>
      <c r="H78" s="576">
        <v>162.96</v>
      </c>
      <c r="I78" s="572">
        <v>14</v>
      </c>
    </row>
    <row r="79" spans="2:9" x14ac:dyDescent="0.25">
      <c r="B79" s="571">
        <v>420200032</v>
      </c>
      <c r="C79" s="439" t="s">
        <v>396</v>
      </c>
      <c r="D79" s="571"/>
      <c r="E79" s="571"/>
      <c r="F79" s="571">
        <v>11.64</v>
      </c>
      <c r="G79" s="572">
        <v>1</v>
      </c>
      <c r="H79" s="576">
        <v>11.64</v>
      </c>
      <c r="I79" s="572">
        <v>1</v>
      </c>
    </row>
    <row r="80" spans="2:9" x14ac:dyDescent="0.25">
      <c r="B80" s="571">
        <v>801400002</v>
      </c>
      <c r="C80" s="439" t="s">
        <v>556</v>
      </c>
      <c r="D80" s="571"/>
      <c r="E80" s="571"/>
      <c r="F80" s="571">
        <v>11.64</v>
      </c>
      <c r="G80" s="572">
        <v>1</v>
      </c>
      <c r="H80" s="576">
        <v>11.64</v>
      </c>
      <c r="I80" s="572">
        <v>1</v>
      </c>
    </row>
  </sheetData>
  <mergeCells count="3">
    <mergeCell ref="D1:H4"/>
    <mergeCell ref="B6:I6"/>
    <mergeCell ref="B7:I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249977111117893"/>
  </sheetPr>
  <dimension ref="B1:I6"/>
  <sheetViews>
    <sheetView zoomScale="80" zoomScaleNormal="80" workbookViewId="0">
      <selection activeCell="F4" sqref="F4"/>
    </sheetView>
  </sheetViews>
  <sheetFormatPr defaultRowHeight="15" x14ac:dyDescent="0.25"/>
  <cols>
    <col min="1" max="1" width="3.28515625" style="413" customWidth="1"/>
    <col min="2" max="2" width="13.140625" style="413" customWidth="1"/>
    <col min="3" max="3" width="69.7109375" style="413" customWidth="1"/>
    <col min="4" max="4" width="12.42578125" style="413" bestFit="1" customWidth="1"/>
    <col min="5" max="5" width="11.42578125" style="413" bestFit="1" customWidth="1"/>
    <col min="6" max="6" width="15.7109375" style="413" customWidth="1"/>
    <col min="7" max="16384" width="9.140625" style="413"/>
  </cols>
  <sheetData>
    <row r="1" spans="2:9" ht="68.25" customHeight="1" x14ac:dyDescent="0.25">
      <c r="D1" s="452"/>
      <c r="E1" s="645" t="s">
        <v>1662</v>
      </c>
      <c r="F1" s="645"/>
      <c r="G1" s="645"/>
      <c r="H1" s="645"/>
      <c r="I1" s="645"/>
    </row>
    <row r="2" spans="2:9" ht="36.75" customHeight="1" x14ac:dyDescent="0.25">
      <c r="B2" s="661" t="s">
        <v>1646</v>
      </c>
      <c r="C2" s="661"/>
      <c r="D2" s="661"/>
      <c r="E2" s="661"/>
      <c r="F2" s="661"/>
      <c r="G2" s="661"/>
      <c r="H2" s="661"/>
      <c r="I2" s="661"/>
    </row>
    <row r="3" spans="2:9" ht="27" customHeight="1" x14ac:dyDescent="0.25">
      <c r="B3" s="662" t="s">
        <v>1647</v>
      </c>
      <c r="C3" s="662"/>
      <c r="D3" s="662"/>
      <c r="E3" s="662"/>
      <c r="F3" s="662"/>
      <c r="G3" s="662"/>
      <c r="H3" s="662"/>
      <c r="I3" s="662"/>
    </row>
    <row r="4" spans="2:9" ht="101.25" thickBot="1" x14ac:dyDescent="0.3">
      <c r="B4" s="449" t="s">
        <v>129</v>
      </c>
      <c r="C4" s="449" t="s">
        <v>130</v>
      </c>
      <c r="D4" s="547" t="s">
        <v>1520</v>
      </c>
      <c r="E4" s="548" t="s">
        <v>765</v>
      </c>
      <c r="F4" s="465" t="s">
        <v>1695</v>
      </c>
      <c r="G4" s="449" t="s">
        <v>765</v>
      </c>
      <c r="H4" s="453" t="s">
        <v>1521</v>
      </c>
      <c r="I4" s="337" t="s">
        <v>768</v>
      </c>
    </row>
    <row r="5" spans="2:9" ht="15.75" thickBot="1" x14ac:dyDescent="0.3">
      <c r="B5" s="436"/>
      <c r="C5" s="436" t="s">
        <v>708</v>
      </c>
      <c r="D5" s="472">
        <f>SUM(D6:D39)</f>
        <v>181</v>
      </c>
      <c r="E5" s="472">
        <f>SUM(E6:E39)</f>
        <v>40</v>
      </c>
      <c r="F5" s="450">
        <v>187</v>
      </c>
      <c r="G5" s="473">
        <v>48</v>
      </c>
      <c r="H5" s="474">
        <v>6</v>
      </c>
      <c r="I5" s="475">
        <v>8</v>
      </c>
    </row>
    <row r="6" spans="2:9" x14ac:dyDescent="0.25">
      <c r="B6" s="437">
        <v>360200027</v>
      </c>
      <c r="C6" s="424" t="s">
        <v>380</v>
      </c>
      <c r="D6" s="463">
        <v>181</v>
      </c>
      <c r="E6" s="421">
        <v>40</v>
      </c>
      <c r="F6" s="451">
        <v>187</v>
      </c>
      <c r="G6" s="451">
        <v>48</v>
      </c>
      <c r="H6" s="476">
        <f>F6-D6</f>
        <v>6</v>
      </c>
      <c r="I6" s="324">
        <f>G6-E6</f>
        <v>8</v>
      </c>
    </row>
  </sheetData>
  <mergeCells count="3">
    <mergeCell ref="E1:I1"/>
    <mergeCell ref="B2:I2"/>
    <mergeCell ref="B3:I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B1:I46"/>
  <sheetViews>
    <sheetView zoomScale="75" zoomScaleNormal="75" workbookViewId="0">
      <selection activeCell="I5" sqref="I5"/>
    </sheetView>
  </sheetViews>
  <sheetFormatPr defaultRowHeight="15" x14ac:dyDescent="0.25"/>
  <cols>
    <col min="1" max="1" width="3.28515625" style="413" customWidth="1"/>
    <col min="2" max="2" width="13.140625" style="413" customWidth="1"/>
    <col min="3" max="3" width="65" style="413" customWidth="1"/>
    <col min="4" max="4" width="12.42578125" style="413" bestFit="1" customWidth="1"/>
    <col min="5" max="5" width="11.42578125" style="413" bestFit="1" customWidth="1"/>
    <col min="6" max="6" width="23" style="413" customWidth="1"/>
    <col min="7" max="7" width="9.140625" style="413"/>
    <col min="8" max="8" width="10.28515625" style="413" customWidth="1"/>
    <col min="9" max="16384" width="9.140625" style="413"/>
  </cols>
  <sheetData>
    <row r="1" spans="2:9" ht="74.25" customHeight="1" x14ac:dyDescent="0.25">
      <c r="D1" s="452"/>
      <c r="E1" s="645" t="s">
        <v>1663</v>
      </c>
      <c r="F1" s="645"/>
      <c r="G1" s="645"/>
      <c r="H1" s="645"/>
      <c r="I1" s="645"/>
    </row>
    <row r="2" spans="2:9" ht="36.75" customHeight="1" x14ac:dyDescent="0.25">
      <c r="B2" s="661" t="s">
        <v>1646</v>
      </c>
      <c r="C2" s="661"/>
      <c r="D2" s="661"/>
      <c r="E2" s="661"/>
      <c r="F2" s="661"/>
      <c r="G2" s="661"/>
      <c r="H2" s="661"/>
      <c r="I2" s="661"/>
    </row>
    <row r="3" spans="2:9" ht="26.25" customHeight="1" x14ac:dyDescent="0.25">
      <c r="B3" s="662" t="s">
        <v>1649</v>
      </c>
      <c r="C3" s="662"/>
      <c r="D3" s="662"/>
      <c r="E3" s="662"/>
      <c r="F3" s="662"/>
      <c r="G3" s="662"/>
      <c r="H3" s="662"/>
      <c r="I3" s="662"/>
    </row>
    <row r="4" spans="2:9" ht="47.25" customHeight="1" thickBot="1" x14ac:dyDescent="0.3">
      <c r="B4" s="449" t="s">
        <v>129</v>
      </c>
      <c r="C4" s="449" t="s">
        <v>130</v>
      </c>
      <c r="D4" s="549" t="s">
        <v>1520</v>
      </c>
      <c r="E4" s="548" t="s">
        <v>765</v>
      </c>
      <c r="F4" s="440" t="s">
        <v>1691</v>
      </c>
      <c r="G4" s="449" t="s">
        <v>765</v>
      </c>
      <c r="H4" s="453" t="s">
        <v>1521</v>
      </c>
      <c r="I4" s="337" t="s">
        <v>768</v>
      </c>
    </row>
    <row r="5" spans="2:9" ht="15.75" thickBot="1" x14ac:dyDescent="0.3">
      <c r="B5" s="615"/>
      <c r="C5" s="615" t="s">
        <v>708</v>
      </c>
      <c r="D5" s="616">
        <f>SUM(D6:D46)</f>
        <v>130938.35999999999</v>
      </c>
      <c r="E5" s="616">
        <f t="shared" ref="E5:I5" si="0">SUM(E6:E46)</f>
        <v>10744</v>
      </c>
      <c r="F5" s="616">
        <f t="shared" si="0"/>
        <v>138085.32000000004</v>
      </c>
      <c r="G5" s="608">
        <f t="shared" si="0"/>
        <v>11443</v>
      </c>
      <c r="H5" s="618">
        <f t="shared" si="0"/>
        <v>7146.9600000000019</v>
      </c>
      <c r="I5" s="617">
        <f t="shared" si="0"/>
        <v>699</v>
      </c>
    </row>
    <row r="6" spans="2:9" x14ac:dyDescent="0.25">
      <c r="B6" s="609">
        <v>10000234</v>
      </c>
      <c r="C6" s="611" t="s">
        <v>541</v>
      </c>
      <c r="D6" s="610">
        <v>29460.84</v>
      </c>
      <c r="E6" s="611">
        <v>2442</v>
      </c>
      <c r="F6" s="611">
        <v>29810.039999999997</v>
      </c>
      <c r="G6" s="611">
        <v>2484</v>
      </c>
      <c r="H6" s="438">
        <v>349.19999999999709</v>
      </c>
      <c r="I6" s="612">
        <v>42</v>
      </c>
    </row>
    <row r="7" spans="2:9" x14ac:dyDescent="0.25">
      <c r="B7" s="609">
        <v>10000995</v>
      </c>
      <c r="C7" s="611" t="s">
        <v>503</v>
      </c>
      <c r="D7" s="610">
        <v>628.56000000000006</v>
      </c>
      <c r="E7" s="611">
        <v>37</v>
      </c>
      <c r="F7" s="611">
        <v>698.4</v>
      </c>
      <c r="G7" s="611">
        <v>39</v>
      </c>
      <c r="H7" s="614">
        <v>69.839999999999918</v>
      </c>
      <c r="I7" s="612">
        <v>2</v>
      </c>
    </row>
    <row r="8" spans="2:9" x14ac:dyDescent="0.25">
      <c r="B8" s="609">
        <v>10011803</v>
      </c>
      <c r="C8" s="611" t="s">
        <v>220</v>
      </c>
      <c r="D8" s="610">
        <v>32917.919999999998</v>
      </c>
      <c r="E8" s="611">
        <v>2656</v>
      </c>
      <c r="F8" s="611">
        <v>32941.199999999997</v>
      </c>
      <c r="G8" s="611">
        <v>2709</v>
      </c>
      <c r="H8" s="614">
        <v>23.279999999998836</v>
      </c>
      <c r="I8" s="612">
        <v>53</v>
      </c>
    </row>
    <row r="9" spans="2:9" x14ac:dyDescent="0.25">
      <c r="B9" s="609">
        <v>10011804</v>
      </c>
      <c r="C9" s="611" t="s">
        <v>391</v>
      </c>
      <c r="D9" s="610">
        <v>22057.8</v>
      </c>
      <c r="E9" s="611">
        <v>1770</v>
      </c>
      <c r="F9" s="611">
        <v>24048.240000000002</v>
      </c>
      <c r="G9" s="611">
        <v>1978</v>
      </c>
      <c r="H9" s="614">
        <v>1990.4400000000023</v>
      </c>
      <c r="I9" s="612">
        <v>208</v>
      </c>
    </row>
    <row r="10" spans="2:9" x14ac:dyDescent="0.25">
      <c r="B10" s="609">
        <v>10020301</v>
      </c>
      <c r="C10" s="611" t="s">
        <v>222</v>
      </c>
      <c r="D10" s="610">
        <v>9055.92</v>
      </c>
      <c r="E10" s="611">
        <v>748</v>
      </c>
      <c r="F10" s="611">
        <v>9067.5600000000013</v>
      </c>
      <c r="G10" s="611">
        <v>752</v>
      </c>
      <c r="H10" s="614">
        <v>11.640000000001237</v>
      </c>
      <c r="I10" s="612">
        <v>4</v>
      </c>
    </row>
    <row r="11" spans="2:9" x14ac:dyDescent="0.25">
      <c r="B11" s="609">
        <v>10040307</v>
      </c>
      <c r="C11" s="611" t="s">
        <v>478</v>
      </c>
      <c r="D11" s="610">
        <v>803.16</v>
      </c>
      <c r="E11" s="611">
        <v>67</v>
      </c>
      <c r="F11" s="611">
        <v>814.8</v>
      </c>
      <c r="G11" s="611">
        <v>68</v>
      </c>
      <c r="H11" s="614">
        <v>11.639999999999986</v>
      </c>
      <c r="I11" s="612">
        <v>1</v>
      </c>
    </row>
    <row r="12" spans="2:9" x14ac:dyDescent="0.25">
      <c r="B12" s="609">
        <v>10064103</v>
      </c>
      <c r="C12" s="611" t="s">
        <v>510</v>
      </c>
      <c r="D12" s="610">
        <v>733.32</v>
      </c>
      <c r="E12" s="611">
        <v>63</v>
      </c>
      <c r="F12" s="611">
        <v>873</v>
      </c>
      <c r="G12" s="611">
        <v>75</v>
      </c>
      <c r="H12" s="614">
        <v>139.67999999999995</v>
      </c>
      <c r="I12" s="612">
        <v>12</v>
      </c>
    </row>
    <row r="13" spans="2:9" x14ac:dyDescent="0.25">
      <c r="B13" s="609">
        <v>10064111</v>
      </c>
      <c r="C13" s="611" t="s">
        <v>226</v>
      </c>
      <c r="D13" s="610">
        <v>3212.64</v>
      </c>
      <c r="E13" s="611">
        <v>258</v>
      </c>
      <c r="F13" s="611">
        <v>3270.84</v>
      </c>
      <c r="G13" s="611">
        <v>264</v>
      </c>
      <c r="H13" s="614">
        <v>58.200000000000273</v>
      </c>
      <c r="I13" s="612">
        <v>6</v>
      </c>
    </row>
    <row r="14" spans="2:9" x14ac:dyDescent="0.25">
      <c r="B14" s="609">
        <v>10064120</v>
      </c>
      <c r="C14" s="611" t="s">
        <v>227</v>
      </c>
      <c r="D14" s="610">
        <v>12035.76</v>
      </c>
      <c r="E14" s="611">
        <v>1022</v>
      </c>
      <c r="F14" s="611">
        <v>12105.6</v>
      </c>
      <c r="G14" s="611">
        <v>1030</v>
      </c>
      <c r="H14" s="614">
        <v>69.840000000000146</v>
      </c>
      <c r="I14" s="612">
        <v>8</v>
      </c>
    </row>
    <row r="15" spans="2:9" x14ac:dyDescent="0.25">
      <c r="B15" s="609">
        <v>19177406</v>
      </c>
      <c r="C15" s="611" t="s">
        <v>446</v>
      </c>
      <c r="D15" s="610">
        <v>23.28</v>
      </c>
      <c r="E15" s="611">
        <v>2</v>
      </c>
      <c r="F15" s="611">
        <v>46.56</v>
      </c>
      <c r="G15" s="611">
        <v>4</v>
      </c>
      <c r="H15" s="614">
        <v>23.28</v>
      </c>
      <c r="I15" s="612">
        <v>2</v>
      </c>
    </row>
    <row r="16" spans="2:9" x14ac:dyDescent="0.25">
      <c r="B16" s="609">
        <v>19177450</v>
      </c>
      <c r="C16" s="611" t="s">
        <v>597</v>
      </c>
      <c r="D16" s="610">
        <v>477.24</v>
      </c>
      <c r="E16" s="611">
        <v>41</v>
      </c>
      <c r="F16" s="611">
        <v>593.64</v>
      </c>
      <c r="G16" s="611">
        <v>51</v>
      </c>
      <c r="H16" s="614">
        <v>116.39999999999998</v>
      </c>
      <c r="I16" s="612">
        <v>10</v>
      </c>
    </row>
    <row r="17" spans="2:9" x14ac:dyDescent="0.25">
      <c r="B17" s="609">
        <v>19177466</v>
      </c>
      <c r="C17" s="611" t="s">
        <v>531</v>
      </c>
      <c r="D17" s="610">
        <v>395.76</v>
      </c>
      <c r="E17" s="611">
        <v>34</v>
      </c>
      <c r="F17" s="611">
        <v>500.52000000000004</v>
      </c>
      <c r="G17" s="611">
        <v>43</v>
      </c>
      <c r="H17" s="614">
        <v>104.76000000000005</v>
      </c>
      <c r="I17" s="612">
        <v>9</v>
      </c>
    </row>
    <row r="18" spans="2:9" x14ac:dyDescent="0.25">
      <c r="B18" s="609">
        <v>19277402</v>
      </c>
      <c r="C18" s="611" t="s">
        <v>436</v>
      </c>
      <c r="D18" s="610">
        <v>139.68</v>
      </c>
      <c r="E18" s="611">
        <v>12</v>
      </c>
      <c r="F18" s="611">
        <v>151.32</v>
      </c>
      <c r="G18" s="611">
        <v>13</v>
      </c>
      <c r="H18" s="614">
        <v>11.639999999999986</v>
      </c>
      <c r="I18" s="612">
        <v>1</v>
      </c>
    </row>
    <row r="19" spans="2:9" x14ac:dyDescent="0.25">
      <c r="B19" s="609">
        <v>19377430</v>
      </c>
      <c r="C19" s="611" t="s">
        <v>420</v>
      </c>
      <c r="D19" s="610">
        <v>58.2</v>
      </c>
      <c r="E19" s="611">
        <v>4</v>
      </c>
      <c r="F19" s="611">
        <v>69.84</v>
      </c>
      <c r="G19" s="611">
        <v>5</v>
      </c>
      <c r="H19" s="614">
        <v>11.64</v>
      </c>
      <c r="I19" s="612">
        <v>1</v>
      </c>
    </row>
    <row r="20" spans="2:9" x14ac:dyDescent="0.25">
      <c r="B20" s="609">
        <v>50020401</v>
      </c>
      <c r="C20" s="611" t="s">
        <v>402</v>
      </c>
      <c r="D20" s="610">
        <v>5517.36</v>
      </c>
      <c r="E20" s="611">
        <v>466</v>
      </c>
      <c r="F20" s="611">
        <v>5563.920000000001</v>
      </c>
      <c r="G20" s="611">
        <v>476</v>
      </c>
      <c r="H20" s="614">
        <v>46.56000000000131</v>
      </c>
      <c r="I20" s="612">
        <v>10</v>
      </c>
    </row>
    <row r="21" spans="2:9" x14ac:dyDescent="0.25">
      <c r="B21" s="609">
        <v>90000041</v>
      </c>
      <c r="C21" s="611" t="s">
        <v>607</v>
      </c>
      <c r="D21" s="610">
        <v>558.72</v>
      </c>
      <c r="E21" s="611">
        <v>48</v>
      </c>
      <c r="F21" s="611">
        <v>570.36</v>
      </c>
      <c r="G21" s="611">
        <v>49</v>
      </c>
      <c r="H21" s="614">
        <v>11.639999999999986</v>
      </c>
      <c r="I21" s="612">
        <v>1</v>
      </c>
    </row>
    <row r="22" spans="2:9" x14ac:dyDescent="0.25">
      <c r="B22" s="609">
        <v>90000115</v>
      </c>
      <c r="C22" s="611" t="s">
        <v>585</v>
      </c>
      <c r="D22" s="610">
        <v>244.44</v>
      </c>
      <c r="E22" s="611">
        <v>19</v>
      </c>
      <c r="F22" s="611">
        <v>267.72000000000003</v>
      </c>
      <c r="G22" s="611">
        <v>21</v>
      </c>
      <c r="H22" s="614">
        <v>23.28000000000003</v>
      </c>
      <c r="I22" s="612">
        <v>2</v>
      </c>
    </row>
    <row r="23" spans="2:9" x14ac:dyDescent="0.25">
      <c r="B23" s="609">
        <v>90020301</v>
      </c>
      <c r="C23" s="611" t="s">
        <v>316</v>
      </c>
      <c r="D23" s="610">
        <v>81.48</v>
      </c>
      <c r="E23" s="611">
        <v>7</v>
      </c>
      <c r="F23" s="611">
        <v>116.4</v>
      </c>
      <c r="G23" s="611">
        <v>8</v>
      </c>
      <c r="H23" s="614">
        <v>34.92</v>
      </c>
      <c r="I23" s="612">
        <v>1</v>
      </c>
    </row>
    <row r="24" spans="2:9" x14ac:dyDescent="0.25">
      <c r="B24" s="609">
        <v>90024101</v>
      </c>
      <c r="C24" s="611" t="s">
        <v>318</v>
      </c>
      <c r="D24" s="610">
        <v>1117.44</v>
      </c>
      <c r="E24" s="611">
        <v>94</v>
      </c>
      <c r="F24" s="611">
        <v>1606.32</v>
      </c>
      <c r="G24" s="611">
        <v>134</v>
      </c>
      <c r="H24" s="614">
        <v>488.87999999999988</v>
      </c>
      <c r="I24" s="612">
        <v>40</v>
      </c>
    </row>
    <row r="25" spans="2:9" x14ac:dyDescent="0.25">
      <c r="B25" s="609">
        <v>90077403</v>
      </c>
      <c r="C25" s="611" t="s">
        <v>1623</v>
      </c>
      <c r="D25" s="610">
        <v>34.92</v>
      </c>
      <c r="E25" s="611">
        <v>3</v>
      </c>
      <c r="F25" s="611">
        <v>69.84</v>
      </c>
      <c r="G25" s="611">
        <v>4</v>
      </c>
      <c r="H25" s="614">
        <v>34.92</v>
      </c>
      <c r="I25" s="612">
        <v>1</v>
      </c>
    </row>
    <row r="26" spans="2:9" x14ac:dyDescent="0.25">
      <c r="B26" s="609">
        <v>110000048</v>
      </c>
      <c r="C26" s="611" t="s">
        <v>324</v>
      </c>
      <c r="D26" s="610">
        <v>1734.3600000000001</v>
      </c>
      <c r="E26" s="611">
        <v>148</v>
      </c>
      <c r="F26" s="611">
        <v>1757.6399999999999</v>
      </c>
      <c r="G26" s="611">
        <v>150</v>
      </c>
      <c r="H26" s="614">
        <v>23.279999999999745</v>
      </c>
      <c r="I26" s="612">
        <v>2</v>
      </c>
    </row>
    <row r="27" spans="2:9" x14ac:dyDescent="0.25">
      <c r="B27" s="609">
        <v>130013001</v>
      </c>
      <c r="C27" s="611" t="s">
        <v>514</v>
      </c>
      <c r="D27" s="610">
        <v>1140.72</v>
      </c>
      <c r="E27" s="611">
        <v>98</v>
      </c>
      <c r="F27" s="611">
        <v>1152.3600000000001</v>
      </c>
      <c r="G27" s="611">
        <v>99</v>
      </c>
      <c r="H27" s="614">
        <v>11.6400000000001</v>
      </c>
      <c r="I27" s="612">
        <v>1</v>
      </c>
    </row>
    <row r="28" spans="2:9" x14ac:dyDescent="0.25">
      <c r="B28" s="609">
        <v>130024102</v>
      </c>
      <c r="C28" s="611" t="s">
        <v>246</v>
      </c>
      <c r="D28" s="610">
        <v>1641.24</v>
      </c>
      <c r="E28" s="611">
        <v>138</v>
      </c>
      <c r="F28" s="611">
        <v>1664.52</v>
      </c>
      <c r="G28" s="611">
        <v>142</v>
      </c>
      <c r="H28" s="614">
        <v>23.279999999999973</v>
      </c>
      <c r="I28" s="612">
        <v>4</v>
      </c>
    </row>
    <row r="29" spans="2:9" x14ac:dyDescent="0.25">
      <c r="B29" s="609">
        <v>130077418</v>
      </c>
      <c r="C29" s="611" t="s">
        <v>373</v>
      </c>
      <c r="D29" s="610">
        <v>139.68</v>
      </c>
      <c r="E29" s="611">
        <v>9</v>
      </c>
      <c r="F29" s="611">
        <v>244.44</v>
      </c>
      <c r="G29" s="611">
        <v>15</v>
      </c>
      <c r="H29" s="614">
        <v>104.75999999999999</v>
      </c>
      <c r="I29" s="612">
        <v>6</v>
      </c>
    </row>
    <row r="30" spans="2:9" x14ac:dyDescent="0.25">
      <c r="B30" s="609">
        <v>210020301</v>
      </c>
      <c r="C30" s="611" t="s">
        <v>185</v>
      </c>
      <c r="D30" s="610">
        <v>500.52000000000004</v>
      </c>
      <c r="E30" s="611">
        <v>42</v>
      </c>
      <c r="F30" s="611">
        <v>593.64</v>
      </c>
      <c r="G30" s="611">
        <v>50</v>
      </c>
      <c r="H30" s="614">
        <v>93.119999999999948</v>
      </c>
      <c r="I30" s="612">
        <v>8</v>
      </c>
    </row>
    <row r="31" spans="2:9" x14ac:dyDescent="0.25">
      <c r="B31" s="609">
        <v>250000092</v>
      </c>
      <c r="C31" s="611" t="s">
        <v>596</v>
      </c>
      <c r="D31" s="610">
        <v>756.6</v>
      </c>
      <c r="E31" s="611">
        <v>65</v>
      </c>
      <c r="F31" s="611">
        <v>814.80000000000007</v>
      </c>
      <c r="G31" s="611">
        <v>70</v>
      </c>
      <c r="H31" s="614">
        <v>58.200000000000045</v>
      </c>
      <c r="I31" s="612">
        <v>5</v>
      </c>
    </row>
    <row r="32" spans="2:9" x14ac:dyDescent="0.25">
      <c r="B32" s="609">
        <v>400200003</v>
      </c>
      <c r="C32" s="611" t="s">
        <v>1539</v>
      </c>
      <c r="D32" s="610">
        <v>93.12</v>
      </c>
      <c r="E32" s="611">
        <v>8</v>
      </c>
      <c r="F32" s="611">
        <v>279.36</v>
      </c>
      <c r="G32" s="611">
        <v>24</v>
      </c>
      <c r="H32" s="614">
        <v>186.24</v>
      </c>
      <c r="I32" s="612">
        <v>16</v>
      </c>
    </row>
    <row r="33" spans="2:9" x14ac:dyDescent="0.25">
      <c r="B33" s="609">
        <v>600200001</v>
      </c>
      <c r="C33" s="611" t="s">
        <v>188</v>
      </c>
      <c r="D33" s="610">
        <v>116.4</v>
      </c>
      <c r="E33" s="611">
        <v>10</v>
      </c>
      <c r="F33" s="611">
        <v>128.04000000000002</v>
      </c>
      <c r="G33" s="611">
        <v>11</v>
      </c>
      <c r="H33" s="614">
        <v>11.640000000000015</v>
      </c>
      <c r="I33" s="612">
        <v>1</v>
      </c>
    </row>
    <row r="34" spans="2:9" x14ac:dyDescent="0.25">
      <c r="B34" s="609">
        <v>660200027</v>
      </c>
      <c r="C34" s="611" t="s">
        <v>297</v>
      </c>
      <c r="D34" s="610">
        <v>1757.64</v>
      </c>
      <c r="E34" s="611">
        <v>149</v>
      </c>
      <c r="F34" s="611">
        <v>1780.9199999999998</v>
      </c>
      <c r="G34" s="611">
        <v>152</v>
      </c>
      <c r="H34" s="614">
        <v>23.279999999999745</v>
      </c>
      <c r="I34" s="612">
        <v>3</v>
      </c>
    </row>
    <row r="35" spans="2:9" x14ac:dyDescent="0.25">
      <c r="B35" s="609">
        <v>760200025</v>
      </c>
      <c r="C35" s="611" t="s">
        <v>1546</v>
      </c>
      <c r="D35" s="610">
        <v>360.84000000000003</v>
      </c>
      <c r="E35" s="611">
        <v>31</v>
      </c>
      <c r="F35" s="611">
        <v>372.48</v>
      </c>
      <c r="G35" s="611">
        <v>32</v>
      </c>
      <c r="H35" s="614">
        <v>11.639999999999986</v>
      </c>
      <c r="I35" s="612">
        <v>1</v>
      </c>
    </row>
    <row r="36" spans="2:9" x14ac:dyDescent="0.25">
      <c r="B36" s="609">
        <v>801400002</v>
      </c>
      <c r="C36" s="611" t="s">
        <v>556</v>
      </c>
      <c r="D36" s="610">
        <v>69.84</v>
      </c>
      <c r="E36" s="611">
        <v>6</v>
      </c>
      <c r="F36" s="611">
        <v>81.48</v>
      </c>
      <c r="G36" s="611">
        <v>7</v>
      </c>
      <c r="H36" s="614">
        <v>11.64</v>
      </c>
      <c r="I36" s="612">
        <v>1</v>
      </c>
    </row>
    <row r="37" spans="2:9" x14ac:dyDescent="0.25">
      <c r="B37" s="609">
        <v>801400007</v>
      </c>
      <c r="C37" s="611" t="s">
        <v>369</v>
      </c>
      <c r="D37" s="610">
        <v>884.64</v>
      </c>
      <c r="E37" s="611">
        <v>63</v>
      </c>
      <c r="F37" s="611">
        <v>907.92000000000007</v>
      </c>
      <c r="G37" s="611">
        <v>65</v>
      </c>
      <c r="H37" s="614">
        <v>23.280000000000086</v>
      </c>
      <c r="I37" s="612">
        <v>2</v>
      </c>
    </row>
    <row r="38" spans="2:9" x14ac:dyDescent="0.25">
      <c r="B38" s="609">
        <v>804435102</v>
      </c>
      <c r="C38" s="611" t="s">
        <v>382</v>
      </c>
      <c r="D38" s="610">
        <v>1687.8</v>
      </c>
      <c r="E38" s="611">
        <v>141</v>
      </c>
      <c r="F38" s="611">
        <v>1711.08</v>
      </c>
      <c r="G38" s="611">
        <v>145</v>
      </c>
      <c r="H38" s="614">
        <v>23.279999999999973</v>
      </c>
      <c r="I38" s="612">
        <v>4</v>
      </c>
    </row>
    <row r="39" spans="2:9" x14ac:dyDescent="0.25">
      <c r="B39" s="609">
        <v>900200047</v>
      </c>
      <c r="C39" s="611" t="s">
        <v>1628</v>
      </c>
      <c r="D39" s="610">
        <v>186.24</v>
      </c>
      <c r="E39" s="611">
        <v>16</v>
      </c>
      <c r="F39" s="611">
        <v>221.16000000000003</v>
      </c>
      <c r="G39" s="611">
        <v>19</v>
      </c>
      <c r="H39" s="614">
        <v>34.920000000000016</v>
      </c>
      <c r="I39" s="612">
        <v>3</v>
      </c>
    </row>
    <row r="40" spans="2:9" x14ac:dyDescent="0.25">
      <c r="B40" s="609">
        <v>900200051</v>
      </c>
      <c r="C40" s="611" t="s">
        <v>1548</v>
      </c>
      <c r="D40" s="610">
        <v>279.36</v>
      </c>
      <c r="E40" s="611">
        <v>24</v>
      </c>
      <c r="F40" s="611">
        <v>314.28000000000003</v>
      </c>
      <c r="G40" s="611">
        <v>27</v>
      </c>
      <c r="H40" s="614">
        <v>34.920000000000016</v>
      </c>
      <c r="I40" s="612">
        <v>3</v>
      </c>
    </row>
    <row r="41" spans="2:9" x14ac:dyDescent="0.25">
      <c r="B41" s="609">
        <v>940200005</v>
      </c>
      <c r="C41" s="611" t="s">
        <v>1629</v>
      </c>
      <c r="D41" s="610">
        <v>34.92</v>
      </c>
      <c r="E41" s="611">
        <v>3</v>
      </c>
      <c r="F41" s="611">
        <v>139.68</v>
      </c>
      <c r="G41" s="611">
        <v>12</v>
      </c>
      <c r="H41" s="614">
        <v>104.76</v>
      </c>
      <c r="I41" s="612">
        <v>9</v>
      </c>
    </row>
    <row r="42" spans="2:9" x14ac:dyDescent="0.25">
      <c r="B42" s="613">
        <v>19177463</v>
      </c>
      <c r="C42" s="611" t="s">
        <v>1530</v>
      </c>
      <c r="D42" s="611">
        <v>0</v>
      </c>
      <c r="E42" s="611">
        <v>0</v>
      </c>
      <c r="F42" s="611">
        <v>291</v>
      </c>
      <c r="G42" s="611">
        <v>24</v>
      </c>
      <c r="H42" s="614">
        <v>291</v>
      </c>
      <c r="I42" s="612">
        <v>24</v>
      </c>
    </row>
    <row r="43" spans="2:9" x14ac:dyDescent="0.25">
      <c r="B43" s="613">
        <v>90077428</v>
      </c>
      <c r="C43" s="611" t="s">
        <v>1533</v>
      </c>
      <c r="D43" s="611">
        <v>0</v>
      </c>
      <c r="E43" s="611">
        <v>0</v>
      </c>
      <c r="F43" s="611">
        <v>1559.76</v>
      </c>
      <c r="G43" s="611">
        <v>116</v>
      </c>
      <c r="H43" s="614">
        <v>1559.76</v>
      </c>
      <c r="I43" s="612">
        <v>116</v>
      </c>
    </row>
    <row r="44" spans="2:9" x14ac:dyDescent="0.25">
      <c r="B44" s="613">
        <v>90077431</v>
      </c>
      <c r="C44" s="611" t="s">
        <v>547</v>
      </c>
      <c r="D44" s="611">
        <v>0</v>
      </c>
      <c r="E44" s="611">
        <v>0</v>
      </c>
      <c r="F44" s="611">
        <v>46.56</v>
      </c>
      <c r="G44" s="611">
        <v>4</v>
      </c>
      <c r="H44" s="614">
        <v>46.56</v>
      </c>
      <c r="I44" s="612">
        <v>4</v>
      </c>
    </row>
    <row r="45" spans="2:9" x14ac:dyDescent="0.25">
      <c r="B45" s="613">
        <v>250000085</v>
      </c>
      <c r="C45" s="611" t="s">
        <v>550</v>
      </c>
      <c r="D45" s="611">
        <v>0</v>
      </c>
      <c r="E45" s="611">
        <v>0</v>
      </c>
      <c r="F45" s="611">
        <v>23.28</v>
      </c>
      <c r="G45" s="611">
        <v>2</v>
      </c>
      <c r="H45" s="614">
        <v>23.28</v>
      </c>
      <c r="I45" s="612">
        <v>2</v>
      </c>
    </row>
    <row r="46" spans="2:9" x14ac:dyDescent="0.25">
      <c r="B46" s="613">
        <v>741400012</v>
      </c>
      <c r="C46" s="611" t="s">
        <v>546</v>
      </c>
      <c r="D46" s="611">
        <v>0</v>
      </c>
      <c r="E46" s="611">
        <v>0</v>
      </c>
      <c r="F46" s="611">
        <v>814.80000000000007</v>
      </c>
      <c r="G46" s="611">
        <v>70</v>
      </c>
      <c r="H46" s="614">
        <v>814.80000000000007</v>
      </c>
      <c r="I46" s="612">
        <v>70</v>
      </c>
    </row>
  </sheetData>
  <mergeCells count="3">
    <mergeCell ref="B2:I2"/>
    <mergeCell ref="B3:I3"/>
    <mergeCell ref="E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A1:H15"/>
  <sheetViews>
    <sheetView zoomScale="64" zoomScaleNormal="64" workbookViewId="0">
      <selection activeCell="F24" sqref="F24"/>
    </sheetView>
  </sheetViews>
  <sheetFormatPr defaultRowHeight="15.75" x14ac:dyDescent="0.25"/>
  <cols>
    <col min="1" max="1" width="7.140625" style="15" customWidth="1"/>
    <col min="2" max="2" width="22.85546875" style="15" customWidth="1"/>
    <col min="3" max="3" width="45.28515625" style="15" customWidth="1"/>
    <col min="4" max="4" width="18" style="15" customWidth="1"/>
    <col min="5" max="5" width="14.140625" style="15" customWidth="1"/>
    <col min="6" max="6" width="18" style="15" customWidth="1"/>
    <col min="7" max="7" width="11" style="14" customWidth="1"/>
    <col min="8" max="8" width="14.7109375" style="15" customWidth="1"/>
    <col min="9" max="9" width="9.140625" style="15"/>
    <col min="10" max="10" width="18" style="15" customWidth="1"/>
    <col min="11" max="16384" width="9.140625" style="15"/>
  </cols>
  <sheetData>
    <row r="1" spans="1:8" ht="78.75" customHeight="1" x14ac:dyDescent="0.25">
      <c r="D1" s="665" t="s">
        <v>1664</v>
      </c>
      <c r="E1" s="665"/>
      <c r="F1" s="665"/>
    </row>
    <row r="3" spans="1:8" s="23" customFormat="1" ht="25.5" customHeight="1" thickBot="1" x14ac:dyDescent="0.3">
      <c r="A3" s="664" t="s">
        <v>16</v>
      </c>
      <c r="B3" s="664"/>
      <c r="C3" s="664"/>
      <c r="D3" s="664"/>
      <c r="E3" s="664"/>
      <c r="F3" s="664"/>
      <c r="G3" s="664"/>
      <c r="H3" s="664"/>
    </row>
    <row r="4" spans="1:8" ht="57.75" thickBot="1" x14ac:dyDescent="0.3">
      <c r="A4" s="24" t="s">
        <v>665</v>
      </c>
      <c r="B4" s="25" t="s">
        <v>666</v>
      </c>
      <c r="C4" s="25" t="s">
        <v>647</v>
      </c>
      <c r="D4" s="25" t="s">
        <v>667</v>
      </c>
      <c r="E4" s="25" t="s">
        <v>668</v>
      </c>
      <c r="F4" s="25" t="s">
        <v>669</v>
      </c>
      <c r="G4" s="25" t="s">
        <v>1653</v>
      </c>
      <c r="H4" s="26" t="s">
        <v>714</v>
      </c>
    </row>
    <row r="5" spans="1:8" x14ac:dyDescent="0.25">
      <c r="A5" s="32">
        <v>1</v>
      </c>
      <c r="B5" s="27" t="s">
        <v>670</v>
      </c>
      <c r="C5" s="28" t="s">
        <v>655</v>
      </c>
      <c r="D5" s="508">
        <v>2277</v>
      </c>
      <c r="E5" s="508">
        <v>11</v>
      </c>
      <c r="F5" s="508">
        <v>109</v>
      </c>
      <c r="G5" s="511">
        <v>0.26828299999999999</v>
      </c>
      <c r="H5" s="516">
        <f>D5*G5</f>
        <v>610.88039100000003</v>
      </c>
    </row>
    <row r="6" spans="1:8" x14ac:dyDescent="0.25">
      <c r="A6" s="33">
        <v>2</v>
      </c>
      <c r="B6" s="27" t="s">
        <v>670</v>
      </c>
      <c r="C6" s="29" t="s">
        <v>664</v>
      </c>
      <c r="D6" s="509">
        <v>25</v>
      </c>
      <c r="E6" s="509">
        <v>2</v>
      </c>
      <c r="F6" s="509">
        <v>3</v>
      </c>
      <c r="G6" s="504">
        <v>0.25798599999999999</v>
      </c>
      <c r="H6" s="516">
        <f t="shared" ref="H6:H13" si="0">D6*G6</f>
        <v>6.4496500000000001</v>
      </c>
    </row>
    <row r="7" spans="1:8" x14ac:dyDescent="0.25">
      <c r="A7" s="32">
        <v>3</v>
      </c>
      <c r="B7" s="27" t="s">
        <v>670</v>
      </c>
      <c r="C7" s="28" t="s">
        <v>649</v>
      </c>
      <c r="D7" s="509">
        <v>750</v>
      </c>
      <c r="E7" s="509">
        <v>25</v>
      </c>
      <c r="F7" s="509">
        <v>41</v>
      </c>
      <c r="G7" s="504">
        <v>0.249806</v>
      </c>
      <c r="H7" s="516">
        <f t="shared" si="0"/>
        <v>187.3545</v>
      </c>
    </row>
    <row r="8" spans="1:8" x14ac:dyDescent="0.25">
      <c r="A8" s="33">
        <v>4</v>
      </c>
      <c r="B8" s="27" t="s">
        <v>670</v>
      </c>
      <c r="C8" s="28" t="s">
        <v>658</v>
      </c>
      <c r="D8" s="509">
        <v>3480</v>
      </c>
      <c r="E8" s="509">
        <v>20</v>
      </c>
      <c r="F8" s="509">
        <v>62</v>
      </c>
      <c r="G8" s="504">
        <v>0.17497499999999999</v>
      </c>
      <c r="H8" s="516">
        <f t="shared" si="0"/>
        <v>608.91300000000001</v>
      </c>
    </row>
    <row r="9" spans="1:8" x14ac:dyDescent="0.25">
      <c r="A9" s="32">
        <v>5</v>
      </c>
      <c r="B9" s="27" t="s">
        <v>670</v>
      </c>
      <c r="C9" s="30" t="s">
        <v>661</v>
      </c>
      <c r="D9" s="509">
        <v>756</v>
      </c>
      <c r="E9" s="509">
        <v>2</v>
      </c>
      <c r="F9" s="509">
        <v>62</v>
      </c>
      <c r="G9" s="504">
        <v>0.23050599999999999</v>
      </c>
      <c r="H9" s="516">
        <f t="shared" si="0"/>
        <v>174.26253599999998</v>
      </c>
    </row>
    <row r="10" spans="1:8" x14ac:dyDescent="0.25">
      <c r="A10" s="33">
        <v>6</v>
      </c>
      <c r="B10" s="27" t="s">
        <v>670</v>
      </c>
      <c r="C10" s="28" t="s">
        <v>671</v>
      </c>
      <c r="D10" s="509">
        <v>2982</v>
      </c>
      <c r="E10" s="509">
        <v>30</v>
      </c>
      <c r="F10" s="509">
        <v>139</v>
      </c>
      <c r="G10" s="504">
        <v>0.24466599999999999</v>
      </c>
      <c r="H10" s="516">
        <f t="shared" si="0"/>
        <v>729.59401200000002</v>
      </c>
    </row>
    <row r="11" spans="1:8" x14ac:dyDescent="0.25">
      <c r="A11" s="32">
        <v>7</v>
      </c>
      <c r="B11" s="27" t="s">
        <v>670</v>
      </c>
      <c r="C11" s="31" t="s">
        <v>651</v>
      </c>
      <c r="D11" s="509">
        <v>14260</v>
      </c>
      <c r="E11" s="509">
        <v>31</v>
      </c>
      <c r="F11" s="509">
        <v>1640</v>
      </c>
      <c r="G11" s="504">
        <v>0.242175</v>
      </c>
      <c r="H11" s="516">
        <f t="shared" si="0"/>
        <v>3453.4155000000001</v>
      </c>
    </row>
    <row r="12" spans="1:8" x14ac:dyDescent="0.25">
      <c r="A12" s="33">
        <v>8</v>
      </c>
      <c r="B12" s="27" t="s">
        <v>670</v>
      </c>
      <c r="C12" s="31" t="s">
        <v>648</v>
      </c>
      <c r="D12" s="509">
        <v>731</v>
      </c>
      <c r="E12" s="509">
        <v>24</v>
      </c>
      <c r="F12" s="509">
        <v>799</v>
      </c>
      <c r="G12" s="504">
        <v>0.28561199999999998</v>
      </c>
      <c r="H12" s="516">
        <f t="shared" si="0"/>
        <v>208.78237199999998</v>
      </c>
    </row>
    <row r="13" spans="1:8" ht="16.5" thickBot="1" x14ac:dyDescent="0.3">
      <c r="A13" s="32">
        <v>9</v>
      </c>
      <c r="B13" s="27" t="s">
        <v>670</v>
      </c>
      <c r="C13" s="31" t="s">
        <v>650</v>
      </c>
      <c r="D13" s="510">
        <v>999</v>
      </c>
      <c r="E13" s="510">
        <v>99</v>
      </c>
      <c r="F13" s="510">
        <v>850</v>
      </c>
      <c r="G13" s="512">
        <v>0.97667499999999996</v>
      </c>
      <c r="H13" s="516">
        <f t="shared" si="0"/>
        <v>975.69832499999995</v>
      </c>
    </row>
    <row r="14" spans="1:8" ht="16.5" thickBot="1" x14ac:dyDescent="0.3">
      <c r="A14" s="666" t="s">
        <v>672</v>
      </c>
      <c r="B14" s="667"/>
      <c r="C14" s="667"/>
      <c r="D14" s="513">
        <v>26260</v>
      </c>
      <c r="E14" s="513">
        <v>244</v>
      </c>
      <c r="F14" s="513">
        <v>3705</v>
      </c>
      <c r="G14" s="514">
        <f>AVERAGE(G5:G13)</f>
        <v>0.32563155555555556</v>
      </c>
      <c r="H14" s="515">
        <f>ROUNDUP(SUM(H5:H13),0)</f>
        <v>6956</v>
      </c>
    </row>
    <row r="15" spans="1:8" ht="66" customHeight="1" x14ac:dyDescent="0.25">
      <c r="A15" s="663" t="s">
        <v>1677</v>
      </c>
      <c r="B15" s="663"/>
      <c r="C15" s="663"/>
      <c r="D15" s="663"/>
      <c r="E15" s="663"/>
      <c r="F15" s="663"/>
      <c r="G15" s="663"/>
      <c r="H15" s="663"/>
    </row>
  </sheetData>
  <mergeCells count="4">
    <mergeCell ref="A15:H15"/>
    <mergeCell ref="A3:H3"/>
    <mergeCell ref="D1:F1"/>
    <mergeCell ref="A14:C14"/>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I8"/>
  <sheetViews>
    <sheetView zoomScale="75" zoomScaleNormal="75" workbookViewId="0">
      <selection activeCell="E5" sqref="E5"/>
    </sheetView>
  </sheetViews>
  <sheetFormatPr defaultRowHeight="15" x14ac:dyDescent="0.25"/>
  <cols>
    <col min="1" max="1" width="9.85546875" style="1" customWidth="1"/>
    <col min="2" max="2" width="23.5703125" style="1" customWidth="1"/>
    <col min="3" max="3" width="41.140625" style="1" customWidth="1"/>
    <col min="4" max="4" width="22" style="1" customWidth="1"/>
    <col min="5" max="5" width="19.28515625" style="1" customWidth="1"/>
    <col min="6" max="6" width="18.7109375" style="1" customWidth="1"/>
    <col min="7" max="8" width="28.42578125" style="1" customWidth="1"/>
    <col min="9" max="16384" width="9.140625" style="1"/>
  </cols>
  <sheetData>
    <row r="1" spans="1:9" ht="69.75" customHeight="1" x14ac:dyDescent="0.25">
      <c r="F1" s="672" t="s">
        <v>1665</v>
      </c>
      <c r="G1" s="672"/>
    </row>
    <row r="2" spans="1:9" s="34" customFormat="1" x14ac:dyDescent="0.25">
      <c r="A2" s="668" t="s">
        <v>673</v>
      </c>
      <c r="B2" s="668"/>
      <c r="C2" s="668"/>
      <c r="D2" s="668"/>
      <c r="E2" s="668"/>
      <c r="F2" s="668"/>
      <c r="G2" s="668"/>
    </row>
    <row r="3" spans="1:9" s="34" customFormat="1" x14ac:dyDescent="0.25"/>
    <row r="4" spans="1:9" s="34" customFormat="1" ht="28.5" x14ac:dyDescent="0.25">
      <c r="A4" s="35" t="s">
        <v>665</v>
      </c>
      <c r="B4" s="35" t="s">
        <v>666</v>
      </c>
      <c r="C4" s="35" t="s">
        <v>647</v>
      </c>
      <c r="D4" s="35" t="s">
        <v>667</v>
      </c>
      <c r="E4" s="35" t="s">
        <v>674</v>
      </c>
      <c r="F4" s="35" t="s">
        <v>713</v>
      </c>
      <c r="G4" s="35" t="s">
        <v>714</v>
      </c>
    </row>
    <row r="5" spans="1:9" s="34" customFormat="1" x14ac:dyDescent="0.25">
      <c r="A5" s="36">
        <v>1</v>
      </c>
      <c r="B5" s="37" t="s">
        <v>670</v>
      </c>
      <c r="C5" s="37" t="s">
        <v>675</v>
      </c>
      <c r="D5" s="38">
        <v>61</v>
      </c>
      <c r="E5" s="38">
        <v>1</v>
      </c>
      <c r="F5" s="39">
        <v>0.65127599999999997</v>
      </c>
      <c r="G5" s="40">
        <f>D5*F5</f>
        <v>39.727835999999996</v>
      </c>
      <c r="H5" s="505"/>
      <c r="I5" s="505"/>
    </row>
    <row r="6" spans="1:9" s="34" customFormat="1" x14ac:dyDescent="0.25">
      <c r="A6" s="36">
        <v>2</v>
      </c>
      <c r="B6" s="37" t="s">
        <v>670</v>
      </c>
      <c r="C6" s="37" t="s">
        <v>651</v>
      </c>
      <c r="D6" s="38">
        <v>330</v>
      </c>
      <c r="E6" s="38">
        <v>3</v>
      </c>
      <c r="F6" s="39">
        <v>0.36245899999999998</v>
      </c>
      <c r="G6" s="40">
        <f>D6*F6</f>
        <v>119.61147</v>
      </c>
      <c r="H6" s="505"/>
      <c r="I6" s="505"/>
    </row>
    <row r="7" spans="1:9" s="34" customFormat="1" x14ac:dyDescent="0.25">
      <c r="A7" s="669" t="s">
        <v>672</v>
      </c>
      <c r="B7" s="670"/>
      <c r="C7" s="671"/>
      <c r="D7" s="506">
        <v>391</v>
      </c>
      <c r="E7" s="506">
        <v>4</v>
      </c>
      <c r="F7" s="507">
        <f>AVERAGE(F5:F6)</f>
        <v>0.50686750000000003</v>
      </c>
      <c r="G7" s="507">
        <f>ROUNDUP(SUM(G5:G6),0)</f>
        <v>160</v>
      </c>
    </row>
    <row r="8" spans="1:9" ht="48" customHeight="1" x14ac:dyDescent="0.25">
      <c r="A8" s="673" t="s">
        <v>1678</v>
      </c>
      <c r="B8" s="673"/>
      <c r="C8" s="673"/>
      <c r="D8" s="673"/>
      <c r="E8" s="673"/>
      <c r="F8" s="673"/>
      <c r="G8" s="673"/>
    </row>
  </sheetData>
  <mergeCells count="4">
    <mergeCell ref="A2:G2"/>
    <mergeCell ref="A7:C7"/>
    <mergeCell ref="F1:G1"/>
    <mergeCell ref="A8:G8"/>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A1:Q45"/>
  <sheetViews>
    <sheetView showGridLines="0" zoomScale="73" zoomScaleNormal="73" workbookViewId="0">
      <selection activeCell="H27" sqref="H27"/>
    </sheetView>
  </sheetViews>
  <sheetFormatPr defaultColWidth="9.140625" defaultRowHeight="12.75" x14ac:dyDescent="0.25"/>
  <cols>
    <col min="1" max="1" width="53" style="42" customWidth="1"/>
    <col min="2" max="2" width="35.85546875" style="41" customWidth="1"/>
    <col min="3" max="3" width="18.42578125" style="41" customWidth="1"/>
    <col min="4" max="4" width="16.28515625" style="42" customWidth="1"/>
    <col min="5" max="5" width="12.7109375" style="42" customWidth="1"/>
    <col min="6" max="6" width="15.28515625" style="42" customWidth="1"/>
    <col min="7" max="7" width="9.140625" style="42"/>
    <col min="8" max="8" width="14" style="42" customWidth="1"/>
    <col min="9" max="9" width="13" style="42" customWidth="1"/>
    <col min="10" max="10" width="9.140625" style="42"/>
    <col min="11" max="11" width="10" style="42" bestFit="1" customWidth="1"/>
    <col min="12" max="16384" width="9.140625" style="42"/>
  </cols>
  <sheetData>
    <row r="1" spans="1:17" ht="64.5" customHeight="1" x14ac:dyDescent="0.25">
      <c r="C1" s="655" t="s">
        <v>1666</v>
      </c>
      <c r="D1" s="655"/>
      <c r="E1" s="655"/>
    </row>
    <row r="3" spans="1:17" ht="18.75" customHeight="1" x14ac:dyDescent="0.25">
      <c r="A3" s="95" t="s">
        <v>3</v>
      </c>
      <c r="B3" s="96" t="s">
        <v>18</v>
      </c>
      <c r="C3" s="97" t="s">
        <v>724</v>
      </c>
      <c r="D3" s="96" t="s">
        <v>717</v>
      </c>
      <c r="E3" s="44"/>
      <c r="G3" s="45"/>
    </row>
    <row r="4" spans="1:17" ht="38.25" x14ac:dyDescent="0.2">
      <c r="A4" s="90" t="s">
        <v>718</v>
      </c>
      <c r="B4" s="5">
        <v>57.45</v>
      </c>
      <c r="C4" s="91">
        <v>5612</v>
      </c>
      <c r="D4" s="92">
        <f>B4*C4</f>
        <v>322409.40000000002</v>
      </c>
      <c r="E4" s="46"/>
      <c r="F4" s="47"/>
      <c r="G4" s="48"/>
      <c r="H4" s="48"/>
      <c r="I4" s="49"/>
    </row>
    <row r="5" spans="1:17" ht="30.75" customHeight="1" x14ac:dyDescent="0.25">
      <c r="A5" s="90" t="s">
        <v>19</v>
      </c>
      <c r="B5" s="5">
        <v>23.33</v>
      </c>
      <c r="C5" s="91">
        <v>140</v>
      </c>
      <c r="D5" s="92">
        <f>B5*C5</f>
        <v>3266.2</v>
      </c>
      <c r="E5" s="50"/>
      <c r="G5" s="45"/>
    </row>
    <row r="6" spans="1:17" ht="25.5" x14ac:dyDescent="0.25">
      <c r="A6" s="93" t="s">
        <v>719</v>
      </c>
      <c r="B6" s="5">
        <v>52.23</v>
      </c>
      <c r="C6" s="91">
        <v>2427</v>
      </c>
      <c r="D6" s="92">
        <f>B6*C6</f>
        <v>126762.20999999999</v>
      </c>
      <c r="E6" s="50"/>
      <c r="G6" s="45"/>
    </row>
    <row r="7" spans="1:17" ht="27.75" customHeight="1" x14ac:dyDescent="0.25">
      <c r="A7" s="93" t="s">
        <v>720</v>
      </c>
      <c r="B7" s="5">
        <v>33.08</v>
      </c>
      <c r="C7" s="91">
        <v>12097</v>
      </c>
      <c r="D7" s="92">
        <f>B7*C7</f>
        <v>400168.75999999995</v>
      </c>
      <c r="E7" s="50"/>
      <c r="G7" s="45"/>
    </row>
    <row r="8" spans="1:17" ht="15.75" x14ac:dyDescent="0.25">
      <c r="C8" s="98" t="s">
        <v>721</v>
      </c>
      <c r="D8" s="99">
        <f>SUM(D4:D7)</f>
        <v>852606.57000000007</v>
      </c>
      <c r="E8" s="51"/>
      <c r="G8" s="45"/>
    </row>
    <row r="9" spans="1:17" ht="15" x14ac:dyDescent="0.25">
      <c r="A9" s="52"/>
      <c r="B9" s="52"/>
      <c r="C9" s="53"/>
      <c r="D9" s="53"/>
      <c r="E9" s="54"/>
      <c r="F9" s="55"/>
      <c r="G9" s="56"/>
      <c r="H9" s="57"/>
      <c r="I9" s="57"/>
      <c r="J9" s="57"/>
      <c r="K9" s="57"/>
      <c r="L9" s="57"/>
      <c r="N9" s="58"/>
      <c r="O9" s="58"/>
    </row>
    <row r="10" spans="1:17" ht="15" x14ac:dyDescent="0.25">
      <c r="A10" s="102" t="s">
        <v>4</v>
      </c>
      <c r="B10" s="96" t="s">
        <v>18</v>
      </c>
      <c r="C10" s="103" t="s">
        <v>725</v>
      </c>
      <c r="D10" s="104" t="s">
        <v>717</v>
      </c>
      <c r="E10" s="2"/>
      <c r="F10" s="2"/>
      <c r="G10" s="2"/>
      <c r="H10" s="2"/>
      <c r="I10" s="2"/>
      <c r="N10" s="59"/>
      <c r="O10" s="59"/>
      <c r="P10" s="60"/>
      <c r="Q10" s="60"/>
    </row>
    <row r="11" spans="1:17" ht="24" x14ac:dyDescent="0.25">
      <c r="A11" s="61" t="s">
        <v>715</v>
      </c>
      <c r="B11" s="5">
        <v>47.55</v>
      </c>
      <c r="C11" s="101">
        <v>8517</v>
      </c>
      <c r="D11" s="105">
        <f>B11*C11</f>
        <v>404983.35</v>
      </c>
      <c r="E11" s="2"/>
      <c r="F11" s="2"/>
      <c r="G11" s="2"/>
      <c r="H11" s="2"/>
      <c r="I11" s="2"/>
      <c r="N11" s="59"/>
      <c r="O11" s="59"/>
      <c r="P11" s="60"/>
      <c r="Q11" s="60"/>
    </row>
    <row r="12" spans="1:17" ht="24" x14ac:dyDescent="0.2">
      <c r="A12" s="61" t="s">
        <v>716</v>
      </c>
      <c r="B12" s="62">
        <v>33.08</v>
      </c>
      <c r="C12" s="91">
        <v>12541</v>
      </c>
      <c r="D12" s="106">
        <f>B12*C12</f>
        <v>414856.27999999997</v>
      </c>
      <c r="E12" s="2"/>
      <c r="F12" s="47"/>
      <c r="G12" s="48"/>
      <c r="H12" s="48"/>
      <c r="I12" s="49"/>
    </row>
    <row r="13" spans="1:17" ht="29.25" customHeight="1" x14ac:dyDescent="0.2">
      <c r="A13" s="89" t="s">
        <v>722</v>
      </c>
      <c r="B13" s="5">
        <v>25.23</v>
      </c>
      <c r="C13" s="91">
        <v>23</v>
      </c>
      <c r="D13" s="106">
        <f>B13*C13</f>
        <v>580.29</v>
      </c>
      <c r="E13" s="2"/>
      <c r="F13" s="47"/>
      <c r="G13" s="48"/>
      <c r="H13" s="48"/>
      <c r="I13" s="49"/>
    </row>
    <row r="14" spans="1:17" ht="32.25" customHeight="1" x14ac:dyDescent="0.2">
      <c r="A14" s="89" t="s">
        <v>723</v>
      </c>
      <c r="B14" s="5">
        <v>25.23</v>
      </c>
      <c r="C14" s="91">
        <v>41</v>
      </c>
      <c r="D14" s="106">
        <f>B14*C14</f>
        <v>1034.43</v>
      </c>
      <c r="E14" s="2"/>
      <c r="F14" s="47"/>
      <c r="G14" s="48"/>
      <c r="H14" s="48"/>
      <c r="I14" s="49"/>
    </row>
    <row r="15" spans="1:17" ht="15" x14ac:dyDescent="0.25">
      <c r="A15" s="22"/>
      <c r="B15" s="10"/>
      <c r="C15" s="94" t="s">
        <v>726</v>
      </c>
      <c r="D15" s="126">
        <f>ROUNDUP(SUM(D11:D14),0)</f>
        <v>821455</v>
      </c>
      <c r="E15" s="2"/>
      <c r="F15" s="2"/>
      <c r="G15" s="2"/>
      <c r="H15" s="2"/>
      <c r="I15" s="2"/>
    </row>
    <row r="16" spans="1:17" ht="15" x14ac:dyDescent="0.25">
      <c r="A16" s="22"/>
      <c r="B16" s="10"/>
      <c r="C16" s="124"/>
      <c r="D16" s="125"/>
      <c r="E16" s="2"/>
      <c r="F16" s="2"/>
      <c r="G16" s="2"/>
      <c r="H16" s="2"/>
      <c r="I16" s="2"/>
    </row>
    <row r="17" spans="1:9" s="44" customFormat="1" ht="24.75" customHeight="1" x14ac:dyDescent="0.25">
      <c r="A17" s="677" t="s">
        <v>58</v>
      </c>
      <c r="B17" s="677"/>
      <c r="C17" s="677"/>
      <c r="D17" s="677"/>
      <c r="E17" s="677"/>
      <c r="F17" s="677"/>
      <c r="G17" s="107"/>
    </row>
    <row r="18" spans="1:9" ht="25.5" x14ac:dyDescent="0.25">
      <c r="A18" s="114" t="s">
        <v>21</v>
      </c>
      <c r="B18" s="114" t="s">
        <v>22</v>
      </c>
      <c r="C18" s="114" t="s">
        <v>23</v>
      </c>
      <c r="D18" s="115" t="s">
        <v>24</v>
      </c>
      <c r="E18" s="114" t="s">
        <v>25</v>
      </c>
      <c r="F18" s="116" t="s">
        <v>727</v>
      </c>
      <c r="G18" s="45"/>
    </row>
    <row r="19" spans="1:9" x14ac:dyDescent="0.2">
      <c r="A19" s="108"/>
      <c r="B19" s="108"/>
      <c r="C19" s="109"/>
      <c r="D19" s="110"/>
      <c r="E19" s="110"/>
      <c r="F19" s="111"/>
      <c r="G19" s="45"/>
    </row>
    <row r="20" spans="1:9" ht="25.5" x14ac:dyDescent="0.2">
      <c r="A20" s="108" t="s">
        <v>26</v>
      </c>
      <c r="B20" s="112" t="s">
        <v>27</v>
      </c>
      <c r="C20" s="109">
        <v>8</v>
      </c>
      <c r="D20" s="110">
        <v>43.61</v>
      </c>
      <c r="E20" s="110">
        <v>4283</v>
      </c>
      <c r="F20" s="111">
        <f>D20*E20</f>
        <v>186781.63</v>
      </c>
      <c r="G20" s="45"/>
    </row>
    <row r="21" spans="1:9" ht="31.5" customHeight="1" x14ac:dyDescent="0.2">
      <c r="A21" s="108" t="s">
        <v>26</v>
      </c>
      <c r="B21" s="112" t="s">
        <v>27</v>
      </c>
      <c r="C21" s="109">
        <v>8</v>
      </c>
      <c r="D21" s="110">
        <v>33.08</v>
      </c>
      <c r="E21" s="113">
        <v>2392</v>
      </c>
      <c r="F21" s="113">
        <f t="shared" ref="F21:F24" si="0">D21*E21</f>
        <v>79127.360000000001</v>
      </c>
      <c r="G21" s="45"/>
    </row>
    <row r="22" spans="1:9" ht="33" customHeight="1" x14ac:dyDescent="0.2">
      <c r="A22" s="108" t="s">
        <v>28</v>
      </c>
      <c r="B22" s="112" t="s">
        <v>29</v>
      </c>
      <c r="C22" s="109">
        <v>8</v>
      </c>
      <c r="D22" s="110">
        <v>57.17</v>
      </c>
      <c r="E22" s="113">
        <v>275</v>
      </c>
      <c r="F22" s="113">
        <f t="shared" si="0"/>
        <v>15721.75</v>
      </c>
      <c r="G22" s="45"/>
    </row>
    <row r="23" spans="1:9" ht="46.5" customHeight="1" x14ac:dyDescent="0.2">
      <c r="A23" s="108" t="s">
        <v>30</v>
      </c>
      <c r="B23" s="112" t="s">
        <v>31</v>
      </c>
      <c r="C23" s="109">
        <v>8</v>
      </c>
      <c r="D23" s="110">
        <v>170.37</v>
      </c>
      <c r="E23" s="113">
        <v>45</v>
      </c>
      <c r="F23" s="113">
        <f t="shared" si="0"/>
        <v>7666.6500000000005</v>
      </c>
      <c r="G23" s="45"/>
    </row>
    <row r="24" spans="1:9" ht="39.75" customHeight="1" x14ac:dyDescent="0.2">
      <c r="A24" s="108" t="s">
        <v>32</v>
      </c>
      <c r="B24" s="112" t="s">
        <v>33</v>
      </c>
      <c r="C24" s="109">
        <v>8</v>
      </c>
      <c r="D24" s="110">
        <v>56.63</v>
      </c>
      <c r="E24" s="113">
        <v>3005</v>
      </c>
      <c r="F24" s="113">
        <f t="shared" si="0"/>
        <v>170173.15</v>
      </c>
      <c r="G24" s="45"/>
    </row>
    <row r="25" spans="1:9" x14ac:dyDescent="0.2">
      <c r="A25" s="108"/>
      <c r="B25" s="108"/>
      <c r="C25" s="110"/>
      <c r="D25" s="110"/>
      <c r="E25" s="113"/>
      <c r="F25" s="113"/>
      <c r="G25" s="45"/>
    </row>
    <row r="26" spans="1:9" x14ac:dyDescent="0.2">
      <c r="A26" s="66"/>
      <c r="B26" s="66"/>
      <c r="D26" s="118"/>
      <c r="E26" s="119"/>
      <c r="F26" s="120">
        <f>SUM(F20:F25)</f>
        <v>459470.54000000004</v>
      </c>
      <c r="G26" s="45"/>
      <c r="H26" s="67"/>
    </row>
    <row r="27" spans="1:9" x14ac:dyDescent="0.2">
      <c r="A27" s="66"/>
      <c r="B27" s="66"/>
      <c r="C27" s="68"/>
      <c r="D27" s="121"/>
      <c r="E27" s="122" t="s">
        <v>59</v>
      </c>
      <c r="F27" s="111">
        <v>10858.5</v>
      </c>
      <c r="G27" s="45"/>
      <c r="H27" s="67"/>
    </row>
    <row r="28" spans="1:9" ht="14.25" x14ac:dyDescent="0.2">
      <c r="A28" s="66"/>
      <c r="B28" s="66"/>
      <c r="C28" s="117"/>
      <c r="D28" s="674" t="s">
        <v>726</v>
      </c>
      <c r="E28" s="674"/>
      <c r="F28" s="123">
        <f>ROUNDUP(F26-F27,0)</f>
        <v>448613</v>
      </c>
      <c r="G28" s="69"/>
      <c r="H28" s="70"/>
      <c r="I28" s="71"/>
    </row>
    <row r="29" spans="1:9" ht="1.5" customHeight="1" x14ac:dyDescent="0.25">
      <c r="G29" s="45"/>
    </row>
    <row r="30" spans="1:9" ht="21.75" customHeight="1" x14ac:dyDescent="0.2">
      <c r="A30" s="63"/>
      <c r="B30" s="52"/>
      <c r="C30" s="53"/>
      <c r="D30" s="53"/>
      <c r="E30" s="54"/>
      <c r="F30" s="72"/>
      <c r="G30" s="45"/>
    </row>
    <row r="31" spans="1:9" ht="15" x14ac:dyDescent="0.2">
      <c r="A31" s="73"/>
      <c r="B31" s="64"/>
      <c r="C31" s="73"/>
      <c r="D31" s="73"/>
      <c r="E31" s="73"/>
      <c r="F31" s="72"/>
      <c r="G31" s="45"/>
    </row>
    <row r="32" spans="1:9" ht="15" x14ac:dyDescent="0.2">
      <c r="A32" s="64"/>
      <c r="B32" s="65"/>
      <c r="C32" s="74"/>
      <c r="D32" s="64"/>
      <c r="E32" s="75"/>
      <c r="F32" s="76"/>
      <c r="G32" s="45"/>
    </row>
    <row r="33" spans="1:11" ht="15" x14ac:dyDescent="0.2">
      <c r="A33" s="64"/>
      <c r="B33" s="77"/>
      <c r="C33" s="74"/>
      <c r="D33" s="64"/>
      <c r="E33" s="75"/>
      <c r="F33" s="76"/>
      <c r="G33" s="45"/>
    </row>
    <row r="34" spans="1:11" ht="14.25" x14ac:dyDescent="0.2">
      <c r="A34" s="52"/>
      <c r="B34" s="52"/>
      <c r="C34" s="68"/>
      <c r="D34" s="78"/>
      <c r="E34" s="79"/>
      <c r="F34" s="80"/>
      <c r="G34" s="45"/>
    </row>
    <row r="35" spans="1:11" ht="14.25" x14ac:dyDescent="0.2">
      <c r="A35" s="52"/>
      <c r="B35" s="52"/>
      <c r="C35" s="81"/>
      <c r="D35" s="78"/>
      <c r="E35" s="82"/>
      <c r="F35" s="76"/>
      <c r="G35" s="45"/>
    </row>
    <row r="36" spans="1:11" x14ac:dyDescent="0.2">
      <c r="A36" s="45"/>
      <c r="B36" s="43"/>
      <c r="C36" s="43"/>
      <c r="D36" s="81"/>
      <c r="E36" s="81"/>
      <c r="F36" s="76"/>
      <c r="G36" s="45"/>
      <c r="K36" s="67"/>
    </row>
    <row r="37" spans="1:11" x14ac:dyDescent="0.25">
      <c r="A37" s="45"/>
      <c r="B37" s="43"/>
      <c r="C37" s="43"/>
      <c r="D37" s="45"/>
      <c r="E37" s="45"/>
      <c r="F37" s="45"/>
      <c r="G37" s="56"/>
    </row>
    <row r="38" spans="1:11" x14ac:dyDescent="0.25">
      <c r="A38" s="675"/>
      <c r="B38" s="676"/>
      <c r="C38" s="43"/>
      <c r="D38" s="45"/>
      <c r="E38" s="83"/>
      <c r="F38" s="84"/>
      <c r="G38" s="45"/>
    </row>
    <row r="39" spans="1:11" ht="35.25" customHeight="1" x14ac:dyDescent="0.25">
      <c r="A39" s="45"/>
      <c r="B39" s="43"/>
      <c r="C39" s="43"/>
      <c r="D39" s="45"/>
      <c r="E39" s="45"/>
      <c r="F39" s="45"/>
      <c r="G39" s="45"/>
    </row>
    <row r="40" spans="1:11" x14ac:dyDescent="0.25">
      <c r="A40" s="85"/>
      <c r="B40" s="86"/>
      <c r="C40" s="86"/>
      <c r="D40" s="45"/>
      <c r="E40" s="45"/>
      <c r="F40" s="45"/>
    </row>
    <row r="41" spans="1:11" x14ac:dyDescent="0.25">
      <c r="A41" s="87"/>
      <c r="B41" s="86"/>
      <c r="C41" s="43"/>
      <c r="D41" s="85"/>
      <c r="E41" s="85"/>
      <c r="F41" s="85"/>
    </row>
    <row r="42" spans="1:11" ht="44.25" customHeight="1" x14ac:dyDescent="0.25">
      <c r="A42" s="45"/>
      <c r="B42" s="43"/>
      <c r="C42" s="43"/>
      <c r="D42" s="43"/>
      <c r="E42" s="88"/>
      <c r="F42" s="45"/>
    </row>
    <row r="43" spans="1:11" x14ac:dyDescent="0.25">
      <c r="A43" s="45"/>
      <c r="B43" s="43"/>
      <c r="C43" s="43"/>
      <c r="D43" s="83"/>
      <c r="E43" s="84"/>
      <c r="F43" s="45"/>
    </row>
    <row r="44" spans="1:11" x14ac:dyDescent="0.25">
      <c r="A44" s="45"/>
      <c r="B44" s="43"/>
      <c r="C44" s="43"/>
      <c r="D44" s="45"/>
      <c r="E44" s="45"/>
      <c r="F44" s="45"/>
    </row>
    <row r="45" spans="1:11" x14ac:dyDescent="0.25">
      <c r="D45" s="45"/>
      <c r="E45" s="45"/>
      <c r="F45" s="45"/>
    </row>
  </sheetData>
  <mergeCells count="4">
    <mergeCell ref="D28:E28"/>
    <mergeCell ref="A38:B38"/>
    <mergeCell ref="A17:F17"/>
    <mergeCell ref="C1:E1"/>
  </mergeCells>
  <pageMargins left="0.31496062992125984" right="0.5118110236220472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J604"/>
  <sheetViews>
    <sheetView topLeftCell="A4" zoomScale="71" zoomScaleNormal="71" workbookViewId="0">
      <selection activeCell="K37" sqref="K37"/>
    </sheetView>
  </sheetViews>
  <sheetFormatPr defaultRowHeight="15" x14ac:dyDescent="0.25"/>
  <cols>
    <col min="1" max="1" width="13.28515625" style="127" customWidth="1"/>
    <col min="2" max="2" width="19.140625" style="127" customWidth="1"/>
    <col min="3" max="3" width="23.28515625" style="127" customWidth="1"/>
    <col min="4" max="4" width="11.28515625" style="127" customWidth="1"/>
    <col min="5" max="5" width="12.85546875" style="128" customWidth="1"/>
    <col min="6" max="6" width="10.140625" style="128" customWidth="1"/>
    <col min="7" max="7" width="10.7109375" style="128" customWidth="1"/>
    <col min="8" max="256" width="9.140625" style="128"/>
    <col min="257" max="257" width="13.28515625" style="128" customWidth="1"/>
    <col min="258" max="258" width="24.140625" style="128" customWidth="1"/>
    <col min="259" max="259" width="53.42578125" style="128" customWidth="1"/>
    <col min="260" max="260" width="11.28515625" style="128" customWidth="1"/>
    <col min="261" max="261" width="11" style="128" customWidth="1"/>
    <col min="262" max="262" width="10.140625" style="128" customWidth="1"/>
    <col min="263" max="263" width="10.5703125" style="128" customWidth="1"/>
    <col min="264" max="512" width="9.140625" style="128"/>
    <col min="513" max="513" width="13.28515625" style="128" customWidth="1"/>
    <col min="514" max="514" width="24.140625" style="128" customWidth="1"/>
    <col min="515" max="515" width="53.42578125" style="128" customWidth="1"/>
    <col min="516" max="516" width="11.28515625" style="128" customWidth="1"/>
    <col min="517" max="517" width="11" style="128" customWidth="1"/>
    <col min="518" max="518" width="10.140625" style="128" customWidth="1"/>
    <col min="519" max="519" width="10.5703125" style="128" customWidth="1"/>
    <col min="520" max="768" width="9.140625" style="128"/>
    <col min="769" max="769" width="13.28515625" style="128" customWidth="1"/>
    <col min="770" max="770" width="24.140625" style="128" customWidth="1"/>
    <col min="771" max="771" width="53.42578125" style="128" customWidth="1"/>
    <col min="772" max="772" width="11.28515625" style="128" customWidth="1"/>
    <col min="773" max="773" width="11" style="128" customWidth="1"/>
    <col min="774" max="774" width="10.140625" style="128" customWidth="1"/>
    <col min="775" max="775" width="10.5703125" style="128" customWidth="1"/>
    <col min="776" max="1024" width="9.140625" style="128"/>
    <col min="1025" max="1025" width="13.28515625" style="128" customWidth="1"/>
    <col min="1026" max="1026" width="24.140625" style="128" customWidth="1"/>
    <col min="1027" max="1027" width="53.42578125" style="128" customWidth="1"/>
    <col min="1028" max="1028" width="11.28515625" style="128" customWidth="1"/>
    <col min="1029" max="1029" width="11" style="128" customWidth="1"/>
    <col min="1030" max="1030" width="10.140625" style="128" customWidth="1"/>
    <col min="1031" max="1031" width="10.5703125" style="128" customWidth="1"/>
    <col min="1032" max="1280" width="9.140625" style="128"/>
    <col min="1281" max="1281" width="13.28515625" style="128" customWidth="1"/>
    <col min="1282" max="1282" width="24.140625" style="128" customWidth="1"/>
    <col min="1283" max="1283" width="53.42578125" style="128" customWidth="1"/>
    <col min="1284" max="1284" width="11.28515625" style="128" customWidth="1"/>
    <col min="1285" max="1285" width="11" style="128" customWidth="1"/>
    <col min="1286" max="1286" width="10.140625" style="128" customWidth="1"/>
    <col min="1287" max="1287" width="10.5703125" style="128" customWidth="1"/>
    <col min="1288" max="1536" width="9.140625" style="128"/>
    <col min="1537" max="1537" width="13.28515625" style="128" customWidth="1"/>
    <col min="1538" max="1538" width="24.140625" style="128" customWidth="1"/>
    <col min="1539" max="1539" width="53.42578125" style="128" customWidth="1"/>
    <col min="1540" max="1540" width="11.28515625" style="128" customWidth="1"/>
    <col min="1541" max="1541" width="11" style="128" customWidth="1"/>
    <col min="1542" max="1542" width="10.140625" style="128" customWidth="1"/>
    <col min="1543" max="1543" width="10.5703125" style="128" customWidth="1"/>
    <col min="1544" max="1792" width="9.140625" style="128"/>
    <col min="1793" max="1793" width="13.28515625" style="128" customWidth="1"/>
    <col min="1794" max="1794" width="24.140625" style="128" customWidth="1"/>
    <col min="1795" max="1795" width="53.42578125" style="128" customWidth="1"/>
    <col min="1796" max="1796" width="11.28515625" style="128" customWidth="1"/>
    <col min="1797" max="1797" width="11" style="128" customWidth="1"/>
    <col min="1798" max="1798" width="10.140625" style="128" customWidth="1"/>
    <col min="1799" max="1799" width="10.5703125" style="128" customWidth="1"/>
    <col min="1800" max="2048" width="9.140625" style="128"/>
    <col min="2049" max="2049" width="13.28515625" style="128" customWidth="1"/>
    <col min="2050" max="2050" width="24.140625" style="128" customWidth="1"/>
    <col min="2051" max="2051" width="53.42578125" style="128" customWidth="1"/>
    <col min="2052" max="2052" width="11.28515625" style="128" customWidth="1"/>
    <col min="2053" max="2053" width="11" style="128" customWidth="1"/>
    <col min="2054" max="2054" width="10.140625" style="128" customWidth="1"/>
    <col min="2055" max="2055" width="10.5703125" style="128" customWidth="1"/>
    <col min="2056" max="2304" width="9.140625" style="128"/>
    <col min="2305" max="2305" width="13.28515625" style="128" customWidth="1"/>
    <col min="2306" max="2306" width="24.140625" style="128" customWidth="1"/>
    <col min="2307" max="2307" width="53.42578125" style="128" customWidth="1"/>
    <col min="2308" max="2308" width="11.28515625" style="128" customWidth="1"/>
    <col min="2309" max="2309" width="11" style="128" customWidth="1"/>
    <col min="2310" max="2310" width="10.140625" style="128" customWidth="1"/>
    <col min="2311" max="2311" width="10.5703125" style="128" customWidth="1"/>
    <col min="2312" max="2560" width="9.140625" style="128"/>
    <col min="2561" max="2561" width="13.28515625" style="128" customWidth="1"/>
    <col min="2562" max="2562" width="24.140625" style="128" customWidth="1"/>
    <col min="2563" max="2563" width="53.42578125" style="128" customWidth="1"/>
    <col min="2564" max="2564" width="11.28515625" style="128" customWidth="1"/>
    <col min="2565" max="2565" width="11" style="128" customWidth="1"/>
    <col min="2566" max="2566" width="10.140625" style="128" customWidth="1"/>
    <col min="2567" max="2567" width="10.5703125" style="128" customWidth="1"/>
    <col min="2568" max="2816" width="9.140625" style="128"/>
    <col min="2817" max="2817" width="13.28515625" style="128" customWidth="1"/>
    <col min="2818" max="2818" width="24.140625" style="128" customWidth="1"/>
    <col min="2819" max="2819" width="53.42578125" style="128" customWidth="1"/>
    <col min="2820" max="2820" width="11.28515625" style="128" customWidth="1"/>
    <col min="2821" max="2821" width="11" style="128" customWidth="1"/>
    <col min="2822" max="2822" width="10.140625" style="128" customWidth="1"/>
    <col min="2823" max="2823" width="10.5703125" style="128" customWidth="1"/>
    <col min="2824" max="3072" width="9.140625" style="128"/>
    <col min="3073" max="3073" width="13.28515625" style="128" customWidth="1"/>
    <col min="3074" max="3074" width="24.140625" style="128" customWidth="1"/>
    <col min="3075" max="3075" width="53.42578125" style="128" customWidth="1"/>
    <col min="3076" max="3076" width="11.28515625" style="128" customWidth="1"/>
    <col min="3077" max="3077" width="11" style="128" customWidth="1"/>
    <col min="3078" max="3078" width="10.140625" style="128" customWidth="1"/>
    <col min="3079" max="3079" width="10.5703125" style="128" customWidth="1"/>
    <col min="3080" max="3328" width="9.140625" style="128"/>
    <col min="3329" max="3329" width="13.28515625" style="128" customWidth="1"/>
    <col min="3330" max="3330" width="24.140625" style="128" customWidth="1"/>
    <col min="3331" max="3331" width="53.42578125" style="128" customWidth="1"/>
    <col min="3332" max="3332" width="11.28515625" style="128" customWidth="1"/>
    <col min="3333" max="3333" width="11" style="128" customWidth="1"/>
    <col min="3334" max="3334" width="10.140625" style="128" customWidth="1"/>
    <col min="3335" max="3335" width="10.5703125" style="128" customWidth="1"/>
    <col min="3336" max="3584" width="9.140625" style="128"/>
    <col min="3585" max="3585" width="13.28515625" style="128" customWidth="1"/>
    <col min="3586" max="3586" width="24.140625" style="128" customWidth="1"/>
    <col min="3587" max="3587" width="53.42578125" style="128" customWidth="1"/>
    <col min="3588" max="3588" width="11.28515625" style="128" customWidth="1"/>
    <col min="3589" max="3589" width="11" style="128" customWidth="1"/>
    <col min="3590" max="3590" width="10.140625" style="128" customWidth="1"/>
    <col min="3591" max="3591" width="10.5703125" style="128" customWidth="1"/>
    <col min="3592" max="3840" width="9.140625" style="128"/>
    <col min="3841" max="3841" width="13.28515625" style="128" customWidth="1"/>
    <col min="3842" max="3842" width="24.140625" style="128" customWidth="1"/>
    <col min="3843" max="3843" width="53.42578125" style="128" customWidth="1"/>
    <col min="3844" max="3844" width="11.28515625" style="128" customWidth="1"/>
    <col min="3845" max="3845" width="11" style="128" customWidth="1"/>
    <col min="3846" max="3846" width="10.140625" style="128" customWidth="1"/>
    <col min="3847" max="3847" width="10.5703125" style="128" customWidth="1"/>
    <col min="3848" max="4096" width="9.140625" style="128"/>
    <col min="4097" max="4097" width="13.28515625" style="128" customWidth="1"/>
    <col min="4098" max="4098" width="24.140625" style="128" customWidth="1"/>
    <col min="4099" max="4099" width="53.42578125" style="128" customWidth="1"/>
    <col min="4100" max="4100" width="11.28515625" style="128" customWidth="1"/>
    <col min="4101" max="4101" width="11" style="128" customWidth="1"/>
    <col min="4102" max="4102" width="10.140625" style="128" customWidth="1"/>
    <col min="4103" max="4103" width="10.5703125" style="128" customWidth="1"/>
    <col min="4104" max="4352" width="9.140625" style="128"/>
    <col min="4353" max="4353" width="13.28515625" style="128" customWidth="1"/>
    <col min="4354" max="4354" width="24.140625" style="128" customWidth="1"/>
    <col min="4355" max="4355" width="53.42578125" style="128" customWidth="1"/>
    <col min="4356" max="4356" width="11.28515625" style="128" customWidth="1"/>
    <col min="4357" max="4357" width="11" style="128" customWidth="1"/>
    <col min="4358" max="4358" width="10.140625" style="128" customWidth="1"/>
    <col min="4359" max="4359" width="10.5703125" style="128" customWidth="1"/>
    <col min="4360" max="4608" width="9.140625" style="128"/>
    <col min="4609" max="4609" width="13.28515625" style="128" customWidth="1"/>
    <col min="4610" max="4610" width="24.140625" style="128" customWidth="1"/>
    <col min="4611" max="4611" width="53.42578125" style="128" customWidth="1"/>
    <col min="4612" max="4612" width="11.28515625" style="128" customWidth="1"/>
    <col min="4613" max="4613" width="11" style="128" customWidth="1"/>
    <col min="4614" max="4614" width="10.140625" style="128" customWidth="1"/>
    <col min="4615" max="4615" width="10.5703125" style="128" customWidth="1"/>
    <col min="4616" max="4864" width="9.140625" style="128"/>
    <col min="4865" max="4865" width="13.28515625" style="128" customWidth="1"/>
    <col min="4866" max="4866" width="24.140625" style="128" customWidth="1"/>
    <col min="4867" max="4867" width="53.42578125" style="128" customWidth="1"/>
    <col min="4868" max="4868" width="11.28515625" style="128" customWidth="1"/>
    <col min="4869" max="4869" width="11" style="128" customWidth="1"/>
    <col min="4870" max="4870" width="10.140625" style="128" customWidth="1"/>
    <col min="4871" max="4871" width="10.5703125" style="128" customWidth="1"/>
    <col min="4872" max="5120" width="9.140625" style="128"/>
    <col min="5121" max="5121" width="13.28515625" style="128" customWidth="1"/>
    <col min="5122" max="5122" width="24.140625" style="128" customWidth="1"/>
    <col min="5123" max="5123" width="53.42578125" style="128" customWidth="1"/>
    <col min="5124" max="5124" width="11.28515625" style="128" customWidth="1"/>
    <col min="5125" max="5125" width="11" style="128" customWidth="1"/>
    <col min="5126" max="5126" width="10.140625" style="128" customWidth="1"/>
    <col min="5127" max="5127" width="10.5703125" style="128" customWidth="1"/>
    <col min="5128" max="5376" width="9.140625" style="128"/>
    <col min="5377" max="5377" width="13.28515625" style="128" customWidth="1"/>
    <col min="5378" max="5378" width="24.140625" style="128" customWidth="1"/>
    <col min="5379" max="5379" width="53.42578125" style="128" customWidth="1"/>
    <col min="5380" max="5380" width="11.28515625" style="128" customWidth="1"/>
    <col min="5381" max="5381" width="11" style="128" customWidth="1"/>
    <col min="5382" max="5382" width="10.140625" style="128" customWidth="1"/>
    <col min="5383" max="5383" width="10.5703125" style="128" customWidth="1"/>
    <col min="5384" max="5632" width="9.140625" style="128"/>
    <col min="5633" max="5633" width="13.28515625" style="128" customWidth="1"/>
    <col min="5634" max="5634" width="24.140625" style="128" customWidth="1"/>
    <col min="5635" max="5635" width="53.42578125" style="128" customWidth="1"/>
    <col min="5636" max="5636" width="11.28515625" style="128" customWidth="1"/>
    <col min="5637" max="5637" width="11" style="128" customWidth="1"/>
    <col min="5638" max="5638" width="10.140625" style="128" customWidth="1"/>
    <col min="5639" max="5639" width="10.5703125" style="128" customWidth="1"/>
    <col min="5640" max="5888" width="9.140625" style="128"/>
    <col min="5889" max="5889" width="13.28515625" style="128" customWidth="1"/>
    <col min="5890" max="5890" width="24.140625" style="128" customWidth="1"/>
    <col min="5891" max="5891" width="53.42578125" style="128" customWidth="1"/>
    <col min="5892" max="5892" width="11.28515625" style="128" customWidth="1"/>
    <col min="5893" max="5893" width="11" style="128" customWidth="1"/>
    <col min="5894" max="5894" width="10.140625" style="128" customWidth="1"/>
    <col min="5895" max="5895" width="10.5703125" style="128" customWidth="1"/>
    <col min="5896" max="6144" width="9.140625" style="128"/>
    <col min="6145" max="6145" width="13.28515625" style="128" customWidth="1"/>
    <col min="6146" max="6146" width="24.140625" style="128" customWidth="1"/>
    <col min="6147" max="6147" width="53.42578125" style="128" customWidth="1"/>
    <col min="6148" max="6148" width="11.28515625" style="128" customWidth="1"/>
    <col min="6149" max="6149" width="11" style="128" customWidth="1"/>
    <col min="6150" max="6150" width="10.140625" style="128" customWidth="1"/>
    <col min="6151" max="6151" width="10.5703125" style="128" customWidth="1"/>
    <col min="6152" max="6400" width="9.140625" style="128"/>
    <col min="6401" max="6401" width="13.28515625" style="128" customWidth="1"/>
    <col min="6402" max="6402" width="24.140625" style="128" customWidth="1"/>
    <col min="6403" max="6403" width="53.42578125" style="128" customWidth="1"/>
    <col min="6404" max="6404" width="11.28515625" style="128" customWidth="1"/>
    <col min="6405" max="6405" width="11" style="128" customWidth="1"/>
    <col min="6406" max="6406" width="10.140625" style="128" customWidth="1"/>
    <col min="6407" max="6407" width="10.5703125" style="128" customWidth="1"/>
    <col min="6408" max="6656" width="9.140625" style="128"/>
    <col min="6657" max="6657" width="13.28515625" style="128" customWidth="1"/>
    <col min="6658" max="6658" width="24.140625" style="128" customWidth="1"/>
    <col min="6659" max="6659" width="53.42578125" style="128" customWidth="1"/>
    <col min="6660" max="6660" width="11.28515625" style="128" customWidth="1"/>
    <col min="6661" max="6661" width="11" style="128" customWidth="1"/>
    <col min="6662" max="6662" width="10.140625" style="128" customWidth="1"/>
    <col min="6663" max="6663" width="10.5703125" style="128" customWidth="1"/>
    <col min="6664" max="6912" width="9.140625" style="128"/>
    <col min="6913" max="6913" width="13.28515625" style="128" customWidth="1"/>
    <col min="6914" max="6914" width="24.140625" style="128" customWidth="1"/>
    <col min="6915" max="6915" width="53.42578125" style="128" customWidth="1"/>
    <col min="6916" max="6916" width="11.28515625" style="128" customWidth="1"/>
    <col min="6917" max="6917" width="11" style="128" customWidth="1"/>
    <col min="6918" max="6918" width="10.140625" style="128" customWidth="1"/>
    <col min="6919" max="6919" width="10.5703125" style="128" customWidth="1"/>
    <col min="6920" max="7168" width="9.140625" style="128"/>
    <col min="7169" max="7169" width="13.28515625" style="128" customWidth="1"/>
    <col min="7170" max="7170" width="24.140625" style="128" customWidth="1"/>
    <col min="7171" max="7171" width="53.42578125" style="128" customWidth="1"/>
    <col min="7172" max="7172" width="11.28515625" style="128" customWidth="1"/>
    <col min="7173" max="7173" width="11" style="128" customWidth="1"/>
    <col min="7174" max="7174" width="10.140625" style="128" customWidth="1"/>
    <col min="7175" max="7175" width="10.5703125" style="128" customWidth="1"/>
    <col min="7176" max="7424" width="9.140625" style="128"/>
    <col min="7425" max="7425" width="13.28515625" style="128" customWidth="1"/>
    <col min="7426" max="7426" width="24.140625" style="128" customWidth="1"/>
    <col min="7427" max="7427" width="53.42578125" style="128" customWidth="1"/>
    <col min="7428" max="7428" width="11.28515625" style="128" customWidth="1"/>
    <col min="7429" max="7429" width="11" style="128" customWidth="1"/>
    <col min="7430" max="7430" width="10.140625" style="128" customWidth="1"/>
    <col min="7431" max="7431" width="10.5703125" style="128" customWidth="1"/>
    <col min="7432" max="7680" width="9.140625" style="128"/>
    <col min="7681" max="7681" width="13.28515625" style="128" customWidth="1"/>
    <col min="7682" max="7682" width="24.140625" style="128" customWidth="1"/>
    <col min="7683" max="7683" width="53.42578125" style="128" customWidth="1"/>
    <col min="7684" max="7684" width="11.28515625" style="128" customWidth="1"/>
    <col min="7685" max="7685" width="11" style="128" customWidth="1"/>
    <col min="7686" max="7686" width="10.140625" style="128" customWidth="1"/>
    <col min="7687" max="7687" width="10.5703125" style="128" customWidth="1"/>
    <col min="7688" max="7936" width="9.140625" style="128"/>
    <col min="7937" max="7937" width="13.28515625" style="128" customWidth="1"/>
    <col min="7938" max="7938" width="24.140625" style="128" customWidth="1"/>
    <col min="7939" max="7939" width="53.42578125" style="128" customWidth="1"/>
    <col min="7940" max="7940" width="11.28515625" style="128" customWidth="1"/>
    <col min="7941" max="7941" width="11" style="128" customWidth="1"/>
    <col min="7942" max="7942" width="10.140625" style="128" customWidth="1"/>
    <col min="7943" max="7943" width="10.5703125" style="128" customWidth="1"/>
    <col min="7944" max="8192" width="9.140625" style="128"/>
    <col min="8193" max="8193" width="13.28515625" style="128" customWidth="1"/>
    <col min="8194" max="8194" width="24.140625" style="128" customWidth="1"/>
    <col min="8195" max="8195" width="53.42578125" style="128" customWidth="1"/>
    <col min="8196" max="8196" width="11.28515625" style="128" customWidth="1"/>
    <col min="8197" max="8197" width="11" style="128" customWidth="1"/>
    <col min="8198" max="8198" width="10.140625" style="128" customWidth="1"/>
    <col min="8199" max="8199" width="10.5703125" style="128" customWidth="1"/>
    <col min="8200" max="8448" width="9.140625" style="128"/>
    <col min="8449" max="8449" width="13.28515625" style="128" customWidth="1"/>
    <col min="8450" max="8450" width="24.140625" style="128" customWidth="1"/>
    <col min="8451" max="8451" width="53.42578125" style="128" customWidth="1"/>
    <col min="8452" max="8452" width="11.28515625" style="128" customWidth="1"/>
    <col min="8453" max="8453" width="11" style="128" customWidth="1"/>
    <col min="8454" max="8454" width="10.140625" style="128" customWidth="1"/>
    <col min="8455" max="8455" width="10.5703125" style="128" customWidth="1"/>
    <col min="8456" max="8704" width="9.140625" style="128"/>
    <col min="8705" max="8705" width="13.28515625" style="128" customWidth="1"/>
    <col min="8706" max="8706" width="24.140625" style="128" customWidth="1"/>
    <col min="8707" max="8707" width="53.42578125" style="128" customWidth="1"/>
    <col min="8708" max="8708" width="11.28515625" style="128" customWidth="1"/>
    <col min="8709" max="8709" width="11" style="128" customWidth="1"/>
    <col min="8710" max="8710" width="10.140625" style="128" customWidth="1"/>
    <col min="8711" max="8711" width="10.5703125" style="128" customWidth="1"/>
    <col min="8712" max="8960" width="9.140625" style="128"/>
    <col min="8961" max="8961" width="13.28515625" style="128" customWidth="1"/>
    <col min="8962" max="8962" width="24.140625" style="128" customWidth="1"/>
    <col min="8963" max="8963" width="53.42578125" style="128" customWidth="1"/>
    <col min="8964" max="8964" width="11.28515625" style="128" customWidth="1"/>
    <col min="8965" max="8965" width="11" style="128" customWidth="1"/>
    <col min="8966" max="8966" width="10.140625" style="128" customWidth="1"/>
    <col min="8967" max="8967" width="10.5703125" style="128" customWidth="1"/>
    <col min="8968" max="9216" width="9.140625" style="128"/>
    <col min="9217" max="9217" width="13.28515625" style="128" customWidth="1"/>
    <col min="9218" max="9218" width="24.140625" style="128" customWidth="1"/>
    <col min="9219" max="9219" width="53.42578125" style="128" customWidth="1"/>
    <col min="9220" max="9220" width="11.28515625" style="128" customWidth="1"/>
    <col min="9221" max="9221" width="11" style="128" customWidth="1"/>
    <col min="9222" max="9222" width="10.140625" style="128" customWidth="1"/>
    <col min="9223" max="9223" width="10.5703125" style="128" customWidth="1"/>
    <col min="9224" max="9472" width="9.140625" style="128"/>
    <col min="9473" max="9473" width="13.28515625" style="128" customWidth="1"/>
    <col min="9474" max="9474" width="24.140625" style="128" customWidth="1"/>
    <col min="9475" max="9475" width="53.42578125" style="128" customWidth="1"/>
    <col min="9476" max="9476" width="11.28515625" style="128" customWidth="1"/>
    <col min="9477" max="9477" width="11" style="128" customWidth="1"/>
    <col min="9478" max="9478" width="10.140625" style="128" customWidth="1"/>
    <col min="9479" max="9479" width="10.5703125" style="128" customWidth="1"/>
    <col min="9480" max="9728" width="9.140625" style="128"/>
    <col min="9729" max="9729" width="13.28515625" style="128" customWidth="1"/>
    <col min="9730" max="9730" width="24.140625" style="128" customWidth="1"/>
    <col min="9731" max="9731" width="53.42578125" style="128" customWidth="1"/>
    <col min="9732" max="9732" width="11.28515625" style="128" customWidth="1"/>
    <col min="9733" max="9733" width="11" style="128" customWidth="1"/>
    <col min="9734" max="9734" width="10.140625" style="128" customWidth="1"/>
    <col min="9735" max="9735" width="10.5703125" style="128" customWidth="1"/>
    <col min="9736" max="9984" width="9.140625" style="128"/>
    <col min="9985" max="9985" width="13.28515625" style="128" customWidth="1"/>
    <col min="9986" max="9986" width="24.140625" style="128" customWidth="1"/>
    <col min="9987" max="9987" width="53.42578125" style="128" customWidth="1"/>
    <col min="9988" max="9988" width="11.28515625" style="128" customWidth="1"/>
    <col min="9989" max="9989" width="11" style="128" customWidth="1"/>
    <col min="9990" max="9990" width="10.140625" style="128" customWidth="1"/>
    <col min="9991" max="9991" width="10.5703125" style="128" customWidth="1"/>
    <col min="9992" max="10240" width="9.140625" style="128"/>
    <col min="10241" max="10241" width="13.28515625" style="128" customWidth="1"/>
    <col min="10242" max="10242" width="24.140625" style="128" customWidth="1"/>
    <col min="10243" max="10243" width="53.42578125" style="128" customWidth="1"/>
    <col min="10244" max="10244" width="11.28515625" style="128" customWidth="1"/>
    <col min="10245" max="10245" width="11" style="128" customWidth="1"/>
    <col min="10246" max="10246" width="10.140625" style="128" customWidth="1"/>
    <col min="10247" max="10247" width="10.5703125" style="128" customWidth="1"/>
    <col min="10248" max="10496" width="9.140625" style="128"/>
    <col min="10497" max="10497" width="13.28515625" style="128" customWidth="1"/>
    <col min="10498" max="10498" width="24.140625" style="128" customWidth="1"/>
    <col min="10499" max="10499" width="53.42578125" style="128" customWidth="1"/>
    <col min="10500" max="10500" width="11.28515625" style="128" customWidth="1"/>
    <col min="10501" max="10501" width="11" style="128" customWidth="1"/>
    <col min="10502" max="10502" width="10.140625" style="128" customWidth="1"/>
    <col min="10503" max="10503" width="10.5703125" style="128" customWidth="1"/>
    <col min="10504" max="10752" width="9.140625" style="128"/>
    <col min="10753" max="10753" width="13.28515625" style="128" customWidth="1"/>
    <col min="10754" max="10754" width="24.140625" style="128" customWidth="1"/>
    <col min="10755" max="10755" width="53.42578125" style="128" customWidth="1"/>
    <col min="10756" max="10756" width="11.28515625" style="128" customWidth="1"/>
    <col min="10757" max="10757" width="11" style="128" customWidth="1"/>
    <col min="10758" max="10758" width="10.140625" style="128" customWidth="1"/>
    <col min="10759" max="10759" width="10.5703125" style="128" customWidth="1"/>
    <col min="10760" max="11008" width="9.140625" style="128"/>
    <col min="11009" max="11009" width="13.28515625" style="128" customWidth="1"/>
    <col min="11010" max="11010" width="24.140625" style="128" customWidth="1"/>
    <col min="11011" max="11011" width="53.42578125" style="128" customWidth="1"/>
    <col min="11012" max="11012" width="11.28515625" style="128" customWidth="1"/>
    <col min="11013" max="11013" width="11" style="128" customWidth="1"/>
    <col min="11014" max="11014" width="10.140625" style="128" customWidth="1"/>
    <col min="11015" max="11015" width="10.5703125" style="128" customWidth="1"/>
    <col min="11016" max="11264" width="9.140625" style="128"/>
    <col min="11265" max="11265" width="13.28515625" style="128" customWidth="1"/>
    <col min="11266" max="11266" width="24.140625" style="128" customWidth="1"/>
    <col min="11267" max="11267" width="53.42578125" style="128" customWidth="1"/>
    <col min="11268" max="11268" width="11.28515625" style="128" customWidth="1"/>
    <col min="11269" max="11269" width="11" style="128" customWidth="1"/>
    <col min="11270" max="11270" width="10.140625" style="128" customWidth="1"/>
    <col min="11271" max="11271" width="10.5703125" style="128" customWidth="1"/>
    <col min="11272" max="11520" width="9.140625" style="128"/>
    <col min="11521" max="11521" width="13.28515625" style="128" customWidth="1"/>
    <col min="11522" max="11522" width="24.140625" style="128" customWidth="1"/>
    <col min="11523" max="11523" width="53.42578125" style="128" customWidth="1"/>
    <col min="11524" max="11524" width="11.28515625" style="128" customWidth="1"/>
    <col min="11525" max="11525" width="11" style="128" customWidth="1"/>
    <col min="11526" max="11526" width="10.140625" style="128" customWidth="1"/>
    <col min="11527" max="11527" width="10.5703125" style="128" customWidth="1"/>
    <col min="11528" max="11776" width="9.140625" style="128"/>
    <col min="11777" max="11777" width="13.28515625" style="128" customWidth="1"/>
    <col min="11778" max="11778" width="24.140625" style="128" customWidth="1"/>
    <col min="11779" max="11779" width="53.42578125" style="128" customWidth="1"/>
    <col min="11780" max="11780" width="11.28515625" style="128" customWidth="1"/>
    <col min="11781" max="11781" width="11" style="128" customWidth="1"/>
    <col min="11782" max="11782" width="10.140625" style="128" customWidth="1"/>
    <col min="11783" max="11783" width="10.5703125" style="128" customWidth="1"/>
    <col min="11784" max="12032" width="9.140625" style="128"/>
    <col min="12033" max="12033" width="13.28515625" style="128" customWidth="1"/>
    <col min="12034" max="12034" width="24.140625" style="128" customWidth="1"/>
    <col min="12035" max="12035" width="53.42578125" style="128" customWidth="1"/>
    <col min="12036" max="12036" width="11.28515625" style="128" customWidth="1"/>
    <col min="12037" max="12037" width="11" style="128" customWidth="1"/>
    <col min="12038" max="12038" width="10.140625" style="128" customWidth="1"/>
    <col min="12039" max="12039" width="10.5703125" style="128" customWidth="1"/>
    <col min="12040" max="12288" width="9.140625" style="128"/>
    <col min="12289" max="12289" width="13.28515625" style="128" customWidth="1"/>
    <col min="12290" max="12290" width="24.140625" style="128" customWidth="1"/>
    <col min="12291" max="12291" width="53.42578125" style="128" customWidth="1"/>
    <col min="12292" max="12292" width="11.28515625" style="128" customWidth="1"/>
    <col min="12293" max="12293" width="11" style="128" customWidth="1"/>
    <col min="12294" max="12294" width="10.140625" style="128" customWidth="1"/>
    <col min="12295" max="12295" width="10.5703125" style="128" customWidth="1"/>
    <col min="12296" max="12544" width="9.140625" style="128"/>
    <col min="12545" max="12545" width="13.28515625" style="128" customWidth="1"/>
    <col min="12546" max="12546" width="24.140625" style="128" customWidth="1"/>
    <col min="12547" max="12547" width="53.42578125" style="128" customWidth="1"/>
    <col min="12548" max="12548" width="11.28515625" style="128" customWidth="1"/>
    <col min="12549" max="12549" width="11" style="128" customWidth="1"/>
    <col min="12550" max="12550" width="10.140625" style="128" customWidth="1"/>
    <col min="12551" max="12551" width="10.5703125" style="128" customWidth="1"/>
    <col min="12552" max="12800" width="9.140625" style="128"/>
    <col min="12801" max="12801" width="13.28515625" style="128" customWidth="1"/>
    <col min="12802" max="12802" width="24.140625" style="128" customWidth="1"/>
    <col min="12803" max="12803" width="53.42578125" style="128" customWidth="1"/>
    <col min="12804" max="12804" width="11.28515625" style="128" customWidth="1"/>
    <col min="12805" max="12805" width="11" style="128" customWidth="1"/>
    <col min="12806" max="12806" width="10.140625" style="128" customWidth="1"/>
    <col min="12807" max="12807" width="10.5703125" style="128" customWidth="1"/>
    <col min="12808" max="13056" width="9.140625" style="128"/>
    <col min="13057" max="13057" width="13.28515625" style="128" customWidth="1"/>
    <col min="13058" max="13058" width="24.140625" style="128" customWidth="1"/>
    <col min="13059" max="13059" width="53.42578125" style="128" customWidth="1"/>
    <col min="13060" max="13060" width="11.28515625" style="128" customWidth="1"/>
    <col min="13061" max="13061" width="11" style="128" customWidth="1"/>
    <col min="13062" max="13062" width="10.140625" style="128" customWidth="1"/>
    <col min="13063" max="13063" width="10.5703125" style="128" customWidth="1"/>
    <col min="13064" max="13312" width="9.140625" style="128"/>
    <col min="13313" max="13313" width="13.28515625" style="128" customWidth="1"/>
    <col min="13314" max="13314" width="24.140625" style="128" customWidth="1"/>
    <col min="13315" max="13315" width="53.42578125" style="128" customWidth="1"/>
    <col min="13316" max="13316" width="11.28515625" style="128" customWidth="1"/>
    <col min="13317" max="13317" width="11" style="128" customWidth="1"/>
    <col min="13318" max="13318" width="10.140625" style="128" customWidth="1"/>
    <col min="13319" max="13319" width="10.5703125" style="128" customWidth="1"/>
    <col min="13320" max="13568" width="9.140625" style="128"/>
    <col min="13569" max="13569" width="13.28515625" style="128" customWidth="1"/>
    <col min="13570" max="13570" width="24.140625" style="128" customWidth="1"/>
    <col min="13571" max="13571" width="53.42578125" style="128" customWidth="1"/>
    <col min="13572" max="13572" width="11.28515625" style="128" customWidth="1"/>
    <col min="13573" max="13573" width="11" style="128" customWidth="1"/>
    <col min="13574" max="13574" width="10.140625" style="128" customWidth="1"/>
    <col min="13575" max="13575" width="10.5703125" style="128" customWidth="1"/>
    <col min="13576" max="13824" width="9.140625" style="128"/>
    <col min="13825" max="13825" width="13.28515625" style="128" customWidth="1"/>
    <col min="13826" max="13826" width="24.140625" style="128" customWidth="1"/>
    <col min="13827" max="13827" width="53.42578125" style="128" customWidth="1"/>
    <col min="13828" max="13828" width="11.28515625" style="128" customWidth="1"/>
    <col min="13829" max="13829" width="11" style="128" customWidth="1"/>
    <col min="13830" max="13830" width="10.140625" style="128" customWidth="1"/>
    <col min="13831" max="13831" width="10.5703125" style="128" customWidth="1"/>
    <col min="13832" max="14080" width="9.140625" style="128"/>
    <col min="14081" max="14081" width="13.28515625" style="128" customWidth="1"/>
    <col min="14082" max="14082" width="24.140625" style="128" customWidth="1"/>
    <col min="14083" max="14083" width="53.42578125" style="128" customWidth="1"/>
    <col min="14084" max="14084" width="11.28515625" style="128" customWidth="1"/>
    <col min="14085" max="14085" width="11" style="128" customWidth="1"/>
    <col min="14086" max="14086" width="10.140625" style="128" customWidth="1"/>
    <col min="14087" max="14087" width="10.5703125" style="128" customWidth="1"/>
    <col min="14088" max="14336" width="9.140625" style="128"/>
    <col min="14337" max="14337" width="13.28515625" style="128" customWidth="1"/>
    <col min="14338" max="14338" width="24.140625" style="128" customWidth="1"/>
    <col min="14339" max="14339" width="53.42578125" style="128" customWidth="1"/>
    <col min="14340" max="14340" width="11.28515625" style="128" customWidth="1"/>
    <col min="14341" max="14341" width="11" style="128" customWidth="1"/>
    <col min="14342" max="14342" width="10.140625" style="128" customWidth="1"/>
    <col min="14343" max="14343" width="10.5703125" style="128" customWidth="1"/>
    <col min="14344" max="14592" width="9.140625" style="128"/>
    <col min="14593" max="14593" width="13.28515625" style="128" customWidth="1"/>
    <col min="14594" max="14594" width="24.140625" style="128" customWidth="1"/>
    <col min="14595" max="14595" width="53.42578125" style="128" customWidth="1"/>
    <col min="14596" max="14596" width="11.28515625" style="128" customWidth="1"/>
    <col min="14597" max="14597" width="11" style="128" customWidth="1"/>
    <col min="14598" max="14598" width="10.140625" style="128" customWidth="1"/>
    <col min="14599" max="14599" width="10.5703125" style="128" customWidth="1"/>
    <col min="14600" max="14848" width="9.140625" style="128"/>
    <col min="14849" max="14849" width="13.28515625" style="128" customWidth="1"/>
    <col min="14850" max="14850" width="24.140625" style="128" customWidth="1"/>
    <col min="14851" max="14851" width="53.42578125" style="128" customWidth="1"/>
    <col min="14852" max="14852" width="11.28515625" style="128" customWidth="1"/>
    <col min="14853" max="14853" width="11" style="128" customWidth="1"/>
    <col min="14854" max="14854" width="10.140625" style="128" customWidth="1"/>
    <col min="14855" max="14855" width="10.5703125" style="128" customWidth="1"/>
    <col min="14856" max="15104" width="9.140625" style="128"/>
    <col min="15105" max="15105" width="13.28515625" style="128" customWidth="1"/>
    <col min="15106" max="15106" width="24.140625" style="128" customWidth="1"/>
    <col min="15107" max="15107" width="53.42578125" style="128" customWidth="1"/>
    <col min="15108" max="15108" width="11.28515625" style="128" customWidth="1"/>
    <col min="15109" max="15109" width="11" style="128" customWidth="1"/>
    <col min="15110" max="15110" width="10.140625" style="128" customWidth="1"/>
    <col min="15111" max="15111" width="10.5703125" style="128" customWidth="1"/>
    <col min="15112" max="15360" width="9.140625" style="128"/>
    <col min="15361" max="15361" width="13.28515625" style="128" customWidth="1"/>
    <col min="15362" max="15362" width="24.140625" style="128" customWidth="1"/>
    <col min="15363" max="15363" width="53.42578125" style="128" customWidth="1"/>
    <col min="15364" max="15364" width="11.28515625" style="128" customWidth="1"/>
    <col min="15365" max="15365" width="11" style="128" customWidth="1"/>
    <col min="15366" max="15366" width="10.140625" style="128" customWidth="1"/>
    <col min="15367" max="15367" width="10.5703125" style="128" customWidth="1"/>
    <col min="15368" max="15616" width="9.140625" style="128"/>
    <col min="15617" max="15617" width="13.28515625" style="128" customWidth="1"/>
    <col min="15618" max="15618" width="24.140625" style="128" customWidth="1"/>
    <col min="15619" max="15619" width="53.42578125" style="128" customWidth="1"/>
    <col min="15620" max="15620" width="11.28515625" style="128" customWidth="1"/>
    <col min="15621" max="15621" width="11" style="128" customWidth="1"/>
    <col min="15622" max="15622" width="10.140625" style="128" customWidth="1"/>
    <col min="15623" max="15623" width="10.5703125" style="128" customWidth="1"/>
    <col min="15624" max="15872" width="9.140625" style="128"/>
    <col min="15873" max="15873" width="13.28515625" style="128" customWidth="1"/>
    <col min="15874" max="15874" width="24.140625" style="128" customWidth="1"/>
    <col min="15875" max="15875" width="53.42578125" style="128" customWidth="1"/>
    <col min="15876" max="15876" width="11.28515625" style="128" customWidth="1"/>
    <col min="15877" max="15877" width="11" style="128" customWidth="1"/>
    <col min="15878" max="15878" width="10.140625" style="128" customWidth="1"/>
    <col min="15879" max="15879" width="10.5703125" style="128" customWidth="1"/>
    <col min="15880" max="16128" width="9.140625" style="128"/>
    <col min="16129" max="16129" width="13.28515625" style="128" customWidth="1"/>
    <col min="16130" max="16130" width="24.140625" style="128" customWidth="1"/>
    <col min="16131" max="16131" width="53.42578125" style="128" customWidth="1"/>
    <col min="16132" max="16132" width="11.28515625" style="128" customWidth="1"/>
    <col min="16133" max="16133" width="11" style="128" customWidth="1"/>
    <col min="16134" max="16134" width="10.140625" style="128" customWidth="1"/>
    <col min="16135" max="16135" width="10.5703125" style="128" customWidth="1"/>
    <col min="16136" max="16384" width="9.140625" style="128"/>
  </cols>
  <sheetData>
    <row r="1" spans="1:7" ht="78" customHeight="1" x14ac:dyDescent="0.25">
      <c r="D1" s="678" t="s">
        <v>1667</v>
      </c>
      <c r="E1" s="678"/>
      <c r="F1" s="678"/>
      <c r="G1" s="678"/>
    </row>
    <row r="2" spans="1:7" x14ac:dyDescent="0.25">
      <c r="A2" s="680" t="s">
        <v>728</v>
      </c>
      <c r="B2" s="680"/>
      <c r="C2" s="680"/>
      <c r="D2" s="680"/>
      <c r="E2" s="680"/>
      <c r="F2" s="680"/>
      <c r="G2" s="680"/>
    </row>
    <row r="3" spans="1:7" ht="34.5" customHeight="1" x14ac:dyDescent="0.25">
      <c r="A3" s="145" t="s">
        <v>60</v>
      </c>
      <c r="B3" s="146" t="s">
        <v>622</v>
      </c>
      <c r="C3" s="146" t="s">
        <v>623</v>
      </c>
      <c r="D3" s="146" t="s">
        <v>624</v>
      </c>
      <c r="E3" s="146" t="s">
        <v>625</v>
      </c>
      <c r="F3" s="146" t="s">
        <v>626</v>
      </c>
      <c r="G3" s="146" t="s">
        <v>627</v>
      </c>
    </row>
    <row r="4" spans="1:7" x14ac:dyDescent="0.25">
      <c r="A4" s="131">
        <v>44044</v>
      </c>
      <c r="B4" s="132">
        <v>16551267</v>
      </c>
      <c r="C4" s="132" t="s">
        <v>628</v>
      </c>
      <c r="D4" s="338">
        <v>0</v>
      </c>
      <c r="E4" s="339">
        <v>0</v>
      </c>
      <c r="F4" s="339">
        <v>10</v>
      </c>
      <c r="G4" s="339">
        <v>1</v>
      </c>
    </row>
    <row r="5" spans="1:7" x14ac:dyDescent="0.25">
      <c r="A5" s="131">
        <v>44044</v>
      </c>
      <c r="B5" s="132">
        <v>16550774</v>
      </c>
      <c r="C5" s="132" t="s">
        <v>628</v>
      </c>
      <c r="D5" s="338">
        <v>0</v>
      </c>
      <c r="E5" s="339">
        <v>0</v>
      </c>
      <c r="F5" s="339">
        <v>10</v>
      </c>
      <c r="G5" s="339">
        <v>1</v>
      </c>
    </row>
    <row r="6" spans="1:7" x14ac:dyDescent="0.25">
      <c r="A6" s="131">
        <v>44044</v>
      </c>
      <c r="B6" s="132">
        <v>16551170</v>
      </c>
      <c r="C6" s="132" t="s">
        <v>628</v>
      </c>
      <c r="D6" s="338">
        <v>0</v>
      </c>
      <c r="E6" s="339">
        <v>0</v>
      </c>
      <c r="F6" s="339">
        <v>10</v>
      </c>
      <c r="G6" s="339">
        <v>1</v>
      </c>
    </row>
    <row r="7" spans="1:7" x14ac:dyDescent="0.25">
      <c r="A7" s="131">
        <v>44044</v>
      </c>
      <c r="B7" s="132">
        <v>16550790</v>
      </c>
      <c r="C7" s="132" t="s">
        <v>628</v>
      </c>
      <c r="D7" s="338">
        <v>0</v>
      </c>
      <c r="E7" s="339">
        <v>0</v>
      </c>
      <c r="F7" s="339">
        <v>10</v>
      </c>
      <c r="G7" s="339">
        <v>1</v>
      </c>
    </row>
    <row r="8" spans="1:7" x14ac:dyDescent="0.25">
      <c r="A8" s="131">
        <v>44044</v>
      </c>
      <c r="B8" s="132">
        <v>16550804</v>
      </c>
      <c r="C8" s="132" t="s">
        <v>628</v>
      </c>
      <c r="D8" s="338">
        <v>0</v>
      </c>
      <c r="E8" s="339">
        <v>0</v>
      </c>
      <c r="F8" s="339">
        <v>10</v>
      </c>
      <c r="G8" s="339">
        <v>1</v>
      </c>
    </row>
    <row r="9" spans="1:7" x14ac:dyDescent="0.25">
      <c r="A9" s="131">
        <v>44046</v>
      </c>
      <c r="B9" s="132">
        <v>16556184</v>
      </c>
      <c r="C9" s="132" t="s">
        <v>629</v>
      </c>
      <c r="D9" s="338">
        <v>0</v>
      </c>
      <c r="E9" s="339">
        <v>0</v>
      </c>
      <c r="F9" s="339">
        <v>10</v>
      </c>
      <c r="G9" s="339">
        <v>1</v>
      </c>
    </row>
    <row r="10" spans="1:7" x14ac:dyDescent="0.25">
      <c r="A10" s="131">
        <v>44046</v>
      </c>
      <c r="B10" s="133">
        <v>16556653</v>
      </c>
      <c r="C10" s="132" t="s">
        <v>629</v>
      </c>
      <c r="D10" s="338">
        <v>0</v>
      </c>
      <c r="E10" s="339">
        <v>0</v>
      </c>
      <c r="F10" s="339">
        <v>10</v>
      </c>
      <c r="G10" s="339">
        <v>1</v>
      </c>
    </row>
    <row r="11" spans="1:7" x14ac:dyDescent="0.25">
      <c r="A11" s="131">
        <v>44046</v>
      </c>
      <c r="B11" s="133">
        <v>16553423</v>
      </c>
      <c r="C11" s="133" t="s">
        <v>630</v>
      </c>
      <c r="D11" s="338">
        <v>0</v>
      </c>
      <c r="E11" s="339">
        <v>0</v>
      </c>
      <c r="F11" s="339">
        <v>10</v>
      </c>
      <c r="G11" s="339">
        <v>1</v>
      </c>
    </row>
    <row r="12" spans="1:7" x14ac:dyDescent="0.25">
      <c r="A12" s="131">
        <v>44046</v>
      </c>
      <c r="B12" s="133">
        <v>16553882</v>
      </c>
      <c r="C12" s="133" t="s">
        <v>630</v>
      </c>
      <c r="D12" s="338">
        <v>0</v>
      </c>
      <c r="E12" s="339">
        <v>0</v>
      </c>
      <c r="F12" s="339">
        <v>10</v>
      </c>
      <c r="G12" s="339">
        <v>1</v>
      </c>
    </row>
    <row r="13" spans="1:7" x14ac:dyDescent="0.25">
      <c r="A13" s="131">
        <v>44046</v>
      </c>
      <c r="B13" s="133">
        <v>16553620</v>
      </c>
      <c r="C13" s="133" t="s">
        <v>630</v>
      </c>
      <c r="D13" s="338">
        <v>0</v>
      </c>
      <c r="E13" s="339">
        <v>0</v>
      </c>
      <c r="F13" s="339">
        <v>10</v>
      </c>
      <c r="G13" s="339">
        <v>1</v>
      </c>
    </row>
    <row r="14" spans="1:7" x14ac:dyDescent="0.25">
      <c r="A14" s="131">
        <v>44046</v>
      </c>
      <c r="B14" s="132">
        <v>16553579</v>
      </c>
      <c r="C14" s="133" t="s">
        <v>630</v>
      </c>
      <c r="D14" s="338">
        <v>0</v>
      </c>
      <c r="E14" s="339">
        <v>0</v>
      </c>
      <c r="F14" s="339">
        <v>10</v>
      </c>
      <c r="G14" s="339">
        <v>1</v>
      </c>
    </row>
    <row r="15" spans="1:7" x14ac:dyDescent="0.25">
      <c r="A15" s="131">
        <v>44046</v>
      </c>
      <c r="B15" s="133">
        <v>16553516</v>
      </c>
      <c r="C15" s="133" t="s">
        <v>630</v>
      </c>
      <c r="D15" s="338">
        <v>0</v>
      </c>
      <c r="E15" s="339">
        <v>0</v>
      </c>
      <c r="F15" s="339">
        <v>10</v>
      </c>
      <c r="G15" s="339">
        <v>1</v>
      </c>
    </row>
    <row r="16" spans="1:7" x14ac:dyDescent="0.25">
      <c r="A16" s="131">
        <v>44046</v>
      </c>
      <c r="B16" s="133">
        <v>16553364</v>
      </c>
      <c r="C16" s="133" t="s">
        <v>630</v>
      </c>
      <c r="D16" s="338">
        <v>0</v>
      </c>
      <c r="E16" s="339">
        <v>0</v>
      </c>
      <c r="F16" s="339">
        <v>10</v>
      </c>
      <c r="G16" s="339">
        <v>1</v>
      </c>
    </row>
    <row r="17" spans="1:10" x14ac:dyDescent="0.25">
      <c r="A17" s="131">
        <v>44046</v>
      </c>
      <c r="B17" s="132">
        <v>16553220</v>
      </c>
      <c r="C17" s="133" t="s">
        <v>630</v>
      </c>
      <c r="D17" s="338">
        <v>0</v>
      </c>
      <c r="E17" s="339">
        <v>0</v>
      </c>
      <c r="F17" s="339">
        <v>10</v>
      </c>
      <c r="G17" s="339">
        <v>1</v>
      </c>
    </row>
    <row r="18" spans="1:10" x14ac:dyDescent="0.25">
      <c r="A18" s="131">
        <v>44046</v>
      </c>
      <c r="B18" s="133">
        <v>16552743</v>
      </c>
      <c r="C18" s="133" t="s">
        <v>630</v>
      </c>
      <c r="D18" s="338">
        <v>0</v>
      </c>
      <c r="E18" s="339">
        <v>0</v>
      </c>
      <c r="F18" s="339">
        <v>10</v>
      </c>
      <c r="G18" s="339">
        <v>1</v>
      </c>
    </row>
    <row r="19" spans="1:10" x14ac:dyDescent="0.25">
      <c r="A19" s="131">
        <v>44046</v>
      </c>
      <c r="B19" s="133">
        <v>16553070</v>
      </c>
      <c r="C19" s="133" t="s">
        <v>630</v>
      </c>
      <c r="D19" s="338">
        <v>0</v>
      </c>
      <c r="E19" s="339">
        <v>0</v>
      </c>
      <c r="F19" s="339">
        <v>10</v>
      </c>
      <c r="G19" s="339">
        <v>1</v>
      </c>
    </row>
    <row r="20" spans="1:10" x14ac:dyDescent="0.25">
      <c r="A20" s="131">
        <v>44046</v>
      </c>
      <c r="B20" s="127">
        <v>16555940</v>
      </c>
      <c r="C20" s="133" t="s">
        <v>630</v>
      </c>
      <c r="D20" s="338">
        <v>0</v>
      </c>
      <c r="E20" s="339">
        <v>0</v>
      </c>
      <c r="F20" s="339">
        <v>10</v>
      </c>
      <c r="G20" s="339">
        <v>1</v>
      </c>
    </row>
    <row r="21" spans="1:10" x14ac:dyDescent="0.25">
      <c r="A21" s="131">
        <v>44046</v>
      </c>
      <c r="B21" s="132">
        <v>16554318</v>
      </c>
      <c r="C21" s="133" t="s">
        <v>630</v>
      </c>
      <c r="D21" s="338">
        <v>0</v>
      </c>
      <c r="E21" s="339">
        <v>0</v>
      </c>
      <c r="F21" s="339">
        <v>10</v>
      </c>
      <c r="G21" s="339">
        <v>1</v>
      </c>
    </row>
    <row r="22" spans="1:10" x14ac:dyDescent="0.25">
      <c r="A22" s="131">
        <v>44046</v>
      </c>
      <c r="B22" s="133">
        <v>16555364</v>
      </c>
      <c r="C22" s="132" t="s">
        <v>631</v>
      </c>
      <c r="D22" s="338">
        <v>0</v>
      </c>
      <c r="E22" s="339">
        <v>0</v>
      </c>
      <c r="F22" s="339">
        <v>10</v>
      </c>
      <c r="G22" s="339">
        <v>1</v>
      </c>
    </row>
    <row r="23" spans="1:10" x14ac:dyDescent="0.25">
      <c r="A23" s="131">
        <v>44046</v>
      </c>
      <c r="B23" s="133">
        <v>16552985</v>
      </c>
      <c r="C23" s="133" t="s">
        <v>629</v>
      </c>
      <c r="D23" s="338">
        <v>0</v>
      </c>
      <c r="E23" s="339">
        <v>0</v>
      </c>
      <c r="F23" s="339">
        <v>10</v>
      </c>
      <c r="G23" s="339">
        <v>1</v>
      </c>
    </row>
    <row r="24" spans="1:10" x14ac:dyDescent="0.25">
      <c r="A24" s="131">
        <v>44046</v>
      </c>
      <c r="B24" s="133">
        <v>16554263</v>
      </c>
      <c r="C24" s="133" t="s">
        <v>629</v>
      </c>
      <c r="D24" s="338">
        <v>0</v>
      </c>
      <c r="E24" s="339">
        <v>0</v>
      </c>
      <c r="F24" s="339">
        <v>10</v>
      </c>
      <c r="G24" s="339">
        <v>1</v>
      </c>
    </row>
    <row r="25" spans="1:10" x14ac:dyDescent="0.25">
      <c r="A25" s="131">
        <v>44046</v>
      </c>
      <c r="B25" s="133">
        <v>16555353</v>
      </c>
      <c r="C25" s="133" t="s">
        <v>629</v>
      </c>
      <c r="D25" s="338">
        <v>0</v>
      </c>
      <c r="E25" s="339">
        <v>0</v>
      </c>
      <c r="F25" s="339">
        <v>10</v>
      </c>
      <c r="G25" s="339">
        <v>1</v>
      </c>
    </row>
    <row r="26" spans="1:10" x14ac:dyDescent="0.25">
      <c r="A26" s="131">
        <v>44046</v>
      </c>
      <c r="B26" s="133">
        <v>16554860</v>
      </c>
      <c r="C26" s="133" t="s">
        <v>629</v>
      </c>
      <c r="D26" s="338">
        <v>0</v>
      </c>
      <c r="E26" s="339">
        <v>0</v>
      </c>
      <c r="F26" s="339">
        <v>10</v>
      </c>
      <c r="G26" s="339">
        <v>1</v>
      </c>
    </row>
    <row r="27" spans="1:10" ht="15" customHeight="1" x14ac:dyDescent="0.25">
      <c r="A27" s="131">
        <v>44046</v>
      </c>
      <c r="B27" s="133">
        <v>16554516</v>
      </c>
      <c r="C27" s="133" t="s">
        <v>629</v>
      </c>
      <c r="D27" s="338">
        <v>0</v>
      </c>
      <c r="E27" s="339">
        <v>0</v>
      </c>
      <c r="F27" s="339">
        <v>10</v>
      </c>
      <c r="G27" s="339">
        <v>1</v>
      </c>
      <c r="J27" s="134"/>
    </row>
    <row r="28" spans="1:10" x14ac:dyDescent="0.25">
      <c r="A28" s="131">
        <v>44046</v>
      </c>
      <c r="B28" s="133">
        <v>16555854</v>
      </c>
      <c r="C28" s="133" t="s">
        <v>629</v>
      </c>
      <c r="D28" s="338">
        <v>0</v>
      </c>
      <c r="E28" s="339">
        <v>0</v>
      </c>
      <c r="F28" s="339">
        <v>10</v>
      </c>
      <c r="G28" s="339">
        <v>1</v>
      </c>
    </row>
    <row r="29" spans="1:10" x14ac:dyDescent="0.25">
      <c r="A29" s="131">
        <v>44046</v>
      </c>
      <c r="B29" s="133">
        <v>16554762</v>
      </c>
      <c r="C29" s="133" t="s">
        <v>629</v>
      </c>
      <c r="D29" s="338">
        <v>0</v>
      </c>
      <c r="E29" s="339">
        <v>0</v>
      </c>
      <c r="F29" s="339">
        <v>10</v>
      </c>
      <c r="G29" s="339">
        <v>1</v>
      </c>
    </row>
    <row r="30" spans="1:10" x14ac:dyDescent="0.25">
      <c r="A30" s="131">
        <v>44046</v>
      </c>
      <c r="B30" s="133">
        <v>16555956</v>
      </c>
      <c r="C30" s="133" t="s">
        <v>629</v>
      </c>
      <c r="D30" s="338">
        <v>0</v>
      </c>
      <c r="E30" s="339">
        <v>0</v>
      </c>
      <c r="F30" s="339">
        <v>10</v>
      </c>
      <c r="G30" s="339">
        <v>1</v>
      </c>
    </row>
    <row r="31" spans="1:10" x14ac:dyDescent="0.25">
      <c r="A31" s="131">
        <v>44046</v>
      </c>
      <c r="B31" s="133">
        <v>16556062</v>
      </c>
      <c r="C31" s="133" t="s">
        <v>629</v>
      </c>
      <c r="D31" s="338">
        <v>0</v>
      </c>
      <c r="E31" s="339">
        <v>0</v>
      </c>
      <c r="F31" s="339">
        <v>10</v>
      </c>
      <c r="G31" s="339">
        <v>1</v>
      </c>
    </row>
    <row r="32" spans="1:10" x14ac:dyDescent="0.25">
      <c r="A32" s="131">
        <v>44046</v>
      </c>
      <c r="B32" s="132">
        <v>16556098</v>
      </c>
      <c r="C32" s="133" t="s">
        <v>629</v>
      </c>
      <c r="D32" s="338">
        <v>0</v>
      </c>
      <c r="E32" s="339">
        <v>0</v>
      </c>
      <c r="F32" s="339">
        <v>10</v>
      </c>
      <c r="G32" s="339">
        <v>1</v>
      </c>
    </row>
    <row r="33" spans="1:7" x14ac:dyDescent="0.25">
      <c r="A33" s="131">
        <v>44046</v>
      </c>
      <c r="B33" s="133" t="s">
        <v>632</v>
      </c>
      <c r="C33" s="133" t="s">
        <v>633</v>
      </c>
      <c r="D33" s="338">
        <v>10</v>
      </c>
      <c r="E33" s="339">
        <v>20</v>
      </c>
      <c r="F33" s="339">
        <v>20</v>
      </c>
      <c r="G33" s="339">
        <v>2</v>
      </c>
    </row>
    <row r="34" spans="1:7" x14ac:dyDescent="0.25">
      <c r="A34" s="131">
        <v>44046</v>
      </c>
      <c r="B34" s="133">
        <v>16552722</v>
      </c>
      <c r="C34" s="133" t="s">
        <v>634</v>
      </c>
      <c r="D34" s="338">
        <v>20</v>
      </c>
      <c r="E34" s="339">
        <v>0</v>
      </c>
      <c r="F34" s="339">
        <v>40</v>
      </c>
      <c r="G34" s="339">
        <v>1</v>
      </c>
    </row>
    <row r="35" spans="1:7" x14ac:dyDescent="0.25">
      <c r="A35" s="131">
        <v>44046</v>
      </c>
      <c r="B35" s="133">
        <v>16553523</v>
      </c>
      <c r="C35" s="133" t="s">
        <v>635</v>
      </c>
      <c r="D35" s="338">
        <v>10</v>
      </c>
      <c r="E35" s="339">
        <v>20</v>
      </c>
      <c r="F35" s="339">
        <v>20</v>
      </c>
      <c r="G35" s="339">
        <v>2</v>
      </c>
    </row>
    <row r="36" spans="1:7" x14ac:dyDescent="0.25">
      <c r="A36" s="131">
        <v>44046</v>
      </c>
      <c r="B36" s="133">
        <v>16556821</v>
      </c>
      <c r="C36" s="133" t="s">
        <v>628</v>
      </c>
      <c r="D36" s="338">
        <v>2</v>
      </c>
      <c r="E36" s="339">
        <v>15</v>
      </c>
      <c r="F36" s="339">
        <v>15</v>
      </c>
      <c r="G36" s="339">
        <v>2</v>
      </c>
    </row>
    <row r="37" spans="1:7" x14ac:dyDescent="0.25">
      <c r="A37" s="131">
        <v>44046</v>
      </c>
      <c r="B37" s="133">
        <v>16555579</v>
      </c>
      <c r="C37" s="133" t="s">
        <v>630</v>
      </c>
      <c r="D37" s="338">
        <v>0</v>
      </c>
      <c r="E37" s="339">
        <v>0</v>
      </c>
      <c r="F37" s="339">
        <v>10</v>
      </c>
      <c r="G37" s="339">
        <v>1</v>
      </c>
    </row>
    <row r="38" spans="1:7" x14ac:dyDescent="0.25">
      <c r="A38" s="131">
        <v>44046</v>
      </c>
      <c r="B38" s="133">
        <v>16555425</v>
      </c>
      <c r="C38" s="133" t="s">
        <v>630</v>
      </c>
      <c r="D38" s="338">
        <v>0</v>
      </c>
      <c r="E38" s="339">
        <v>0</v>
      </c>
      <c r="F38" s="339">
        <v>10</v>
      </c>
      <c r="G38" s="339">
        <v>1</v>
      </c>
    </row>
    <row r="39" spans="1:7" x14ac:dyDescent="0.25">
      <c r="A39" s="131">
        <v>44046</v>
      </c>
      <c r="B39" s="133">
        <v>16554123</v>
      </c>
      <c r="C39" s="133" t="s">
        <v>630</v>
      </c>
      <c r="D39" s="338">
        <v>0</v>
      </c>
      <c r="E39" s="339">
        <v>0</v>
      </c>
      <c r="F39" s="339">
        <v>10</v>
      </c>
      <c r="G39" s="339">
        <v>1</v>
      </c>
    </row>
    <row r="40" spans="1:7" x14ac:dyDescent="0.25">
      <c r="A40" s="131">
        <v>44046</v>
      </c>
      <c r="B40" s="133">
        <v>16556868</v>
      </c>
      <c r="C40" s="133" t="s">
        <v>636</v>
      </c>
      <c r="D40" s="338">
        <v>0</v>
      </c>
      <c r="E40" s="339">
        <v>0</v>
      </c>
      <c r="F40" s="339">
        <v>10</v>
      </c>
      <c r="G40" s="339">
        <v>1</v>
      </c>
    </row>
    <row r="41" spans="1:7" x14ac:dyDescent="0.25">
      <c r="A41" s="131">
        <v>44046</v>
      </c>
      <c r="B41" s="133">
        <v>16556836</v>
      </c>
      <c r="C41" s="133" t="s">
        <v>636</v>
      </c>
      <c r="D41" s="338">
        <v>0</v>
      </c>
      <c r="E41" s="339">
        <v>0</v>
      </c>
      <c r="F41" s="339">
        <v>10</v>
      </c>
      <c r="G41" s="339">
        <v>1</v>
      </c>
    </row>
    <row r="42" spans="1:7" x14ac:dyDescent="0.25">
      <c r="A42" s="131">
        <v>44046</v>
      </c>
      <c r="B42" s="133">
        <v>16556812</v>
      </c>
      <c r="C42" s="133" t="s">
        <v>636</v>
      </c>
      <c r="D42" s="338">
        <v>0</v>
      </c>
      <c r="E42" s="339">
        <v>0</v>
      </c>
      <c r="F42" s="339">
        <v>10</v>
      </c>
      <c r="G42" s="339">
        <v>1</v>
      </c>
    </row>
    <row r="43" spans="1:7" x14ac:dyDescent="0.25">
      <c r="A43" s="131">
        <v>44046</v>
      </c>
      <c r="B43" s="133">
        <v>16556585</v>
      </c>
      <c r="C43" s="133" t="s">
        <v>636</v>
      </c>
      <c r="D43" s="338">
        <v>0</v>
      </c>
      <c r="E43" s="339">
        <v>0</v>
      </c>
      <c r="F43" s="339">
        <v>10</v>
      </c>
      <c r="G43" s="339">
        <v>1</v>
      </c>
    </row>
    <row r="44" spans="1:7" x14ac:dyDescent="0.25">
      <c r="A44" s="131">
        <v>44046</v>
      </c>
      <c r="B44" s="133">
        <v>16556286</v>
      </c>
      <c r="C44" s="133" t="s">
        <v>636</v>
      </c>
      <c r="D44" s="338">
        <v>0</v>
      </c>
      <c r="E44" s="339">
        <v>0</v>
      </c>
      <c r="F44" s="339">
        <v>10</v>
      </c>
      <c r="G44" s="339">
        <v>1</v>
      </c>
    </row>
    <row r="45" spans="1:7" x14ac:dyDescent="0.25">
      <c r="A45" s="131">
        <v>44046</v>
      </c>
      <c r="B45" s="133">
        <v>16552449</v>
      </c>
      <c r="C45" s="133" t="s">
        <v>636</v>
      </c>
      <c r="D45" s="338">
        <v>0</v>
      </c>
      <c r="E45" s="339">
        <v>0</v>
      </c>
      <c r="F45" s="339">
        <v>10</v>
      </c>
      <c r="G45" s="339">
        <v>1</v>
      </c>
    </row>
    <row r="46" spans="1:7" x14ac:dyDescent="0.25">
      <c r="A46" s="131">
        <v>44047</v>
      </c>
      <c r="B46" s="133">
        <v>16562496</v>
      </c>
      <c r="C46" s="133" t="s">
        <v>628</v>
      </c>
      <c r="D46" s="338">
        <v>0</v>
      </c>
      <c r="E46" s="339">
        <v>0</v>
      </c>
      <c r="F46" s="339">
        <v>10</v>
      </c>
      <c r="G46" s="339">
        <v>1</v>
      </c>
    </row>
    <row r="47" spans="1:7" x14ac:dyDescent="0.25">
      <c r="A47" s="131">
        <v>44047</v>
      </c>
      <c r="B47" s="133">
        <v>16562540</v>
      </c>
      <c r="C47" s="133" t="s">
        <v>628</v>
      </c>
      <c r="D47" s="338">
        <v>10</v>
      </c>
      <c r="E47" s="339">
        <v>0</v>
      </c>
      <c r="F47" s="339">
        <v>20</v>
      </c>
      <c r="G47" s="339">
        <v>1</v>
      </c>
    </row>
    <row r="48" spans="1:7" x14ac:dyDescent="0.25">
      <c r="A48" s="131">
        <v>44047</v>
      </c>
      <c r="B48" s="133">
        <v>16563105</v>
      </c>
      <c r="C48" s="133" t="s">
        <v>628</v>
      </c>
      <c r="D48" s="338">
        <v>2</v>
      </c>
      <c r="E48" s="339">
        <v>10</v>
      </c>
      <c r="F48" s="339">
        <v>10</v>
      </c>
      <c r="G48" s="339">
        <v>2</v>
      </c>
    </row>
    <row r="49" spans="1:7" x14ac:dyDescent="0.25">
      <c r="A49" s="131">
        <v>44047</v>
      </c>
      <c r="B49" s="133">
        <v>16563011</v>
      </c>
      <c r="C49" s="133" t="s">
        <v>637</v>
      </c>
      <c r="D49" s="338">
        <v>0</v>
      </c>
      <c r="E49" s="339">
        <v>0</v>
      </c>
      <c r="F49" s="339">
        <v>10</v>
      </c>
      <c r="G49" s="339">
        <v>1</v>
      </c>
    </row>
    <row r="50" spans="1:7" x14ac:dyDescent="0.25">
      <c r="A50" s="131">
        <v>44047</v>
      </c>
      <c r="B50" s="133">
        <v>16562738</v>
      </c>
      <c r="C50" s="133" t="s">
        <v>637</v>
      </c>
      <c r="D50" s="338">
        <v>0</v>
      </c>
      <c r="E50" s="339">
        <v>0</v>
      </c>
      <c r="F50" s="339">
        <v>10</v>
      </c>
      <c r="G50" s="339">
        <v>1</v>
      </c>
    </row>
    <row r="51" spans="1:7" x14ac:dyDescent="0.25">
      <c r="A51" s="131">
        <v>44047</v>
      </c>
      <c r="B51" s="133">
        <v>16561385</v>
      </c>
      <c r="C51" s="133" t="s">
        <v>637</v>
      </c>
      <c r="D51" s="338">
        <v>0</v>
      </c>
      <c r="E51" s="339">
        <v>0</v>
      </c>
      <c r="F51" s="339">
        <v>10</v>
      </c>
      <c r="G51" s="339">
        <v>1</v>
      </c>
    </row>
    <row r="52" spans="1:7" x14ac:dyDescent="0.25">
      <c r="A52" s="131">
        <v>44047</v>
      </c>
      <c r="B52" s="133">
        <v>16561385</v>
      </c>
      <c r="C52" s="133" t="s">
        <v>630</v>
      </c>
      <c r="D52" s="338">
        <v>0</v>
      </c>
      <c r="E52" s="339">
        <v>0</v>
      </c>
      <c r="F52" s="339">
        <v>10</v>
      </c>
      <c r="G52" s="339">
        <v>1</v>
      </c>
    </row>
    <row r="53" spans="1:7" x14ac:dyDescent="0.25">
      <c r="A53" s="131">
        <v>44047</v>
      </c>
      <c r="B53" s="133">
        <v>16560667</v>
      </c>
      <c r="C53" s="133" t="s">
        <v>630</v>
      </c>
      <c r="D53" s="338">
        <v>0</v>
      </c>
      <c r="E53" s="339">
        <v>0</v>
      </c>
      <c r="F53" s="339">
        <v>10</v>
      </c>
      <c r="G53" s="339">
        <v>1</v>
      </c>
    </row>
    <row r="54" spans="1:7" x14ac:dyDescent="0.25">
      <c r="A54" s="131">
        <v>44047</v>
      </c>
      <c r="B54" s="133">
        <v>16561784</v>
      </c>
      <c r="C54" s="133" t="s">
        <v>630</v>
      </c>
      <c r="D54" s="338">
        <v>0</v>
      </c>
      <c r="E54" s="339">
        <v>0</v>
      </c>
      <c r="F54" s="339">
        <v>10</v>
      </c>
      <c r="G54" s="339">
        <v>1</v>
      </c>
    </row>
    <row r="55" spans="1:7" x14ac:dyDescent="0.25">
      <c r="A55" s="131">
        <v>44047</v>
      </c>
      <c r="B55" s="133">
        <v>16562728</v>
      </c>
      <c r="C55" s="133" t="s">
        <v>637</v>
      </c>
      <c r="D55" s="338">
        <v>0</v>
      </c>
      <c r="E55" s="339">
        <v>0</v>
      </c>
      <c r="F55" s="339">
        <v>10</v>
      </c>
      <c r="G55" s="339">
        <v>1</v>
      </c>
    </row>
    <row r="56" spans="1:7" x14ac:dyDescent="0.25">
      <c r="A56" s="131">
        <v>44047</v>
      </c>
      <c r="B56" s="133">
        <v>16562720</v>
      </c>
      <c r="C56" s="133" t="s">
        <v>638</v>
      </c>
      <c r="D56" s="338">
        <v>80</v>
      </c>
      <c r="E56" s="339">
        <v>80</v>
      </c>
      <c r="F56" s="339">
        <v>80</v>
      </c>
      <c r="G56" s="339">
        <v>2</v>
      </c>
    </row>
    <row r="57" spans="1:7" x14ac:dyDescent="0.25">
      <c r="A57" s="131">
        <v>44047</v>
      </c>
      <c r="B57" s="133">
        <v>16560945</v>
      </c>
      <c r="C57" s="133" t="s">
        <v>637</v>
      </c>
      <c r="D57" s="338">
        <v>0</v>
      </c>
      <c r="E57" s="339">
        <v>0</v>
      </c>
      <c r="F57" s="339">
        <v>10</v>
      </c>
      <c r="G57" s="339">
        <v>1</v>
      </c>
    </row>
    <row r="58" spans="1:7" x14ac:dyDescent="0.25">
      <c r="A58" s="131">
        <v>44047</v>
      </c>
      <c r="B58" s="133">
        <v>16561005</v>
      </c>
      <c r="C58" s="133" t="s">
        <v>637</v>
      </c>
      <c r="D58" s="338">
        <v>0</v>
      </c>
      <c r="E58" s="339">
        <v>0</v>
      </c>
      <c r="F58" s="339">
        <v>10</v>
      </c>
      <c r="G58" s="339">
        <v>1</v>
      </c>
    </row>
    <row r="59" spans="1:7" x14ac:dyDescent="0.25">
      <c r="A59" s="131">
        <v>44047</v>
      </c>
      <c r="B59" s="133">
        <v>16561295</v>
      </c>
      <c r="C59" s="133" t="s">
        <v>637</v>
      </c>
      <c r="D59" s="338">
        <v>0</v>
      </c>
      <c r="E59" s="339">
        <v>0</v>
      </c>
      <c r="F59" s="339">
        <v>10</v>
      </c>
      <c r="G59" s="339">
        <v>1</v>
      </c>
    </row>
    <row r="60" spans="1:7" x14ac:dyDescent="0.25">
      <c r="A60" s="131">
        <v>44047</v>
      </c>
      <c r="B60" s="133">
        <v>16561679</v>
      </c>
      <c r="C60" s="133" t="s">
        <v>637</v>
      </c>
      <c r="D60" s="340">
        <v>0</v>
      </c>
      <c r="E60" s="341">
        <v>0</v>
      </c>
      <c r="F60" s="341">
        <v>10</v>
      </c>
      <c r="G60" s="341">
        <v>1</v>
      </c>
    </row>
    <row r="61" spans="1:7" x14ac:dyDescent="0.25">
      <c r="A61" s="131">
        <v>44047</v>
      </c>
      <c r="B61" s="132">
        <v>16561758</v>
      </c>
      <c r="C61" s="133" t="s">
        <v>637</v>
      </c>
      <c r="D61" s="340">
        <v>0</v>
      </c>
      <c r="E61" s="341">
        <v>0</v>
      </c>
      <c r="F61" s="341">
        <v>10</v>
      </c>
      <c r="G61" s="341">
        <v>1</v>
      </c>
    </row>
    <row r="62" spans="1:7" x14ac:dyDescent="0.25">
      <c r="A62" s="131">
        <v>44048</v>
      </c>
      <c r="B62" s="132">
        <v>16565829</v>
      </c>
      <c r="C62" s="133" t="s">
        <v>631</v>
      </c>
      <c r="D62" s="340">
        <v>0</v>
      </c>
      <c r="E62" s="341">
        <v>0</v>
      </c>
      <c r="F62" s="341">
        <v>10</v>
      </c>
      <c r="G62" s="341">
        <v>1</v>
      </c>
    </row>
    <row r="63" spans="1:7" x14ac:dyDescent="0.25">
      <c r="A63" s="131">
        <v>44048</v>
      </c>
      <c r="B63" s="133">
        <v>16562351</v>
      </c>
      <c r="C63" s="133" t="s">
        <v>631</v>
      </c>
      <c r="D63" s="340">
        <v>0</v>
      </c>
      <c r="E63" s="341">
        <v>0</v>
      </c>
      <c r="F63" s="341">
        <v>10</v>
      </c>
      <c r="G63" s="341">
        <v>1</v>
      </c>
    </row>
    <row r="64" spans="1:7" x14ac:dyDescent="0.25">
      <c r="A64" s="131">
        <v>44048</v>
      </c>
      <c r="B64" s="132">
        <v>16568492</v>
      </c>
      <c r="C64" s="133" t="s">
        <v>637</v>
      </c>
      <c r="D64" s="340">
        <v>0</v>
      </c>
      <c r="E64" s="341">
        <v>10</v>
      </c>
      <c r="F64" s="341">
        <v>10</v>
      </c>
      <c r="G64" s="341">
        <v>1</v>
      </c>
    </row>
    <row r="65" spans="1:7" x14ac:dyDescent="0.25">
      <c r="A65" s="131">
        <v>44048</v>
      </c>
      <c r="B65" s="133">
        <v>16567478</v>
      </c>
      <c r="C65" s="133" t="s">
        <v>637</v>
      </c>
      <c r="D65" s="340">
        <v>0</v>
      </c>
      <c r="E65" s="341">
        <v>0</v>
      </c>
      <c r="F65" s="341">
        <v>10</v>
      </c>
      <c r="G65" s="341">
        <v>1</v>
      </c>
    </row>
    <row r="66" spans="1:7" x14ac:dyDescent="0.25">
      <c r="A66" s="131">
        <v>44048</v>
      </c>
      <c r="B66" s="133">
        <v>16563369</v>
      </c>
      <c r="C66" s="133" t="s">
        <v>637</v>
      </c>
      <c r="D66" s="340">
        <v>0</v>
      </c>
      <c r="E66" s="341">
        <v>0</v>
      </c>
      <c r="F66" s="341">
        <v>10</v>
      </c>
      <c r="G66" s="341">
        <v>1</v>
      </c>
    </row>
    <row r="67" spans="1:7" x14ac:dyDescent="0.25">
      <c r="A67" s="131">
        <v>44048</v>
      </c>
      <c r="B67" s="133">
        <v>16563047</v>
      </c>
      <c r="C67" s="133" t="s">
        <v>630</v>
      </c>
      <c r="D67" s="340">
        <v>0</v>
      </c>
      <c r="E67" s="341">
        <v>0</v>
      </c>
      <c r="F67" s="341">
        <v>10</v>
      </c>
      <c r="G67" s="341">
        <v>1</v>
      </c>
    </row>
    <row r="68" spans="1:7" x14ac:dyDescent="0.25">
      <c r="A68" s="131">
        <v>44048</v>
      </c>
      <c r="B68" s="133">
        <v>16563168</v>
      </c>
      <c r="C68" s="133" t="s">
        <v>630</v>
      </c>
      <c r="D68" s="340">
        <v>0</v>
      </c>
      <c r="E68" s="341">
        <v>0</v>
      </c>
      <c r="F68" s="341">
        <v>10</v>
      </c>
      <c r="G68" s="341">
        <v>1</v>
      </c>
    </row>
    <row r="69" spans="1:7" x14ac:dyDescent="0.25">
      <c r="A69" s="131">
        <v>44048</v>
      </c>
      <c r="B69" s="133">
        <v>16563575</v>
      </c>
      <c r="C69" s="133" t="s">
        <v>636</v>
      </c>
      <c r="D69" s="340">
        <v>0</v>
      </c>
      <c r="E69" s="341">
        <v>0</v>
      </c>
      <c r="F69" s="341">
        <v>10</v>
      </c>
      <c r="G69" s="341">
        <v>1</v>
      </c>
    </row>
    <row r="70" spans="1:7" x14ac:dyDescent="0.25">
      <c r="A70" s="131">
        <v>44048</v>
      </c>
      <c r="B70" s="133">
        <v>16566768</v>
      </c>
      <c r="C70" s="133" t="s">
        <v>636</v>
      </c>
      <c r="D70" s="340">
        <v>0</v>
      </c>
      <c r="E70" s="341">
        <v>0</v>
      </c>
      <c r="F70" s="341">
        <v>10</v>
      </c>
      <c r="G70" s="341">
        <v>1</v>
      </c>
    </row>
    <row r="71" spans="1:7" x14ac:dyDescent="0.25">
      <c r="A71" s="131">
        <v>44048</v>
      </c>
      <c r="B71" s="133">
        <v>16567194</v>
      </c>
      <c r="C71" s="133" t="s">
        <v>636</v>
      </c>
      <c r="D71" s="340">
        <v>0</v>
      </c>
      <c r="E71" s="341">
        <v>0</v>
      </c>
      <c r="F71" s="341">
        <v>10</v>
      </c>
      <c r="G71" s="341">
        <v>1</v>
      </c>
    </row>
    <row r="72" spans="1:7" x14ac:dyDescent="0.25">
      <c r="A72" s="131">
        <v>44048</v>
      </c>
      <c r="B72" s="133">
        <v>16568247</v>
      </c>
      <c r="C72" s="133" t="s">
        <v>636</v>
      </c>
      <c r="D72" s="340">
        <v>0</v>
      </c>
      <c r="E72" s="341">
        <v>0</v>
      </c>
      <c r="F72" s="341">
        <v>10</v>
      </c>
      <c r="G72" s="341">
        <v>1</v>
      </c>
    </row>
    <row r="73" spans="1:7" x14ac:dyDescent="0.25">
      <c r="A73" s="131">
        <v>44048</v>
      </c>
      <c r="B73" s="133">
        <v>16568792</v>
      </c>
      <c r="C73" s="133" t="s">
        <v>637</v>
      </c>
      <c r="D73" s="340">
        <v>0</v>
      </c>
      <c r="E73" s="341">
        <v>0</v>
      </c>
      <c r="F73" s="341">
        <v>10</v>
      </c>
      <c r="G73" s="341">
        <v>1</v>
      </c>
    </row>
    <row r="74" spans="1:7" x14ac:dyDescent="0.25">
      <c r="A74" s="131">
        <v>44048</v>
      </c>
      <c r="B74" s="133">
        <v>16565800</v>
      </c>
      <c r="C74" s="133" t="s">
        <v>630</v>
      </c>
      <c r="D74" s="340">
        <v>0</v>
      </c>
      <c r="E74" s="341">
        <v>0</v>
      </c>
      <c r="F74" s="341">
        <v>10</v>
      </c>
      <c r="G74" s="341">
        <v>1</v>
      </c>
    </row>
    <row r="75" spans="1:7" x14ac:dyDescent="0.25">
      <c r="A75" s="131">
        <v>44048</v>
      </c>
      <c r="B75" s="133">
        <v>16569056</v>
      </c>
      <c r="C75" s="133" t="s">
        <v>639</v>
      </c>
      <c r="D75" s="340">
        <v>0</v>
      </c>
      <c r="E75" s="341">
        <v>0</v>
      </c>
      <c r="F75" s="341">
        <v>10</v>
      </c>
      <c r="G75" s="341">
        <v>1</v>
      </c>
    </row>
    <row r="76" spans="1:7" x14ac:dyDescent="0.25">
      <c r="A76" s="131">
        <v>44048</v>
      </c>
      <c r="B76" s="132">
        <v>16569058</v>
      </c>
      <c r="C76" s="133" t="s">
        <v>637</v>
      </c>
      <c r="D76" s="340">
        <v>0</v>
      </c>
      <c r="E76" s="341">
        <v>0</v>
      </c>
      <c r="F76" s="341">
        <v>10</v>
      </c>
      <c r="G76" s="341">
        <v>1</v>
      </c>
    </row>
    <row r="77" spans="1:7" x14ac:dyDescent="0.25">
      <c r="A77" s="131">
        <v>44049</v>
      </c>
      <c r="B77" s="133">
        <v>16573384</v>
      </c>
      <c r="C77" s="133" t="s">
        <v>639</v>
      </c>
      <c r="D77" s="340">
        <v>0</v>
      </c>
      <c r="E77" s="341">
        <v>0</v>
      </c>
      <c r="F77" s="341">
        <v>10</v>
      </c>
      <c r="G77" s="341">
        <v>1</v>
      </c>
    </row>
    <row r="78" spans="1:7" x14ac:dyDescent="0.25">
      <c r="A78" s="131">
        <v>44049</v>
      </c>
      <c r="B78" s="133">
        <v>16574322</v>
      </c>
      <c r="C78" s="133" t="s">
        <v>639</v>
      </c>
      <c r="D78" s="340">
        <v>0</v>
      </c>
      <c r="E78" s="341">
        <v>0</v>
      </c>
      <c r="F78" s="341">
        <v>10</v>
      </c>
      <c r="G78" s="341">
        <v>1</v>
      </c>
    </row>
    <row r="79" spans="1:7" x14ac:dyDescent="0.25">
      <c r="A79" s="131">
        <v>44049</v>
      </c>
      <c r="B79" s="133">
        <v>16574236</v>
      </c>
      <c r="C79" s="133" t="s">
        <v>639</v>
      </c>
      <c r="D79" s="340">
        <v>0</v>
      </c>
      <c r="E79" s="341">
        <v>0</v>
      </c>
      <c r="F79" s="341">
        <v>10</v>
      </c>
      <c r="G79" s="341">
        <v>1</v>
      </c>
    </row>
    <row r="80" spans="1:7" x14ac:dyDescent="0.25">
      <c r="A80" s="131">
        <v>44049</v>
      </c>
      <c r="B80" s="132">
        <v>16574253</v>
      </c>
      <c r="C80" s="133" t="s">
        <v>639</v>
      </c>
      <c r="D80" s="340">
        <v>0</v>
      </c>
      <c r="E80" s="341">
        <v>0</v>
      </c>
      <c r="F80" s="341">
        <v>10</v>
      </c>
      <c r="G80" s="341">
        <v>1</v>
      </c>
    </row>
    <row r="81" spans="1:7" x14ac:dyDescent="0.25">
      <c r="A81" s="131">
        <v>44049</v>
      </c>
      <c r="B81" s="133">
        <v>16568943</v>
      </c>
      <c r="C81" s="133" t="s">
        <v>630</v>
      </c>
      <c r="D81" s="340">
        <v>0</v>
      </c>
      <c r="E81" s="341">
        <v>0</v>
      </c>
      <c r="F81" s="341">
        <v>10</v>
      </c>
      <c r="G81" s="341">
        <v>1</v>
      </c>
    </row>
    <row r="82" spans="1:7" x14ac:dyDescent="0.25">
      <c r="A82" s="131">
        <v>44049</v>
      </c>
      <c r="B82" s="133">
        <v>16569011</v>
      </c>
      <c r="C82" s="133" t="s">
        <v>630</v>
      </c>
      <c r="D82" s="340">
        <v>0</v>
      </c>
      <c r="E82" s="341">
        <v>0</v>
      </c>
      <c r="F82" s="341">
        <v>10</v>
      </c>
      <c r="G82" s="341">
        <v>1</v>
      </c>
    </row>
    <row r="83" spans="1:7" x14ac:dyDescent="0.25">
      <c r="A83" s="131">
        <v>44049</v>
      </c>
      <c r="B83" s="133">
        <v>16572484</v>
      </c>
      <c r="C83" s="133" t="s">
        <v>630</v>
      </c>
      <c r="D83" s="340">
        <v>0</v>
      </c>
      <c r="E83" s="341">
        <v>0</v>
      </c>
      <c r="F83" s="341">
        <v>10</v>
      </c>
      <c r="G83" s="341">
        <v>1</v>
      </c>
    </row>
    <row r="84" spans="1:7" x14ac:dyDescent="0.25">
      <c r="A84" s="131">
        <v>44049</v>
      </c>
      <c r="B84" s="133">
        <v>16571177</v>
      </c>
      <c r="C84" s="133" t="s">
        <v>630</v>
      </c>
      <c r="D84" s="340">
        <v>0</v>
      </c>
      <c r="E84" s="341">
        <v>0</v>
      </c>
      <c r="F84" s="341">
        <v>10</v>
      </c>
      <c r="G84" s="341">
        <v>1</v>
      </c>
    </row>
    <row r="85" spans="1:7" x14ac:dyDescent="0.25">
      <c r="A85" s="131">
        <v>44049</v>
      </c>
      <c r="B85" s="132">
        <v>16570480</v>
      </c>
      <c r="C85" s="133" t="s">
        <v>630</v>
      </c>
      <c r="D85" s="340">
        <v>0</v>
      </c>
      <c r="E85" s="341">
        <v>0</v>
      </c>
      <c r="F85" s="341">
        <v>10</v>
      </c>
      <c r="G85" s="341">
        <v>1</v>
      </c>
    </row>
    <row r="86" spans="1:7" x14ac:dyDescent="0.25">
      <c r="A86" s="131">
        <v>44049</v>
      </c>
      <c r="B86" s="132">
        <v>16570644</v>
      </c>
      <c r="C86" s="133" t="s">
        <v>630</v>
      </c>
      <c r="D86" s="340">
        <v>0</v>
      </c>
      <c r="E86" s="341">
        <v>0</v>
      </c>
      <c r="F86" s="341">
        <v>10</v>
      </c>
      <c r="G86" s="341">
        <v>1</v>
      </c>
    </row>
    <row r="87" spans="1:7" x14ac:dyDescent="0.25">
      <c r="A87" s="131">
        <v>44049</v>
      </c>
      <c r="B87" s="133">
        <v>16568782</v>
      </c>
      <c r="C87" s="133" t="s">
        <v>631</v>
      </c>
      <c r="D87" s="340">
        <v>0</v>
      </c>
      <c r="E87" s="341">
        <v>0</v>
      </c>
      <c r="F87" s="341">
        <v>10</v>
      </c>
      <c r="G87" s="341">
        <v>1</v>
      </c>
    </row>
    <row r="88" spans="1:7" x14ac:dyDescent="0.25">
      <c r="A88" s="131">
        <v>44049</v>
      </c>
      <c r="B88" s="133">
        <v>16571856</v>
      </c>
      <c r="C88" s="133" t="s">
        <v>631</v>
      </c>
      <c r="D88" s="340">
        <v>0</v>
      </c>
      <c r="E88" s="341">
        <v>0</v>
      </c>
      <c r="F88" s="341">
        <v>10</v>
      </c>
      <c r="G88" s="341">
        <v>1</v>
      </c>
    </row>
    <row r="89" spans="1:7" x14ac:dyDescent="0.25">
      <c r="A89" s="131">
        <v>44049</v>
      </c>
      <c r="B89" s="132">
        <v>16566725</v>
      </c>
      <c r="C89" s="133" t="s">
        <v>631</v>
      </c>
      <c r="D89" s="340">
        <v>0</v>
      </c>
      <c r="E89" s="341">
        <v>0</v>
      </c>
      <c r="F89" s="341">
        <v>10</v>
      </c>
      <c r="G89" s="341">
        <v>1</v>
      </c>
    </row>
    <row r="90" spans="1:7" x14ac:dyDescent="0.25">
      <c r="A90" s="131">
        <v>44049</v>
      </c>
      <c r="B90" s="132">
        <v>16573957</v>
      </c>
      <c r="C90" s="133" t="s">
        <v>637</v>
      </c>
      <c r="D90" s="340">
        <v>0</v>
      </c>
      <c r="E90" s="341">
        <v>0</v>
      </c>
      <c r="F90" s="341">
        <v>10</v>
      </c>
      <c r="G90" s="341">
        <v>1</v>
      </c>
    </row>
    <row r="91" spans="1:7" x14ac:dyDescent="0.25">
      <c r="A91" s="131">
        <v>44049</v>
      </c>
      <c r="B91" s="132">
        <v>16572082</v>
      </c>
      <c r="C91" s="133" t="s">
        <v>637</v>
      </c>
      <c r="D91" s="340">
        <v>0</v>
      </c>
      <c r="E91" s="341">
        <v>10</v>
      </c>
      <c r="F91" s="341">
        <v>10</v>
      </c>
      <c r="G91" s="341">
        <v>2</v>
      </c>
    </row>
    <row r="92" spans="1:7" x14ac:dyDescent="0.25">
      <c r="A92" s="131">
        <v>44049</v>
      </c>
      <c r="B92" s="133">
        <v>16572082</v>
      </c>
      <c r="C92" s="133" t="s">
        <v>639</v>
      </c>
      <c r="D92" s="340">
        <v>0</v>
      </c>
      <c r="E92" s="341">
        <v>0</v>
      </c>
      <c r="F92" s="341">
        <v>10</v>
      </c>
      <c r="G92" s="341">
        <v>1</v>
      </c>
    </row>
    <row r="93" spans="1:7" x14ac:dyDescent="0.25">
      <c r="A93" s="131">
        <v>44049</v>
      </c>
      <c r="B93" s="132">
        <v>16574103</v>
      </c>
      <c r="C93" s="133" t="s">
        <v>636</v>
      </c>
      <c r="D93" s="340">
        <v>0</v>
      </c>
      <c r="E93" s="341">
        <v>0</v>
      </c>
      <c r="F93" s="341">
        <v>10</v>
      </c>
      <c r="G93" s="341">
        <v>1</v>
      </c>
    </row>
    <row r="94" spans="1:7" x14ac:dyDescent="0.25">
      <c r="A94" s="131">
        <v>44049</v>
      </c>
      <c r="B94" s="132">
        <v>16568986</v>
      </c>
      <c r="C94" s="133" t="s">
        <v>636</v>
      </c>
      <c r="D94" s="340">
        <v>0</v>
      </c>
      <c r="E94" s="341">
        <v>0</v>
      </c>
      <c r="F94" s="341">
        <v>10</v>
      </c>
      <c r="G94" s="341">
        <v>1</v>
      </c>
    </row>
    <row r="95" spans="1:7" x14ac:dyDescent="0.25">
      <c r="A95" s="131">
        <v>44049</v>
      </c>
      <c r="B95" s="132">
        <v>16568986</v>
      </c>
      <c r="C95" s="133" t="s">
        <v>636</v>
      </c>
      <c r="D95" s="340">
        <v>0</v>
      </c>
      <c r="E95" s="341">
        <v>0</v>
      </c>
      <c r="F95" s="341">
        <v>10</v>
      </c>
      <c r="G95" s="341">
        <v>1</v>
      </c>
    </row>
    <row r="96" spans="1:7" x14ac:dyDescent="0.25">
      <c r="A96" s="131">
        <v>44049</v>
      </c>
      <c r="B96" s="132">
        <v>16573536</v>
      </c>
      <c r="C96" s="133" t="s">
        <v>636</v>
      </c>
      <c r="D96" s="340">
        <v>0</v>
      </c>
      <c r="E96" s="341">
        <v>0</v>
      </c>
      <c r="F96" s="341">
        <v>10</v>
      </c>
      <c r="G96" s="341">
        <v>1</v>
      </c>
    </row>
    <row r="97" spans="1:7" x14ac:dyDescent="0.25">
      <c r="A97" s="131">
        <v>44049</v>
      </c>
      <c r="B97" s="132">
        <v>16574753</v>
      </c>
      <c r="C97" s="133" t="s">
        <v>639</v>
      </c>
      <c r="D97" s="340">
        <v>0</v>
      </c>
      <c r="E97" s="341">
        <v>0</v>
      </c>
      <c r="F97" s="341">
        <v>10</v>
      </c>
      <c r="G97" s="341">
        <v>1</v>
      </c>
    </row>
    <row r="98" spans="1:7" x14ac:dyDescent="0.25">
      <c r="A98" s="131">
        <v>44049</v>
      </c>
      <c r="B98" s="132">
        <v>16575009</v>
      </c>
      <c r="C98" s="133" t="s">
        <v>639</v>
      </c>
      <c r="D98" s="340">
        <v>0</v>
      </c>
      <c r="E98" s="341">
        <v>0</v>
      </c>
      <c r="F98" s="341">
        <v>10</v>
      </c>
      <c r="G98" s="341">
        <v>1</v>
      </c>
    </row>
    <row r="99" spans="1:7" x14ac:dyDescent="0.25">
      <c r="A99" s="131">
        <v>44049</v>
      </c>
      <c r="B99" s="132">
        <v>16575105</v>
      </c>
      <c r="C99" s="133" t="s">
        <v>639</v>
      </c>
      <c r="D99" s="340">
        <v>0</v>
      </c>
      <c r="E99" s="341">
        <v>0</v>
      </c>
      <c r="F99" s="341">
        <v>10</v>
      </c>
      <c r="G99" s="341">
        <v>1</v>
      </c>
    </row>
    <row r="100" spans="1:7" x14ac:dyDescent="0.25">
      <c r="A100" s="131">
        <v>44049</v>
      </c>
      <c r="B100" s="132">
        <v>16575113</v>
      </c>
      <c r="C100" s="133" t="s">
        <v>639</v>
      </c>
      <c r="D100" s="340">
        <v>0</v>
      </c>
      <c r="E100" s="341">
        <v>0</v>
      </c>
      <c r="F100" s="341">
        <v>10</v>
      </c>
      <c r="G100" s="341">
        <v>1</v>
      </c>
    </row>
    <row r="101" spans="1:7" x14ac:dyDescent="0.25">
      <c r="A101" s="131">
        <v>44049</v>
      </c>
      <c r="B101" s="132">
        <v>16575128</v>
      </c>
      <c r="C101" s="133" t="s">
        <v>639</v>
      </c>
      <c r="D101" s="340">
        <v>0</v>
      </c>
      <c r="E101" s="341">
        <v>0</v>
      </c>
      <c r="F101" s="341">
        <v>10</v>
      </c>
      <c r="G101" s="341">
        <v>1</v>
      </c>
    </row>
    <row r="102" spans="1:7" x14ac:dyDescent="0.25">
      <c r="A102" s="131">
        <v>44050</v>
      </c>
      <c r="B102" s="132">
        <v>16579206</v>
      </c>
      <c r="C102" s="133" t="s">
        <v>639</v>
      </c>
      <c r="D102" s="340">
        <v>0</v>
      </c>
      <c r="E102" s="341">
        <v>0</v>
      </c>
      <c r="F102" s="341">
        <v>10</v>
      </c>
      <c r="G102" s="341">
        <v>1</v>
      </c>
    </row>
    <row r="103" spans="1:7" x14ac:dyDescent="0.25">
      <c r="A103" s="131">
        <v>44050</v>
      </c>
      <c r="B103" s="132">
        <v>16579576</v>
      </c>
      <c r="C103" s="133" t="s">
        <v>639</v>
      </c>
      <c r="D103" s="340">
        <v>0</v>
      </c>
      <c r="E103" s="341">
        <v>0</v>
      </c>
      <c r="F103" s="341">
        <v>10</v>
      </c>
      <c r="G103" s="341">
        <v>1</v>
      </c>
    </row>
    <row r="104" spans="1:7" x14ac:dyDescent="0.25">
      <c r="A104" s="131">
        <v>44050</v>
      </c>
      <c r="B104" s="132">
        <v>16579764</v>
      </c>
      <c r="C104" s="133" t="s">
        <v>637</v>
      </c>
      <c r="D104" s="340">
        <v>0</v>
      </c>
      <c r="E104" s="341">
        <v>0</v>
      </c>
      <c r="F104" s="341">
        <v>10</v>
      </c>
      <c r="G104" s="341">
        <v>1</v>
      </c>
    </row>
    <row r="105" spans="1:7" x14ac:dyDescent="0.25">
      <c r="A105" s="131">
        <v>44050</v>
      </c>
      <c r="B105" s="132">
        <v>16579790</v>
      </c>
      <c r="C105" s="133" t="s">
        <v>637</v>
      </c>
      <c r="D105" s="340">
        <v>0</v>
      </c>
      <c r="E105" s="341">
        <v>0</v>
      </c>
      <c r="F105" s="341">
        <v>10</v>
      </c>
      <c r="G105" s="341">
        <v>1</v>
      </c>
    </row>
    <row r="106" spans="1:7" x14ac:dyDescent="0.25">
      <c r="A106" s="131">
        <v>44050</v>
      </c>
      <c r="B106" s="132">
        <v>16578921</v>
      </c>
      <c r="C106" s="133" t="s">
        <v>637</v>
      </c>
      <c r="D106" s="340">
        <v>0</v>
      </c>
      <c r="E106" s="341">
        <v>0</v>
      </c>
      <c r="F106" s="341">
        <v>10</v>
      </c>
      <c r="G106" s="341">
        <v>1</v>
      </c>
    </row>
    <row r="107" spans="1:7" x14ac:dyDescent="0.25">
      <c r="A107" s="131">
        <v>44050</v>
      </c>
      <c r="B107" s="132">
        <v>16578964</v>
      </c>
      <c r="C107" s="133" t="s">
        <v>637</v>
      </c>
      <c r="D107" s="340">
        <v>0</v>
      </c>
      <c r="E107" s="341">
        <v>0</v>
      </c>
      <c r="F107" s="341">
        <v>10</v>
      </c>
      <c r="G107" s="341">
        <v>1</v>
      </c>
    </row>
    <row r="108" spans="1:7" x14ac:dyDescent="0.25">
      <c r="A108" s="131">
        <v>44050</v>
      </c>
      <c r="B108" s="132">
        <v>16579023</v>
      </c>
      <c r="C108" s="133" t="s">
        <v>637</v>
      </c>
      <c r="D108" s="340">
        <v>0</v>
      </c>
      <c r="E108" s="341">
        <v>0</v>
      </c>
      <c r="F108" s="341">
        <v>10</v>
      </c>
      <c r="G108" s="341">
        <v>1</v>
      </c>
    </row>
    <row r="109" spans="1:7" x14ac:dyDescent="0.25">
      <c r="A109" s="131">
        <v>44050</v>
      </c>
      <c r="B109" s="132">
        <v>16574760</v>
      </c>
      <c r="C109" s="133" t="s">
        <v>637</v>
      </c>
      <c r="D109" s="340">
        <v>0</v>
      </c>
      <c r="E109" s="341">
        <v>0</v>
      </c>
      <c r="F109" s="341">
        <v>10</v>
      </c>
      <c r="G109" s="341">
        <v>1</v>
      </c>
    </row>
    <row r="110" spans="1:7" x14ac:dyDescent="0.25">
      <c r="A110" s="131">
        <v>44050</v>
      </c>
      <c r="B110" s="132">
        <v>16577090</v>
      </c>
      <c r="C110" s="133" t="s">
        <v>637</v>
      </c>
      <c r="D110" s="340">
        <v>0</v>
      </c>
      <c r="E110" s="341">
        <v>0</v>
      </c>
      <c r="F110" s="341">
        <v>10</v>
      </c>
      <c r="G110" s="341">
        <v>1</v>
      </c>
    </row>
    <row r="111" spans="1:7" x14ac:dyDescent="0.25">
      <c r="A111" s="131">
        <v>44050</v>
      </c>
      <c r="B111" s="132">
        <v>16578779</v>
      </c>
      <c r="C111" s="133" t="s">
        <v>637</v>
      </c>
      <c r="D111" s="340">
        <v>0</v>
      </c>
      <c r="E111" s="341">
        <v>0</v>
      </c>
      <c r="F111" s="341">
        <v>10</v>
      </c>
      <c r="G111" s="341">
        <v>1</v>
      </c>
    </row>
    <row r="112" spans="1:7" x14ac:dyDescent="0.25">
      <c r="A112" s="131">
        <v>44050</v>
      </c>
      <c r="B112" s="132">
        <v>16579174</v>
      </c>
      <c r="C112" s="133" t="s">
        <v>639</v>
      </c>
      <c r="D112" s="340">
        <v>0</v>
      </c>
      <c r="E112" s="341">
        <v>10</v>
      </c>
      <c r="F112" s="341">
        <v>10</v>
      </c>
      <c r="G112" s="341">
        <v>2</v>
      </c>
    </row>
    <row r="113" spans="1:7" x14ac:dyDescent="0.25">
      <c r="A113" s="131">
        <v>44050</v>
      </c>
      <c r="B113" s="132">
        <v>16579212</v>
      </c>
      <c r="C113" s="133" t="s">
        <v>630</v>
      </c>
      <c r="D113" s="340">
        <v>0</v>
      </c>
      <c r="E113" s="341">
        <v>0</v>
      </c>
      <c r="F113" s="341">
        <v>10</v>
      </c>
      <c r="G113" s="341">
        <v>1</v>
      </c>
    </row>
    <row r="114" spans="1:7" x14ac:dyDescent="0.25">
      <c r="A114" s="131">
        <v>44050</v>
      </c>
      <c r="B114" s="132">
        <v>16579183</v>
      </c>
      <c r="C114" s="133" t="s">
        <v>630</v>
      </c>
      <c r="D114" s="340">
        <v>0</v>
      </c>
      <c r="E114" s="341">
        <v>0</v>
      </c>
      <c r="F114" s="341">
        <v>10</v>
      </c>
      <c r="G114" s="341">
        <v>1</v>
      </c>
    </row>
    <row r="115" spans="1:7" x14ac:dyDescent="0.25">
      <c r="A115" s="131">
        <v>44050</v>
      </c>
      <c r="B115" s="132">
        <v>16579035</v>
      </c>
      <c r="C115" s="133" t="s">
        <v>630</v>
      </c>
      <c r="D115" s="340">
        <v>0</v>
      </c>
      <c r="E115" s="341">
        <v>0</v>
      </c>
      <c r="F115" s="341">
        <v>10</v>
      </c>
      <c r="G115" s="341">
        <v>1</v>
      </c>
    </row>
    <row r="116" spans="1:7" x14ac:dyDescent="0.25">
      <c r="A116" s="131">
        <v>44050</v>
      </c>
      <c r="B116" s="132">
        <v>16578991</v>
      </c>
      <c r="C116" s="133" t="s">
        <v>630</v>
      </c>
      <c r="D116" s="340">
        <v>0</v>
      </c>
      <c r="E116" s="341">
        <v>0</v>
      </c>
      <c r="F116" s="341">
        <v>10</v>
      </c>
      <c r="G116" s="341">
        <v>1</v>
      </c>
    </row>
    <row r="117" spans="1:7" x14ac:dyDescent="0.25">
      <c r="A117" s="131">
        <v>44050</v>
      </c>
      <c r="B117" s="132">
        <v>16578922</v>
      </c>
      <c r="C117" s="133" t="s">
        <v>630</v>
      </c>
      <c r="D117" s="340">
        <v>0</v>
      </c>
      <c r="E117" s="341">
        <v>0</v>
      </c>
      <c r="F117" s="341">
        <v>10</v>
      </c>
      <c r="G117" s="341">
        <v>1</v>
      </c>
    </row>
    <row r="118" spans="1:7" x14ac:dyDescent="0.25">
      <c r="A118" s="131">
        <v>44050</v>
      </c>
      <c r="B118" s="132">
        <v>16578677</v>
      </c>
      <c r="C118" s="133" t="s">
        <v>630</v>
      </c>
      <c r="D118" s="340">
        <v>0</v>
      </c>
      <c r="E118" s="341">
        <v>0</v>
      </c>
      <c r="F118" s="341">
        <v>10</v>
      </c>
      <c r="G118" s="341">
        <v>1</v>
      </c>
    </row>
    <row r="119" spans="1:7" x14ac:dyDescent="0.25">
      <c r="A119" s="131">
        <v>44050</v>
      </c>
      <c r="B119" s="132">
        <v>16578851</v>
      </c>
      <c r="C119" s="133" t="s">
        <v>630</v>
      </c>
      <c r="D119" s="340">
        <v>0</v>
      </c>
      <c r="E119" s="341">
        <v>0</v>
      </c>
      <c r="F119" s="341">
        <v>10</v>
      </c>
      <c r="G119" s="341">
        <v>1</v>
      </c>
    </row>
    <row r="120" spans="1:7" x14ac:dyDescent="0.25">
      <c r="A120" s="131">
        <v>44050</v>
      </c>
      <c r="B120" s="132">
        <v>16578189</v>
      </c>
      <c r="C120" s="133" t="s">
        <v>630</v>
      </c>
      <c r="D120" s="340">
        <v>0</v>
      </c>
      <c r="E120" s="341">
        <v>0</v>
      </c>
      <c r="F120" s="341">
        <v>10</v>
      </c>
      <c r="G120" s="341">
        <v>1</v>
      </c>
    </row>
    <row r="121" spans="1:7" x14ac:dyDescent="0.25">
      <c r="A121" s="131">
        <v>44050</v>
      </c>
      <c r="B121" s="132">
        <v>16578762</v>
      </c>
      <c r="C121" s="133" t="s">
        <v>630</v>
      </c>
      <c r="D121" s="340">
        <v>0</v>
      </c>
      <c r="E121" s="341">
        <v>0</v>
      </c>
      <c r="F121" s="341">
        <v>10</v>
      </c>
      <c r="G121" s="341">
        <v>1</v>
      </c>
    </row>
    <row r="122" spans="1:7" x14ac:dyDescent="0.25">
      <c r="A122" s="131">
        <v>44050</v>
      </c>
      <c r="B122" s="132">
        <v>16578093</v>
      </c>
      <c r="C122" s="133" t="s">
        <v>630</v>
      </c>
      <c r="D122" s="340">
        <v>0</v>
      </c>
      <c r="E122" s="341">
        <v>0</v>
      </c>
      <c r="F122" s="341">
        <v>10</v>
      </c>
      <c r="G122" s="341">
        <v>1</v>
      </c>
    </row>
    <row r="123" spans="1:7" x14ac:dyDescent="0.25">
      <c r="A123" s="131">
        <v>44050</v>
      </c>
      <c r="B123" s="132">
        <v>15677408</v>
      </c>
      <c r="C123" s="133" t="s">
        <v>630</v>
      </c>
      <c r="D123" s="340">
        <v>0</v>
      </c>
      <c r="E123" s="341">
        <v>0</v>
      </c>
      <c r="F123" s="341">
        <v>10</v>
      </c>
      <c r="G123" s="341">
        <v>1</v>
      </c>
    </row>
    <row r="124" spans="1:7" x14ac:dyDescent="0.25">
      <c r="A124" s="131">
        <v>44050</v>
      </c>
      <c r="B124" s="132">
        <v>16577046</v>
      </c>
      <c r="C124" s="133" t="s">
        <v>630</v>
      </c>
      <c r="D124" s="340">
        <v>0</v>
      </c>
      <c r="E124" s="341">
        <v>0</v>
      </c>
      <c r="F124" s="341">
        <v>10</v>
      </c>
      <c r="G124" s="341">
        <v>1</v>
      </c>
    </row>
    <row r="125" spans="1:7" x14ac:dyDescent="0.25">
      <c r="A125" s="131">
        <v>44050</v>
      </c>
      <c r="B125" s="132">
        <v>16576309</v>
      </c>
      <c r="C125" s="133" t="s">
        <v>630</v>
      </c>
      <c r="D125" s="340">
        <v>0</v>
      </c>
      <c r="E125" s="341">
        <v>0</v>
      </c>
      <c r="F125" s="341">
        <v>10</v>
      </c>
      <c r="G125" s="341">
        <v>1</v>
      </c>
    </row>
    <row r="126" spans="1:7" x14ac:dyDescent="0.25">
      <c r="A126" s="131">
        <v>44050</v>
      </c>
      <c r="B126" s="132">
        <v>16575880</v>
      </c>
      <c r="C126" s="133" t="s">
        <v>630</v>
      </c>
      <c r="D126" s="340">
        <v>0</v>
      </c>
      <c r="E126" s="341">
        <v>0</v>
      </c>
      <c r="F126" s="341">
        <v>10</v>
      </c>
      <c r="G126" s="341">
        <v>1</v>
      </c>
    </row>
    <row r="127" spans="1:7" x14ac:dyDescent="0.25">
      <c r="A127" s="131">
        <v>44050</v>
      </c>
      <c r="B127" s="132">
        <v>16575716</v>
      </c>
      <c r="C127" s="133" t="s">
        <v>630</v>
      </c>
      <c r="D127" s="340">
        <v>0</v>
      </c>
      <c r="E127" s="341">
        <v>0</v>
      </c>
      <c r="F127" s="341">
        <v>10</v>
      </c>
      <c r="G127" s="341">
        <v>1</v>
      </c>
    </row>
    <row r="128" spans="1:7" x14ac:dyDescent="0.25">
      <c r="A128" s="131">
        <v>44050</v>
      </c>
      <c r="B128" s="132">
        <v>16575487</v>
      </c>
      <c r="C128" s="133" t="s">
        <v>630</v>
      </c>
      <c r="D128" s="340">
        <v>0</v>
      </c>
      <c r="E128" s="341">
        <v>0</v>
      </c>
      <c r="F128" s="341">
        <v>10</v>
      </c>
      <c r="G128" s="341">
        <v>1</v>
      </c>
    </row>
    <row r="129" spans="1:7" x14ac:dyDescent="0.25">
      <c r="A129" s="131">
        <v>44050</v>
      </c>
      <c r="B129" s="132">
        <v>16575514</v>
      </c>
      <c r="C129" s="133" t="s">
        <v>630</v>
      </c>
      <c r="D129" s="340">
        <v>0</v>
      </c>
      <c r="E129" s="341">
        <v>0</v>
      </c>
      <c r="F129" s="341">
        <v>10</v>
      </c>
      <c r="G129" s="341">
        <v>1</v>
      </c>
    </row>
    <row r="130" spans="1:7" x14ac:dyDescent="0.25">
      <c r="A130" s="131">
        <v>44050</v>
      </c>
      <c r="B130" s="132">
        <v>16579706</v>
      </c>
      <c r="C130" s="133" t="s">
        <v>636</v>
      </c>
      <c r="D130" s="340">
        <v>0</v>
      </c>
      <c r="E130" s="341">
        <v>0</v>
      </c>
      <c r="F130" s="341">
        <v>10</v>
      </c>
      <c r="G130" s="341">
        <v>1</v>
      </c>
    </row>
    <row r="131" spans="1:7" x14ac:dyDescent="0.25">
      <c r="A131" s="131">
        <v>44050</v>
      </c>
      <c r="B131" s="132">
        <v>16579513</v>
      </c>
      <c r="C131" s="133" t="s">
        <v>636</v>
      </c>
      <c r="D131" s="340">
        <v>0</v>
      </c>
      <c r="E131" s="341">
        <v>0</v>
      </c>
      <c r="F131" s="341">
        <v>10</v>
      </c>
      <c r="G131" s="341">
        <v>1</v>
      </c>
    </row>
    <row r="132" spans="1:7" x14ac:dyDescent="0.25">
      <c r="A132" s="131">
        <v>44050</v>
      </c>
      <c r="B132" s="132">
        <v>16577832</v>
      </c>
      <c r="C132" s="133" t="s">
        <v>636</v>
      </c>
      <c r="D132" s="340">
        <v>0</v>
      </c>
      <c r="E132" s="341">
        <v>0</v>
      </c>
      <c r="F132" s="341">
        <v>10</v>
      </c>
      <c r="G132" s="341">
        <v>1</v>
      </c>
    </row>
    <row r="133" spans="1:7" x14ac:dyDescent="0.25">
      <c r="A133" s="131">
        <v>44050</v>
      </c>
      <c r="B133" s="132">
        <v>16578760</v>
      </c>
      <c r="C133" s="133" t="s">
        <v>636</v>
      </c>
      <c r="D133" s="340">
        <v>0</v>
      </c>
      <c r="E133" s="341">
        <v>0</v>
      </c>
      <c r="F133" s="341">
        <v>10</v>
      </c>
      <c r="G133" s="341">
        <v>1</v>
      </c>
    </row>
    <row r="134" spans="1:7" x14ac:dyDescent="0.25">
      <c r="A134" s="131">
        <v>44050</v>
      </c>
      <c r="B134" s="132">
        <v>16580132</v>
      </c>
      <c r="C134" s="133" t="s">
        <v>637</v>
      </c>
      <c r="D134" s="340">
        <v>0</v>
      </c>
      <c r="E134" s="341">
        <v>0</v>
      </c>
      <c r="F134" s="341">
        <v>10</v>
      </c>
      <c r="G134" s="341">
        <v>1</v>
      </c>
    </row>
    <row r="135" spans="1:7" x14ac:dyDescent="0.25">
      <c r="A135" s="131">
        <v>44051</v>
      </c>
      <c r="B135" s="132">
        <v>16570692</v>
      </c>
      <c r="C135" s="133" t="s">
        <v>637</v>
      </c>
      <c r="D135" s="340">
        <v>0</v>
      </c>
      <c r="E135" s="341">
        <v>0</v>
      </c>
      <c r="F135" s="341">
        <v>10</v>
      </c>
      <c r="G135" s="341">
        <v>1</v>
      </c>
    </row>
    <row r="136" spans="1:7" x14ac:dyDescent="0.25">
      <c r="A136" s="131">
        <v>44051</v>
      </c>
      <c r="B136" s="132">
        <v>16582069</v>
      </c>
      <c r="C136" s="133" t="s">
        <v>637</v>
      </c>
      <c r="D136" s="340">
        <v>0</v>
      </c>
      <c r="E136" s="341">
        <v>0</v>
      </c>
      <c r="F136" s="341">
        <v>10</v>
      </c>
      <c r="G136" s="341">
        <v>1</v>
      </c>
    </row>
    <row r="137" spans="1:7" x14ac:dyDescent="0.25">
      <c r="A137" s="131">
        <v>44051</v>
      </c>
      <c r="B137" s="132">
        <v>16581971</v>
      </c>
      <c r="C137" s="133" t="s">
        <v>637</v>
      </c>
      <c r="D137" s="340">
        <v>0</v>
      </c>
      <c r="E137" s="341">
        <v>0</v>
      </c>
      <c r="F137" s="341">
        <v>10</v>
      </c>
      <c r="G137" s="341">
        <v>1</v>
      </c>
    </row>
    <row r="138" spans="1:7" x14ac:dyDescent="0.25">
      <c r="A138" s="131">
        <v>44051</v>
      </c>
      <c r="B138" s="132">
        <v>16581961</v>
      </c>
      <c r="C138" s="133" t="s">
        <v>637</v>
      </c>
      <c r="D138" s="340">
        <v>0</v>
      </c>
      <c r="E138" s="341">
        <v>0</v>
      </c>
      <c r="F138" s="341">
        <v>10</v>
      </c>
      <c r="G138" s="341">
        <v>1</v>
      </c>
    </row>
    <row r="139" spans="1:7" x14ac:dyDescent="0.25">
      <c r="A139" s="131">
        <v>44051</v>
      </c>
      <c r="B139" s="132">
        <v>16580927</v>
      </c>
      <c r="C139" s="133" t="s">
        <v>637</v>
      </c>
      <c r="D139" s="340">
        <v>0</v>
      </c>
      <c r="E139" s="341">
        <v>0</v>
      </c>
      <c r="F139" s="341">
        <v>10</v>
      </c>
      <c r="G139" s="341">
        <v>1</v>
      </c>
    </row>
    <row r="140" spans="1:7" x14ac:dyDescent="0.25">
      <c r="A140" s="131">
        <v>44051</v>
      </c>
      <c r="B140" s="132">
        <v>16580894</v>
      </c>
      <c r="C140" s="133" t="s">
        <v>637</v>
      </c>
      <c r="D140" s="340">
        <v>0</v>
      </c>
      <c r="E140" s="341">
        <v>0</v>
      </c>
      <c r="F140" s="341">
        <v>10</v>
      </c>
      <c r="G140" s="341">
        <v>1</v>
      </c>
    </row>
    <row r="141" spans="1:7" x14ac:dyDescent="0.25">
      <c r="A141" s="131">
        <v>44051</v>
      </c>
      <c r="B141" s="132">
        <v>16582875</v>
      </c>
      <c r="C141" s="133" t="s">
        <v>637</v>
      </c>
      <c r="D141" s="340">
        <v>0</v>
      </c>
      <c r="E141" s="341">
        <v>0</v>
      </c>
      <c r="F141" s="341">
        <v>10</v>
      </c>
      <c r="G141" s="341">
        <v>1</v>
      </c>
    </row>
    <row r="142" spans="1:7" x14ac:dyDescent="0.25">
      <c r="A142" s="131">
        <v>44052</v>
      </c>
      <c r="B142" s="132">
        <v>16581971</v>
      </c>
      <c r="C142" s="133" t="s">
        <v>637</v>
      </c>
      <c r="D142" s="340">
        <v>0</v>
      </c>
      <c r="E142" s="341">
        <v>0</v>
      </c>
      <c r="F142" s="341">
        <v>10</v>
      </c>
      <c r="G142" s="341">
        <v>1</v>
      </c>
    </row>
    <row r="143" spans="1:7" x14ac:dyDescent="0.25">
      <c r="A143" s="131">
        <v>44052</v>
      </c>
      <c r="B143" s="132">
        <v>16581944</v>
      </c>
      <c r="C143" s="133" t="s">
        <v>637</v>
      </c>
      <c r="D143" s="340">
        <v>0</v>
      </c>
      <c r="E143" s="341">
        <v>0</v>
      </c>
      <c r="F143" s="341">
        <v>10</v>
      </c>
      <c r="G143" s="341">
        <v>1</v>
      </c>
    </row>
    <row r="144" spans="1:7" x14ac:dyDescent="0.25">
      <c r="A144" s="131">
        <v>44053</v>
      </c>
      <c r="B144" s="132">
        <v>16587317</v>
      </c>
      <c r="C144" s="133" t="s">
        <v>639</v>
      </c>
      <c r="D144" s="340">
        <v>0</v>
      </c>
      <c r="E144" s="341">
        <v>0</v>
      </c>
      <c r="F144" s="341">
        <v>10</v>
      </c>
      <c r="G144" s="341">
        <v>1</v>
      </c>
    </row>
    <row r="145" spans="1:7" x14ac:dyDescent="0.25">
      <c r="A145" s="131">
        <v>44053</v>
      </c>
      <c r="B145" s="132">
        <v>16587014</v>
      </c>
      <c r="C145" s="133" t="s">
        <v>636</v>
      </c>
      <c r="D145" s="340">
        <v>0</v>
      </c>
      <c r="E145" s="341">
        <v>0</v>
      </c>
      <c r="F145" s="341">
        <v>10</v>
      </c>
      <c r="G145" s="341">
        <v>1</v>
      </c>
    </row>
    <row r="146" spans="1:7" x14ac:dyDescent="0.25">
      <c r="A146" s="131">
        <v>44053</v>
      </c>
      <c r="B146" s="132">
        <v>16587093</v>
      </c>
      <c r="C146" s="133" t="s">
        <v>636</v>
      </c>
      <c r="D146" s="340">
        <v>0</v>
      </c>
      <c r="E146" s="341">
        <v>0</v>
      </c>
      <c r="F146" s="341">
        <v>10</v>
      </c>
      <c r="G146" s="341">
        <v>1</v>
      </c>
    </row>
    <row r="147" spans="1:7" x14ac:dyDescent="0.25">
      <c r="A147" s="131">
        <v>44053</v>
      </c>
      <c r="B147" s="132">
        <v>16587127</v>
      </c>
      <c r="C147" s="133" t="s">
        <v>636</v>
      </c>
      <c r="D147" s="340">
        <v>0</v>
      </c>
      <c r="E147" s="341">
        <v>0</v>
      </c>
      <c r="F147" s="341">
        <v>10</v>
      </c>
      <c r="G147" s="341">
        <v>1</v>
      </c>
    </row>
    <row r="148" spans="1:7" x14ac:dyDescent="0.25">
      <c r="A148" s="131">
        <v>44053</v>
      </c>
      <c r="B148" s="132">
        <v>16584711</v>
      </c>
      <c r="C148" s="133" t="s">
        <v>636</v>
      </c>
      <c r="D148" s="340">
        <v>0</v>
      </c>
      <c r="E148" s="341">
        <v>0</v>
      </c>
      <c r="F148" s="341">
        <v>10</v>
      </c>
      <c r="G148" s="341">
        <v>1</v>
      </c>
    </row>
    <row r="149" spans="1:7" x14ac:dyDescent="0.25">
      <c r="A149" s="131">
        <v>44053</v>
      </c>
      <c r="B149" s="132">
        <v>16585091</v>
      </c>
      <c r="C149" s="133" t="s">
        <v>636</v>
      </c>
      <c r="D149" s="340">
        <v>0</v>
      </c>
      <c r="E149" s="341">
        <v>0</v>
      </c>
      <c r="F149" s="341">
        <v>10</v>
      </c>
      <c r="G149" s="341">
        <v>1</v>
      </c>
    </row>
    <row r="150" spans="1:7" x14ac:dyDescent="0.25">
      <c r="A150" s="131">
        <v>44053</v>
      </c>
      <c r="B150" s="132">
        <v>16585863</v>
      </c>
      <c r="C150" s="133" t="s">
        <v>636</v>
      </c>
      <c r="D150" s="340">
        <v>0</v>
      </c>
      <c r="E150" s="341">
        <v>0</v>
      </c>
      <c r="F150" s="341">
        <v>10</v>
      </c>
      <c r="G150" s="341">
        <v>1</v>
      </c>
    </row>
    <row r="151" spans="1:7" x14ac:dyDescent="0.25">
      <c r="A151" s="131">
        <v>44053</v>
      </c>
      <c r="B151" s="132">
        <v>16586090</v>
      </c>
      <c r="C151" s="133" t="s">
        <v>636</v>
      </c>
      <c r="D151" s="340">
        <v>0</v>
      </c>
      <c r="E151" s="341">
        <v>0</v>
      </c>
      <c r="F151" s="341">
        <v>10</v>
      </c>
      <c r="G151" s="341">
        <v>1</v>
      </c>
    </row>
    <row r="152" spans="1:7" x14ac:dyDescent="0.25">
      <c r="A152" s="131">
        <v>44053</v>
      </c>
      <c r="B152" s="132">
        <v>16586805</v>
      </c>
      <c r="C152" s="133" t="s">
        <v>636</v>
      </c>
      <c r="D152" s="340">
        <v>0</v>
      </c>
      <c r="E152" s="341">
        <v>0</v>
      </c>
      <c r="F152" s="341">
        <v>10</v>
      </c>
      <c r="G152" s="341">
        <v>1</v>
      </c>
    </row>
    <row r="153" spans="1:7" x14ac:dyDescent="0.25">
      <c r="A153" s="131">
        <v>44053</v>
      </c>
      <c r="B153" s="132">
        <v>16586910</v>
      </c>
      <c r="C153" s="133" t="s">
        <v>636</v>
      </c>
      <c r="D153" s="340">
        <v>0</v>
      </c>
      <c r="E153" s="341">
        <v>0</v>
      </c>
      <c r="F153" s="341">
        <v>10</v>
      </c>
      <c r="G153" s="341">
        <v>1</v>
      </c>
    </row>
    <row r="154" spans="1:7" x14ac:dyDescent="0.25">
      <c r="A154" s="131">
        <v>44053</v>
      </c>
      <c r="B154" s="132">
        <v>16587135</v>
      </c>
      <c r="C154" s="133" t="s">
        <v>636</v>
      </c>
      <c r="D154" s="340">
        <v>0</v>
      </c>
      <c r="E154" s="341">
        <v>0</v>
      </c>
      <c r="F154" s="341">
        <v>10</v>
      </c>
      <c r="G154" s="341">
        <v>1</v>
      </c>
    </row>
    <row r="155" spans="1:7" x14ac:dyDescent="0.25">
      <c r="A155" s="131">
        <v>44053</v>
      </c>
      <c r="B155" s="132">
        <v>16586671</v>
      </c>
      <c r="C155" s="133" t="s">
        <v>630</v>
      </c>
      <c r="D155" s="340">
        <v>0</v>
      </c>
      <c r="E155" s="341">
        <v>0</v>
      </c>
      <c r="F155" s="341">
        <v>10</v>
      </c>
      <c r="G155" s="341">
        <v>1</v>
      </c>
    </row>
    <row r="156" spans="1:7" x14ac:dyDescent="0.25">
      <c r="A156" s="131">
        <v>44053</v>
      </c>
      <c r="B156" s="132">
        <v>16587504</v>
      </c>
      <c r="C156" s="133" t="s">
        <v>639</v>
      </c>
      <c r="D156" s="340">
        <v>0</v>
      </c>
      <c r="E156" s="341">
        <v>10</v>
      </c>
      <c r="F156" s="341">
        <v>10</v>
      </c>
      <c r="G156" s="341">
        <v>2</v>
      </c>
    </row>
    <row r="157" spans="1:7" x14ac:dyDescent="0.25">
      <c r="A157" s="131">
        <v>44053</v>
      </c>
      <c r="B157" s="132">
        <v>16587529</v>
      </c>
      <c r="C157" s="133" t="s">
        <v>639</v>
      </c>
      <c r="D157" s="340">
        <v>0</v>
      </c>
      <c r="E157" s="341">
        <v>10</v>
      </c>
      <c r="F157" s="341">
        <v>10</v>
      </c>
      <c r="G157" s="341">
        <v>2</v>
      </c>
    </row>
    <row r="158" spans="1:7" x14ac:dyDescent="0.25">
      <c r="A158" s="131">
        <v>44053</v>
      </c>
      <c r="B158" s="132">
        <v>16584892</v>
      </c>
      <c r="C158" s="133" t="s">
        <v>630</v>
      </c>
      <c r="D158" s="340">
        <v>0</v>
      </c>
      <c r="E158" s="341">
        <v>0</v>
      </c>
      <c r="F158" s="341">
        <v>10</v>
      </c>
      <c r="G158" s="341">
        <v>1</v>
      </c>
    </row>
    <row r="159" spans="1:7" x14ac:dyDescent="0.25">
      <c r="A159" s="131">
        <v>44053</v>
      </c>
      <c r="B159" s="132">
        <v>16587097</v>
      </c>
      <c r="C159" s="133" t="s">
        <v>630</v>
      </c>
      <c r="D159" s="340">
        <v>0</v>
      </c>
      <c r="E159" s="341">
        <v>0</v>
      </c>
      <c r="F159" s="341">
        <v>10</v>
      </c>
      <c r="G159" s="341">
        <v>0</v>
      </c>
    </row>
    <row r="160" spans="1:7" x14ac:dyDescent="0.25">
      <c r="A160" s="131">
        <v>44053</v>
      </c>
      <c r="B160" s="132">
        <v>16583778</v>
      </c>
      <c r="C160" s="133" t="s">
        <v>637</v>
      </c>
      <c r="D160" s="340">
        <v>0</v>
      </c>
      <c r="E160" s="341">
        <v>0</v>
      </c>
      <c r="F160" s="341">
        <v>10</v>
      </c>
      <c r="G160" s="341">
        <v>1</v>
      </c>
    </row>
    <row r="161" spans="1:7" x14ac:dyDescent="0.25">
      <c r="A161" s="131">
        <v>44053</v>
      </c>
      <c r="B161" s="132">
        <v>16586630</v>
      </c>
      <c r="C161" s="133" t="s">
        <v>630</v>
      </c>
      <c r="D161" s="340">
        <v>0</v>
      </c>
      <c r="E161" s="341">
        <v>0</v>
      </c>
      <c r="F161" s="341">
        <v>10</v>
      </c>
      <c r="G161" s="341">
        <v>1</v>
      </c>
    </row>
    <row r="162" spans="1:7" x14ac:dyDescent="0.25">
      <c r="A162" s="131">
        <v>44053</v>
      </c>
      <c r="B162" s="132">
        <v>16586168</v>
      </c>
      <c r="C162" s="133" t="s">
        <v>630</v>
      </c>
      <c r="D162" s="340">
        <v>0</v>
      </c>
      <c r="E162" s="341">
        <v>0</v>
      </c>
      <c r="F162" s="341">
        <v>10</v>
      </c>
      <c r="G162" s="341">
        <v>1</v>
      </c>
    </row>
    <row r="163" spans="1:7" x14ac:dyDescent="0.25">
      <c r="A163" s="131">
        <v>44053</v>
      </c>
      <c r="B163" s="132">
        <v>16585552</v>
      </c>
      <c r="C163" s="133" t="s">
        <v>630</v>
      </c>
      <c r="D163" s="340">
        <v>0</v>
      </c>
      <c r="E163" s="341">
        <v>0</v>
      </c>
      <c r="F163" s="341">
        <v>10</v>
      </c>
      <c r="G163" s="341">
        <v>1</v>
      </c>
    </row>
    <row r="164" spans="1:7" x14ac:dyDescent="0.25">
      <c r="A164" s="131">
        <v>44053</v>
      </c>
      <c r="B164" s="132">
        <v>16585487</v>
      </c>
      <c r="C164" s="133" t="s">
        <v>630</v>
      </c>
      <c r="D164" s="340">
        <v>0</v>
      </c>
      <c r="E164" s="341">
        <v>0</v>
      </c>
      <c r="F164" s="341">
        <v>10</v>
      </c>
      <c r="G164" s="341">
        <v>1</v>
      </c>
    </row>
    <row r="165" spans="1:7" x14ac:dyDescent="0.25">
      <c r="A165" s="131">
        <v>44053</v>
      </c>
      <c r="B165" s="132">
        <v>16585399</v>
      </c>
      <c r="C165" s="133" t="s">
        <v>630</v>
      </c>
      <c r="D165" s="340">
        <v>0</v>
      </c>
      <c r="E165" s="341">
        <v>0</v>
      </c>
      <c r="F165" s="341">
        <v>10</v>
      </c>
      <c r="G165" s="341">
        <v>1</v>
      </c>
    </row>
    <row r="166" spans="1:7" x14ac:dyDescent="0.25">
      <c r="A166" s="131">
        <v>44053</v>
      </c>
      <c r="B166" s="132">
        <v>16585234</v>
      </c>
      <c r="C166" s="133" t="s">
        <v>630</v>
      </c>
      <c r="D166" s="340">
        <v>0</v>
      </c>
      <c r="E166" s="341">
        <v>0</v>
      </c>
      <c r="F166" s="341">
        <v>10</v>
      </c>
      <c r="G166" s="341">
        <v>1</v>
      </c>
    </row>
    <row r="167" spans="1:7" x14ac:dyDescent="0.25">
      <c r="A167" s="131">
        <v>44053</v>
      </c>
      <c r="B167" s="132">
        <v>16584806</v>
      </c>
      <c r="C167" s="133" t="s">
        <v>630</v>
      </c>
      <c r="D167" s="340">
        <v>0</v>
      </c>
      <c r="E167" s="341">
        <v>0</v>
      </c>
      <c r="F167" s="341">
        <v>10</v>
      </c>
      <c r="G167" s="341">
        <v>1</v>
      </c>
    </row>
    <row r="168" spans="1:7" x14ac:dyDescent="0.25">
      <c r="A168" s="131">
        <v>44053</v>
      </c>
      <c r="B168" s="132">
        <v>16584376</v>
      </c>
      <c r="C168" s="133" t="s">
        <v>630</v>
      </c>
      <c r="D168" s="340">
        <v>0</v>
      </c>
      <c r="E168" s="341">
        <v>0</v>
      </c>
      <c r="F168" s="341">
        <v>10</v>
      </c>
      <c r="G168" s="341">
        <v>1</v>
      </c>
    </row>
    <row r="169" spans="1:7" x14ac:dyDescent="0.25">
      <c r="A169" s="131">
        <v>44053</v>
      </c>
      <c r="B169" s="132">
        <v>16584271</v>
      </c>
      <c r="C169" s="133" t="s">
        <v>630</v>
      </c>
      <c r="D169" s="340">
        <v>0</v>
      </c>
      <c r="E169" s="341">
        <v>0</v>
      </c>
      <c r="F169" s="341">
        <v>10</v>
      </c>
      <c r="G169" s="341">
        <v>1</v>
      </c>
    </row>
    <row r="170" spans="1:7" x14ac:dyDescent="0.25">
      <c r="A170" s="131">
        <v>44053</v>
      </c>
      <c r="B170" s="132">
        <v>16584006</v>
      </c>
      <c r="C170" s="133" t="s">
        <v>630</v>
      </c>
      <c r="D170" s="340">
        <v>0</v>
      </c>
      <c r="E170" s="341">
        <v>0</v>
      </c>
      <c r="F170" s="341">
        <v>10</v>
      </c>
      <c r="G170" s="341">
        <v>1</v>
      </c>
    </row>
    <row r="171" spans="1:7" x14ac:dyDescent="0.25">
      <c r="A171" s="131">
        <v>44053</v>
      </c>
      <c r="B171" s="132">
        <v>16583962</v>
      </c>
      <c r="C171" s="133" t="s">
        <v>630</v>
      </c>
      <c r="D171" s="340">
        <v>0</v>
      </c>
      <c r="E171" s="341">
        <v>0</v>
      </c>
      <c r="F171" s="341">
        <v>10</v>
      </c>
      <c r="G171" s="341">
        <v>1</v>
      </c>
    </row>
    <row r="172" spans="1:7" x14ac:dyDescent="0.25">
      <c r="A172" s="131">
        <v>44053</v>
      </c>
      <c r="B172" s="132">
        <v>16583017</v>
      </c>
      <c r="C172" s="133" t="s">
        <v>630</v>
      </c>
      <c r="D172" s="340">
        <v>0</v>
      </c>
      <c r="E172" s="341">
        <v>0</v>
      </c>
      <c r="F172" s="341">
        <v>10</v>
      </c>
      <c r="G172" s="341">
        <v>1</v>
      </c>
    </row>
    <row r="173" spans="1:7" x14ac:dyDescent="0.25">
      <c r="A173" s="131">
        <v>44053</v>
      </c>
      <c r="B173" s="132">
        <v>16586887</v>
      </c>
      <c r="C173" s="133" t="s">
        <v>637</v>
      </c>
      <c r="D173" s="340">
        <v>0</v>
      </c>
      <c r="E173" s="341">
        <v>0</v>
      </c>
      <c r="F173" s="341">
        <v>10</v>
      </c>
      <c r="G173" s="341">
        <v>1</v>
      </c>
    </row>
    <row r="174" spans="1:7" x14ac:dyDescent="0.25">
      <c r="A174" s="131">
        <v>44053</v>
      </c>
      <c r="B174" s="132">
        <v>16586185</v>
      </c>
      <c r="C174" s="133" t="s">
        <v>631</v>
      </c>
      <c r="D174" s="340">
        <v>0</v>
      </c>
      <c r="E174" s="341">
        <v>0</v>
      </c>
      <c r="F174" s="341">
        <v>10</v>
      </c>
      <c r="G174" s="341">
        <v>1</v>
      </c>
    </row>
    <row r="175" spans="1:7" x14ac:dyDescent="0.25">
      <c r="A175" s="131">
        <v>44053</v>
      </c>
      <c r="B175" s="132">
        <v>16586620</v>
      </c>
      <c r="C175" s="133" t="s">
        <v>637</v>
      </c>
      <c r="D175" s="340">
        <v>0</v>
      </c>
      <c r="E175" s="341">
        <v>0</v>
      </c>
      <c r="F175" s="341">
        <v>10</v>
      </c>
      <c r="G175" s="341">
        <v>1</v>
      </c>
    </row>
    <row r="176" spans="1:7" x14ac:dyDescent="0.25">
      <c r="A176" s="131">
        <v>44053</v>
      </c>
      <c r="B176" s="132">
        <v>16586648</v>
      </c>
      <c r="C176" s="133" t="s">
        <v>637</v>
      </c>
      <c r="D176" s="340">
        <v>0</v>
      </c>
      <c r="E176" s="341">
        <v>0</v>
      </c>
      <c r="F176" s="341">
        <v>10</v>
      </c>
      <c r="G176" s="341">
        <v>1</v>
      </c>
    </row>
    <row r="177" spans="1:7" x14ac:dyDescent="0.25">
      <c r="A177" s="131">
        <v>44053</v>
      </c>
      <c r="B177" s="132">
        <v>16586591</v>
      </c>
      <c r="C177" s="133" t="s">
        <v>637</v>
      </c>
      <c r="D177" s="340">
        <v>0</v>
      </c>
      <c r="E177" s="341">
        <v>0</v>
      </c>
      <c r="F177" s="341">
        <v>10</v>
      </c>
      <c r="G177" s="341">
        <v>1</v>
      </c>
    </row>
    <row r="178" spans="1:7" x14ac:dyDescent="0.25">
      <c r="A178" s="131">
        <v>44053</v>
      </c>
      <c r="B178" s="132">
        <v>16586195</v>
      </c>
      <c r="C178" s="133" t="s">
        <v>637</v>
      </c>
      <c r="D178" s="340">
        <v>0</v>
      </c>
      <c r="E178" s="341">
        <v>0</v>
      </c>
      <c r="F178" s="341">
        <v>10</v>
      </c>
      <c r="G178" s="341">
        <v>1</v>
      </c>
    </row>
    <row r="179" spans="1:7" x14ac:dyDescent="0.25">
      <c r="A179" s="131">
        <v>44053</v>
      </c>
      <c r="B179" s="132">
        <v>16586309</v>
      </c>
      <c r="C179" s="133" t="s">
        <v>637</v>
      </c>
      <c r="D179" s="340">
        <v>0</v>
      </c>
      <c r="E179" s="341">
        <v>0</v>
      </c>
      <c r="F179" s="341">
        <v>10</v>
      </c>
      <c r="G179" s="341">
        <v>1</v>
      </c>
    </row>
    <row r="180" spans="1:7" x14ac:dyDescent="0.25">
      <c r="A180" s="131">
        <v>44053</v>
      </c>
      <c r="B180" s="132">
        <v>16586069</v>
      </c>
      <c r="C180" s="133" t="s">
        <v>637</v>
      </c>
      <c r="D180" s="340">
        <v>0</v>
      </c>
      <c r="E180" s="341">
        <v>0</v>
      </c>
      <c r="F180" s="341">
        <v>10</v>
      </c>
      <c r="G180" s="341">
        <v>1</v>
      </c>
    </row>
    <row r="181" spans="1:7" x14ac:dyDescent="0.25">
      <c r="A181" s="131">
        <v>44053</v>
      </c>
      <c r="B181" s="132">
        <v>16585146</v>
      </c>
      <c r="C181" s="133" t="s">
        <v>637</v>
      </c>
      <c r="D181" s="340">
        <v>0</v>
      </c>
      <c r="E181" s="341">
        <v>0</v>
      </c>
      <c r="F181" s="341">
        <v>10</v>
      </c>
      <c r="G181" s="341">
        <v>1</v>
      </c>
    </row>
    <row r="182" spans="1:7" x14ac:dyDescent="0.25">
      <c r="A182" s="131">
        <v>44054</v>
      </c>
      <c r="B182" s="132">
        <v>16593175</v>
      </c>
      <c r="C182" s="133" t="s">
        <v>628</v>
      </c>
      <c r="D182" s="340">
        <v>0</v>
      </c>
      <c r="E182" s="341">
        <v>0</v>
      </c>
      <c r="F182" s="341">
        <v>10</v>
      </c>
      <c r="G182" s="341">
        <v>1</v>
      </c>
    </row>
    <row r="183" spans="1:7" x14ac:dyDescent="0.25">
      <c r="A183" s="131">
        <v>44054</v>
      </c>
      <c r="B183" s="132">
        <v>16592667</v>
      </c>
      <c r="C183" s="133" t="s">
        <v>628</v>
      </c>
      <c r="D183" s="340">
        <v>0</v>
      </c>
      <c r="E183" s="341">
        <v>0</v>
      </c>
      <c r="F183" s="341">
        <v>10</v>
      </c>
      <c r="G183" s="341">
        <v>1</v>
      </c>
    </row>
    <row r="184" spans="1:7" x14ac:dyDescent="0.25">
      <c r="A184" s="131">
        <v>44054</v>
      </c>
      <c r="B184" s="132">
        <v>16593090</v>
      </c>
      <c r="C184" s="133" t="s">
        <v>636</v>
      </c>
      <c r="D184" s="340">
        <v>0</v>
      </c>
      <c r="E184" s="341">
        <v>0</v>
      </c>
      <c r="F184" s="341">
        <v>10</v>
      </c>
      <c r="G184" s="341">
        <v>1</v>
      </c>
    </row>
    <row r="185" spans="1:7" x14ac:dyDescent="0.25">
      <c r="A185" s="131">
        <v>44054</v>
      </c>
      <c r="B185" s="132">
        <v>16593262</v>
      </c>
      <c r="C185" s="133" t="s">
        <v>636</v>
      </c>
      <c r="D185" s="340">
        <v>0</v>
      </c>
      <c r="E185" s="341">
        <v>0</v>
      </c>
      <c r="F185" s="341">
        <v>10</v>
      </c>
      <c r="G185" s="341">
        <v>1</v>
      </c>
    </row>
    <row r="186" spans="1:7" x14ac:dyDescent="0.25">
      <c r="A186" s="131">
        <v>44054</v>
      </c>
      <c r="B186" s="132">
        <v>16593161</v>
      </c>
      <c r="C186" s="133" t="s">
        <v>636</v>
      </c>
      <c r="D186" s="340">
        <v>0</v>
      </c>
      <c r="E186" s="341">
        <v>0</v>
      </c>
      <c r="F186" s="341">
        <v>10</v>
      </c>
      <c r="G186" s="341">
        <v>1</v>
      </c>
    </row>
    <row r="187" spans="1:7" x14ac:dyDescent="0.25">
      <c r="A187" s="131">
        <v>44054</v>
      </c>
      <c r="B187" s="132">
        <v>16593121</v>
      </c>
      <c r="C187" s="133" t="s">
        <v>636</v>
      </c>
      <c r="D187" s="340">
        <v>0</v>
      </c>
      <c r="E187" s="341">
        <v>0</v>
      </c>
      <c r="F187" s="341">
        <v>10</v>
      </c>
      <c r="G187" s="341">
        <v>1</v>
      </c>
    </row>
    <row r="188" spans="1:7" x14ac:dyDescent="0.25">
      <c r="A188" s="131">
        <v>44054</v>
      </c>
      <c r="B188" s="132">
        <v>16593312</v>
      </c>
      <c r="C188" s="133" t="s">
        <v>636</v>
      </c>
      <c r="D188" s="340">
        <v>0</v>
      </c>
      <c r="E188" s="341">
        <v>0</v>
      </c>
      <c r="F188" s="341">
        <v>10</v>
      </c>
      <c r="G188" s="341">
        <v>1</v>
      </c>
    </row>
    <row r="189" spans="1:7" x14ac:dyDescent="0.25">
      <c r="A189" s="131">
        <v>44054</v>
      </c>
      <c r="B189" s="132">
        <v>16589782</v>
      </c>
      <c r="C189" s="133" t="s">
        <v>630</v>
      </c>
      <c r="D189" s="340">
        <v>0</v>
      </c>
      <c r="E189" s="341">
        <v>0</v>
      </c>
      <c r="F189" s="341">
        <v>10</v>
      </c>
      <c r="G189" s="341">
        <v>1</v>
      </c>
    </row>
    <row r="190" spans="1:7" x14ac:dyDescent="0.25">
      <c r="A190" s="131">
        <v>44054</v>
      </c>
      <c r="B190" s="132">
        <v>16590697</v>
      </c>
      <c r="C190" s="133" t="s">
        <v>630</v>
      </c>
      <c r="D190" s="340">
        <v>0</v>
      </c>
      <c r="E190" s="341">
        <v>0</v>
      </c>
      <c r="F190" s="341">
        <v>10</v>
      </c>
      <c r="G190" s="341">
        <v>1</v>
      </c>
    </row>
    <row r="191" spans="1:7" x14ac:dyDescent="0.25">
      <c r="A191" s="131">
        <v>44054</v>
      </c>
      <c r="B191" s="132">
        <v>16589694</v>
      </c>
      <c r="C191" s="133" t="s">
        <v>630</v>
      </c>
      <c r="D191" s="340">
        <v>0</v>
      </c>
      <c r="E191" s="341">
        <v>0</v>
      </c>
      <c r="F191" s="341">
        <v>10</v>
      </c>
      <c r="G191" s="341">
        <v>1</v>
      </c>
    </row>
    <row r="192" spans="1:7" x14ac:dyDescent="0.25">
      <c r="A192" s="131">
        <v>44054</v>
      </c>
      <c r="B192" s="132">
        <v>16591377</v>
      </c>
      <c r="C192" s="133" t="s">
        <v>630</v>
      </c>
      <c r="D192" s="340">
        <v>0</v>
      </c>
      <c r="E192" s="341">
        <v>0</v>
      </c>
      <c r="F192" s="341">
        <v>10</v>
      </c>
      <c r="G192" s="341">
        <v>1</v>
      </c>
    </row>
    <row r="193" spans="1:7" x14ac:dyDescent="0.25">
      <c r="A193" s="131">
        <v>44054</v>
      </c>
      <c r="B193" s="132">
        <v>16592736</v>
      </c>
      <c r="C193" s="133" t="s">
        <v>630</v>
      </c>
      <c r="D193" s="340">
        <v>0</v>
      </c>
      <c r="E193" s="341">
        <v>0</v>
      </c>
      <c r="F193" s="341">
        <v>10</v>
      </c>
      <c r="G193" s="341">
        <v>1</v>
      </c>
    </row>
    <row r="194" spans="1:7" x14ac:dyDescent="0.25">
      <c r="A194" s="131">
        <v>44054</v>
      </c>
      <c r="B194" s="132">
        <v>16592713</v>
      </c>
      <c r="C194" s="133" t="s">
        <v>630</v>
      </c>
      <c r="D194" s="340">
        <v>0</v>
      </c>
      <c r="E194" s="341">
        <v>0</v>
      </c>
      <c r="F194" s="341">
        <v>10</v>
      </c>
      <c r="G194" s="341">
        <v>1</v>
      </c>
    </row>
    <row r="195" spans="1:7" x14ac:dyDescent="0.25">
      <c r="A195" s="131">
        <v>44054</v>
      </c>
      <c r="B195" s="132">
        <v>16591629</v>
      </c>
      <c r="C195" s="133" t="s">
        <v>630</v>
      </c>
      <c r="D195" s="340">
        <v>0</v>
      </c>
      <c r="E195" s="341">
        <v>0</v>
      </c>
      <c r="F195" s="341">
        <v>10</v>
      </c>
      <c r="G195" s="341">
        <v>1</v>
      </c>
    </row>
    <row r="196" spans="1:7" x14ac:dyDescent="0.25">
      <c r="A196" s="131">
        <v>44054</v>
      </c>
      <c r="B196" s="132">
        <v>16591629</v>
      </c>
      <c r="C196" s="133" t="s">
        <v>630</v>
      </c>
      <c r="D196" s="340">
        <v>0</v>
      </c>
      <c r="E196" s="341">
        <v>0</v>
      </c>
      <c r="F196" s="341">
        <v>10</v>
      </c>
      <c r="G196" s="341">
        <v>1</v>
      </c>
    </row>
    <row r="197" spans="1:7" x14ac:dyDescent="0.25">
      <c r="A197" s="131">
        <v>44054</v>
      </c>
      <c r="B197" s="132">
        <v>16589617</v>
      </c>
      <c r="C197" s="133" t="s">
        <v>628</v>
      </c>
      <c r="D197" s="340">
        <v>0</v>
      </c>
      <c r="E197" s="341">
        <v>10</v>
      </c>
      <c r="F197" s="341">
        <v>10</v>
      </c>
      <c r="G197" s="341">
        <v>2</v>
      </c>
    </row>
    <row r="198" spans="1:7" x14ac:dyDescent="0.25">
      <c r="A198" s="131">
        <v>44054</v>
      </c>
      <c r="B198" s="132">
        <v>16589645</v>
      </c>
      <c r="C198" s="133" t="s">
        <v>628</v>
      </c>
      <c r="D198" s="340">
        <v>0</v>
      </c>
      <c r="E198" s="341">
        <v>10</v>
      </c>
      <c r="F198" s="341">
        <v>10</v>
      </c>
      <c r="G198" s="341">
        <v>2</v>
      </c>
    </row>
    <row r="199" spans="1:7" x14ac:dyDescent="0.25">
      <c r="A199" s="131">
        <v>44054</v>
      </c>
      <c r="B199" s="132">
        <v>16589088</v>
      </c>
      <c r="C199" s="133" t="s">
        <v>637</v>
      </c>
      <c r="D199" s="340">
        <v>0</v>
      </c>
      <c r="E199" s="341">
        <v>0</v>
      </c>
      <c r="F199" s="341">
        <v>10</v>
      </c>
      <c r="G199" s="341">
        <v>1</v>
      </c>
    </row>
    <row r="200" spans="1:7" x14ac:dyDescent="0.25">
      <c r="A200" s="131">
        <v>44054</v>
      </c>
      <c r="B200" s="132">
        <v>16588987</v>
      </c>
      <c r="C200" s="133" t="s">
        <v>637</v>
      </c>
      <c r="D200" s="340">
        <v>0</v>
      </c>
      <c r="E200" s="341">
        <v>0</v>
      </c>
      <c r="F200" s="341">
        <v>10</v>
      </c>
      <c r="G200" s="341">
        <v>1</v>
      </c>
    </row>
    <row r="201" spans="1:7" x14ac:dyDescent="0.25">
      <c r="A201" s="131">
        <v>44054</v>
      </c>
      <c r="B201" s="132">
        <v>16593151</v>
      </c>
      <c r="C201" s="133" t="s">
        <v>637</v>
      </c>
      <c r="D201" s="340">
        <v>0</v>
      </c>
      <c r="E201" s="341">
        <v>0</v>
      </c>
      <c r="F201" s="341">
        <v>10</v>
      </c>
      <c r="G201" s="341">
        <v>1</v>
      </c>
    </row>
    <row r="202" spans="1:7" x14ac:dyDescent="0.25">
      <c r="A202" s="131">
        <v>44054</v>
      </c>
      <c r="B202" s="132">
        <v>16592974</v>
      </c>
      <c r="C202" s="133" t="s">
        <v>637</v>
      </c>
      <c r="D202" s="340">
        <v>0</v>
      </c>
      <c r="E202" s="341">
        <v>0</v>
      </c>
      <c r="F202" s="341">
        <v>10</v>
      </c>
      <c r="G202" s="341">
        <v>1</v>
      </c>
    </row>
    <row r="203" spans="1:7" x14ac:dyDescent="0.25">
      <c r="A203" s="131">
        <v>44054</v>
      </c>
      <c r="B203" s="132">
        <v>16590602</v>
      </c>
      <c r="C203" s="133" t="s">
        <v>631</v>
      </c>
      <c r="D203" s="340">
        <v>0</v>
      </c>
      <c r="E203" s="341">
        <v>0</v>
      </c>
      <c r="F203" s="341">
        <v>10</v>
      </c>
      <c r="G203" s="341">
        <v>1</v>
      </c>
    </row>
    <row r="204" spans="1:7" x14ac:dyDescent="0.25">
      <c r="A204" s="131">
        <v>44054</v>
      </c>
      <c r="B204" s="132">
        <v>16587349</v>
      </c>
      <c r="C204" s="133" t="s">
        <v>631</v>
      </c>
      <c r="D204" s="340">
        <v>0</v>
      </c>
      <c r="E204" s="341">
        <v>0</v>
      </c>
      <c r="F204" s="341">
        <v>10</v>
      </c>
      <c r="G204" s="341">
        <v>1</v>
      </c>
    </row>
    <row r="205" spans="1:7" x14ac:dyDescent="0.25">
      <c r="A205" s="131">
        <v>44054</v>
      </c>
      <c r="B205" s="132">
        <v>16592344</v>
      </c>
      <c r="C205" s="133" t="s">
        <v>637</v>
      </c>
      <c r="D205" s="340">
        <v>0</v>
      </c>
      <c r="E205" s="341">
        <v>0</v>
      </c>
      <c r="F205" s="341">
        <v>10</v>
      </c>
      <c r="G205" s="341">
        <v>1</v>
      </c>
    </row>
    <row r="206" spans="1:7" x14ac:dyDescent="0.25">
      <c r="A206" s="131">
        <v>44054</v>
      </c>
      <c r="B206" s="132">
        <v>16592313</v>
      </c>
      <c r="C206" s="133" t="s">
        <v>637</v>
      </c>
      <c r="D206" s="340">
        <v>0</v>
      </c>
      <c r="E206" s="341">
        <v>0</v>
      </c>
      <c r="F206" s="341">
        <v>10</v>
      </c>
      <c r="G206" s="341">
        <v>1</v>
      </c>
    </row>
    <row r="207" spans="1:7" x14ac:dyDescent="0.25">
      <c r="A207" s="131">
        <v>44054</v>
      </c>
      <c r="B207" s="132">
        <v>16592270</v>
      </c>
      <c r="C207" s="133" t="s">
        <v>637</v>
      </c>
      <c r="D207" s="340">
        <v>0</v>
      </c>
      <c r="E207" s="341">
        <v>0</v>
      </c>
      <c r="F207" s="341">
        <v>10</v>
      </c>
      <c r="G207" s="341">
        <v>1</v>
      </c>
    </row>
    <row r="208" spans="1:7" x14ac:dyDescent="0.25">
      <c r="A208" s="131">
        <v>44054</v>
      </c>
      <c r="B208" s="132">
        <v>16591992</v>
      </c>
      <c r="C208" s="133" t="s">
        <v>637</v>
      </c>
      <c r="D208" s="340">
        <v>0</v>
      </c>
      <c r="E208" s="341">
        <v>0</v>
      </c>
      <c r="F208" s="341">
        <v>10</v>
      </c>
      <c r="G208" s="341">
        <v>1</v>
      </c>
    </row>
    <row r="209" spans="1:7" x14ac:dyDescent="0.25">
      <c r="A209" s="131">
        <v>44054</v>
      </c>
      <c r="B209" s="132">
        <v>16590648</v>
      </c>
      <c r="C209" s="133" t="s">
        <v>637</v>
      </c>
      <c r="D209" s="340">
        <v>0</v>
      </c>
      <c r="E209" s="341">
        <v>0</v>
      </c>
      <c r="F209" s="341">
        <v>10</v>
      </c>
      <c r="G209" s="341">
        <v>1</v>
      </c>
    </row>
    <row r="210" spans="1:7" x14ac:dyDescent="0.25">
      <c r="A210" s="131">
        <v>44054</v>
      </c>
      <c r="B210" s="132">
        <v>16590642</v>
      </c>
      <c r="C210" s="133" t="s">
        <v>637</v>
      </c>
      <c r="D210" s="340">
        <v>0</v>
      </c>
      <c r="E210" s="341">
        <v>0</v>
      </c>
      <c r="F210" s="341">
        <v>10</v>
      </c>
      <c r="G210" s="341">
        <v>1</v>
      </c>
    </row>
    <row r="211" spans="1:7" x14ac:dyDescent="0.25">
      <c r="A211" s="131">
        <v>44054</v>
      </c>
      <c r="B211" s="132">
        <v>16590432</v>
      </c>
      <c r="C211" s="133" t="s">
        <v>637</v>
      </c>
      <c r="D211" s="340">
        <v>0</v>
      </c>
      <c r="E211" s="341">
        <v>0</v>
      </c>
      <c r="F211" s="341">
        <v>10</v>
      </c>
      <c r="G211" s="341">
        <v>1</v>
      </c>
    </row>
    <row r="212" spans="1:7" x14ac:dyDescent="0.25">
      <c r="A212" s="131">
        <v>44055</v>
      </c>
      <c r="B212" s="132">
        <v>16598935</v>
      </c>
      <c r="C212" s="133" t="s">
        <v>628</v>
      </c>
      <c r="D212" s="340">
        <v>0</v>
      </c>
      <c r="E212" s="341">
        <v>0</v>
      </c>
      <c r="F212" s="341">
        <v>10</v>
      </c>
      <c r="G212" s="341">
        <v>1</v>
      </c>
    </row>
    <row r="213" spans="1:7" x14ac:dyDescent="0.25">
      <c r="A213" s="131">
        <v>44055</v>
      </c>
      <c r="B213" s="132">
        <v>16598967</v>
      </c>
      <c r="C213" s="133" t="s">
        <v>628</v>
      </c>
      <c r="D213" s="340">
        <v>0</v>
      </c>
      <c r="E213" s="341">
        <v>0</v>
      </c>
      <c r="F213" s="341">
        <v>10</v>
      </c>
      <c r="G213" s="341">
        <v>1</v>
      </c>
    </row>
    <row r="214" spans="1:7" x14ac:dyDescent="0.25">
      <c r="A214" s="131">
        <v>44055</v>
      </c>
      <c r="B214" s="132">
        <v>16599073</v>
      </c>
      <c r="C214" s="133" t="s">
        <v>628</v>
      </c>
      <c r="D214" s="340">
        <v>0</v>
      </c>
      <c r="E214" s="341">
        <v>0</v>
      </c>
      <c r="F214" s="341">
        <v>10</v>
      </c>
      <c r="G214" s="341">
        <v>1</v>
      </c>
    </row>
    <row r="215" spans="1:7" x14ac:dyDescent="0.25">
      <c r="A215" s="131">
        <v>44055</v>
      </c>
      <c r="B215" s="132">
        <v>16599097</v>
      </c>
      <c r="C215" s="133" t="s">
        <v>628</v>
      </c>
      <c r="D215" s="340">
        <v>0</v>
      </c>
      <c r="E215" s="341">
        <v>0</v>
      </c>
      <c r="F215" s="341">
        <v>10</v>
      </c>
      <c r="G215" s="341">
        <v>1</v>
      </c>
    </row>
    <row r="216" spans="1:7" x14ac:dyDescent="0.25">
      <c r="A216" s="131">
        <v>44055</v>
      </c>
      <c r="B216" s="132">
        <v>16598194</v>
      </c>
      <c r="C216" s="133" t="s">
        <v>637</v>
      </c>
      <c r="D216" s="340">
        <v>0</v>
      </c>
      <c r="E216" s="341">
        <v>0</v>
      </c>
      <c r="F216" s="341">
        <v>10</v>
      </c>
      <c r="G216" s="341">
        <v>1</v>
      </c>
    </row>
    <row r="217" spans="1:7" x14ac:dyDescent="0.25">
      <c r="A217" s="131">
        <v>44055</v>
      </c>
      <c r="B217" s="132">
        <v>16597927</v>
      </c>
      <c r="C217" s="133" t="s">
        <v>637</v>
      </c>
      <c r="D217" s="340">
        <v>0</v>
      </c>
      <c r="E217" s="341">
        <v>0</v>
      </c>
      <c r="F217" s="341">
        <v>10</v>
      </c>
      <c r="G217" s="341">
        <v>1</v>
      </c>
    </row>
    <row r="218" spans="1:7" x14ac:dyDescent="0.25">
      <c r="A218" s="131">
        <v>44055</v>
      </c>
      <c r="B218" s="132">
        <v>16597563</v>
      </c>
      <c r="C218" s="133" t="s">
        <v>637</v>
      </c>
      <c r="D218" s="340">
        <v>0</v>
      </c>
      <c r="E218" s="341">
        <v>0</v>
      </c>
      <c r="F218" s="341">
        <v>10</v>
      </c>
      <c r="G218" s="341">
        <v>1</v>
      </c>
    </row>
    <row r="219" spans="1:7" x14ac:dyDescent="0.25">
      <c r="A219" s="131">
        <v>44055</v>
      </c>
      <c r="B219" s="132">
        <v>16595444</v>
      </c>
      <c r="C219" s="133" t="s">
        <v>637</v>
      </c>
      <c r="D219" s="340">
        <v>0</v>
      </c>
      <c r="E219" s="341">
        <v>0</v>
      </c>
      <c r="F219" s="341">
        <v>10</v>
      </c>
      <c r="G219" s="341">
        <v>1</v>
      </c>
    </row>
    <row r="220" spans="1:7" x14ac:dyDescent="0.25">
      <c r="A220" s="131">
        <v>44055</v>
      </c>
      <c r="B220" s="132">
        <v>16595412</v>
      </c>
      <c r="C220" s="133" t="s">
        <v>637</v>
      </c>
      <c r="D220" s="340">
        <v>0</v>
      </c>
      <c r="E220" s="341">
        <v>0</v>
      </c>
      <c r="F220" s="341">
        <v>10</v>
      </c>
      <c r="G220" s="341">
        <v>1</v>
      </c>
    </row>
    <row r="221" spans="1:7" x14ac:dyDescent="0.25">
      <c r="A221" s="131">
        <v>44055</v>
      </c>
      <c r="B221" s="132">
        <v>16595384</v>
      </c>
      <c r="C221" s="133" t="s">
        <v>637</v>
      </c>
      <c r="D221" s="340">
        <v>0</v>
      </c>
      <c r="E221" s="341">
        <v>0</v>
      </c>
      <c r="F221" s="341">
        <v>10</v>
      </c>
      <c r="G221" s="341">
        <v>1</v>
      </c>
    </row>
    <row r="222" spans="1:7" x14ac:dyDescent="0.25">
      <c r="A222" s="131">
        <v>44055</v>
      </c>
      <c r="B222" s="132">
        <v>16595356</v>
      </c>
      <c r="C222" s="133" t="s">
        <v>637</v>
      </c>
      <c r="D222" s="340">
        <v>0</v>
      </c>
      <c r="E222" s="341">
        <v>0</v>
      </c>
      <c r="F222" s="341">
        <v>10</v>
      </c>
      <c r="G222" s="341">
        <v>1</v>
      </c>
    </row>
    <row r="223" spans="1:7" x14ac:dyDescent="0.25">
      <c r="A223" s="131">
        <v>44055</v>
      </c>
      <c r="B223" s="132">
        <v>16595248</v>
      </c>
      <c r="C223" s="133" t="s">
        <v>637</v>
      </c>
      <c r="D223" s="340">
        <v>0</v>
      </c>
      <c r="E223" s="341">
        <v>0</v>
      </c>
      <c r="F223" s="341">
        <v>10</v>
      </c>
      <c r="G223" s="341">
        <v>1</v>
      </c>
    </row>
    <row r="224" spans="1:7" x14ac:dyDescent="0.25">
      <c r="A224" s="131">
        <v>44055</v>
      </c>
      <c r="B224" s="132">
        <v>16593704</v>
      </c>
      <c r="C224" s="133" t="s">
        <v>637</v>
      </c>
      <c r="D224" s="340">
        <v>0</v>
      </c>
      <c r="E224" s="341">
        <v>0</v>
      </c>
      <c r="F224" s="341">
        <v>10</v>
      </c>
      <c r="G224" s="341">
        <v>1</v>
      </c>
    </row>
    <row r="225" spans="1:7" x14ac:dyDescent="0.25">
      <c r="A225" s="131">
        <v>44055</v>
      </c>
      <c r="B225" s="132">
        <v>16598875</v>
      </c>
      <c r="C225" s="133" t="s">
        <v>628</v>
      </c>
      <c r="D225" s="340">
        <v>0</v>
      </c>
      <c r="E225" s="341">
        <v>10</v>
      </c>
      <c r="F225" s="341">
        <v>10</v>
      </c>
      <c r="G225" s="341">
        <v>2</v>
      </c>
    </row>
    <row r="226" spans="1:7" x14ac:dyDescent="0.25">
      <c r="A226" s="131">
        <v>44055</v>
      </c>
      <c r="B226" s="132">
        <v>16598852</v>
      </c>
      <c r="C226" s="133" t="s">
        <v>628</v>
      </c>
      <c r="D226" s="340">
        <v>0</v>
      </c>
      <c r="E226" s="341">
        <v>10</v>
      </c>
      <c r="F226" s="341">
        <v>10</v>
      </c>
      <c r="G226" s="341">
        <v>2</v>
      </c>
    </row>
    <row r="227" spans="1:7" x14ac:dyDescent="0.25">
      <c r="A227" s="131">
        <v>44055</v>
      </c>
      <c r="B227" s="132">
        <v>16595236</v>
      </c>
      <c r="C227" s="133" t="s">
        <v>637</v>
      </c>
      <c r="D227" s="340">
        <v>0</v>
      </c>
      <c r="E227" s="341">
        <v>0</v>
      </c>
      <c r="F227" s="341">
        <v>10</v>
      </c>
      <c r="G227" s="341">
        <v>1</v>
      </c>
    </row>
    <row r="228" spans="1:7" x14ac:dyDescent="0.25">
      <c r="A228" s="131">
        <v>44055</v>
      </c>
      <c r="B228" s="132">
        <v>16598957</v>
      </c>
      <c r="C228" s="133" t="s">
        <v>637</v>
      </c>
      <c r="D228" s="340">
        <v>0</v>
      </c>
      <c r="E228" s="341">
        <v>0</v>
      </c>
      <c r="F228" s="341">
        <v>10</v>
      </c>
      <c r="G228" s="341">
        <v>1</v>
      </c>
    </row>
    <row r="229" spans="1:7" x14ac:dyDescent="0.25">
      <c r="A229" s="131">
        <v>44055</v>
      </c>
      <c r="B229" s="132">
        <v>16599246</v>
      </c>
      <c r="C229" s="133" t="s">
        <v>637</v>
      </c>
      <c r="D229" s="340">
        <v>0</v>
      </c>
      <c r="E229" s="341">
        <v>0</v>
      </c>
      <c r="F229" s="341">
        <v>10</v>
      </c>
      <c r="G229" s="341">
        <v>1</v>
      </c>
    </row>
    <row r="230" spans="1:7" x14ac:dyDescent="0.25">
      <c r="A230" s="131">
        <v>44055</v>
      </c>
      <c r="B230" s="132">
        <v>16599297</v>
      </c>
      <c r="C230" s="133" t="s">
        <v>637</v>
      </c>
      <c r="D230" s="340">
        <v>0</v>
      </c>
      <c r="E230" s="341">
        <v>0</v>
      </c>
      <c r="F230" s="341">
        <v>10</v>
      </c>
      <c r="G230" s="341">
        <v>1</v>
      </c>
    </row>
    <row r="231" spans="1:7" x14ac:dyDescent="0.25">
      <c r="A231" s="131">
        <v>44055</v>
      </c>
      <c r="B231" s="132">
        <v>16599278</v>
      </c>
      <c r="C231" s="133" t="s">
        <v>636</v>
      </c>
      <c r="D231" s="340">
        <v>0</v>
      </c>
      <c r="E231" s="341">
        <v>0</v>
      </c>
      <c r="F231" s="341">
        <v>10</v>
      </c>
      <c r="G231" s="341">
        <v>1</v>
      </c>
    </row>
    <row r="232" spans="1:7" x14ac:dyDescent="0.25">
      <c r="A232" s="131">
        <v>44055</v>
      </c>
      <c r="B232" s="132">
        <v>16599123</v>
      </c>
      <c r="C232" s="133" t="s">
        <v>636</v>
      </c>
      <c r="D232" s="340">
        <v>0</v>
      </c>
      <c r="E232" s="341">
        <v>0</v>
      </c>
      <c r="F232" s="341">
        <v>10</v>
      </c>
      <c r="G232" s="341">
        <v>1</v>
      </c>
    </row>
    <row r="233" spans="1:7" x14ac:dyDescent="0.25">
      <c r="A233" s="131">
        <v>44055</v>
      </c>
      <c r="B233" s="132">
        <v>16597978</v>
      </c>
      <c r="C233" s="133" t="s">
        <v>636</v>
      </c>
      <c r="D233" s="340">
        <v>0</v>
      </c>
      <c r="E233" s="341">
        <v>0</v>
      </c>
      <c r="F233" s="341">
        <v>10</v>
      </c>
      <c r="G233" s="341">
        <v>1</v>
      </c>
    </row>
    <row r="234" spans="1:7" x14ac:dyDescent="0.25">
      <c r="A234" s="131">
        <v>44055</v>
      </c>
      <c r="B234" s="132">
        <v>16598602</v>
      </c>
      <c r="C234" s="133" t="s">
        <v>636</v>
      </c>
      <c r="D234" s="340">
        <v>0</v>
      </c>
      <c r="E234" s="341">
        <v>0</v>
      </c>
      <c r="F234" s="341">
        <v>10</v>
      </c>
      <c r="G234" s="341">
        <v>1</v>
      </c>
    </row>
    <row r="235" spans="1:7" x14ac:dyDescent="0.25">
      <c r="A235" s="131">
        <v>44055</v>
      </c>
      <c r="B235" s="132">
        <v>16593484</v>
      </c>
      <c r="C235" s="133" t="s">
        <v>636</v>
      </c>
      <c r="D235" s="340">
        <v>0</v>
      </c>
      <c r="E235" s="341">
        <v>0</v>
      </c>
      <c r="F235" s="341">
        <v>10</v>
      </c>
      <c r="G235" s="341">
        <v>1</v>
      </c>
    </row>
    <row r="236" spans="1:7" x14ac:dyDescent="0.25">
      <c r="A236" s="131">
        <v>44055</v>
      </c>
      <c r="B236" s="132">
        <v>16593343</v>
      </c>
      <c r="C236" s="133" t="s">
        <v>636</v>
      </c>
      <c r="D236" s="340">
        <v>0</v>
      </c>
      <c r="E236" s="341">
        <v>0</v>
      </c>
      <c r="F236" s="341">
        <v>10</v>
      </c>
      <c r="G236" s="341">
        <v>1</v>
      </c>
    </row>
    <row r="237" spans="1:7" x14ac:dyDescent="0.25">
      <c r="A237" s="131">
        <v>44055</v>
      </c>
      <c r="B237" s="132">
        <v>16600459</v>
      </c>
      <c r="C237" s="133" t="s">
        <v>628</v>
      </c>
      <c r="D237" s="340">
        <v>0</v>
      </c>
      <c r="E237" s="341">
        <v>0</v>
      </c>
      <c r="F237" s="341">
        <v>10</v>
      </c>
      <c r="G237" s="341">
        <v>1</v>
      </c>
    </row>
    <row r="238" spans="1:7" x14ac:dyDescent="0.25">
      <c r="A238" s="131">
        <v>44055</v>
      </c>
      <c r="B238" s="132">
        <v>16593374</v>
      </c>
      <c r="C238" s="133" t="s">
        <v>630</v>
      </c>
      <c r="D238" s="340">
        <v>0</v>
      </c>
      <c r="E238" s="341">
        <v>0</v>
      </c>
      <c r="F238" s="341">
        <v>10</v>
      </c>
      <c r="G238" s="341">
        <v>1</v>
      </c>
    </row>
    <row r="239" spans="1:7" x14ac:dyDescent="0.25">
      <c r="A239" s="131">
        <v>44055</v>
      </c>
      <c r="B239" s="132">
        <v>16595182</v>
      </c>
      <c r="C239" s="133" t="s">
        <v>630</v>
      </c>
      <c r="D239" s="340">
        <v>0</v>
      </c>
      <c r="E239" s="341">
        <v>0</v>
      </c>
      <c r="F239" s="341">
        <v>10</v>
      </c>
      <c r="G239" s="341">
        <v>1</v>
      </c>
    </row>
    <row r="240" spans="1:7" x14ac:dyDescent="0.25">
      <c r="A240" s="131">
        <v>44055</v>
      </c>
      <c r="B240" s="132">
        <v>16596793</v>
      </c>
      <c r="C240" s="133" t="s">
        <v>630</v>
      </c>
      <c r="D240" s="340">
        <v>0</v>
      </c>
      <c r="E240" s="341">
        <v>0</v>
      </c>
      <c r="F240" s="341">
        <v>10</v>
      </c>
      <c r="G240" s="341">
        <v>1</v>
      </c>
    </row>
    <row r="241" spans="1:7" x14ac:dyDescent="0.25">
      <c r="A241" s="131">
        <v>44055</v>
      </c>
      <c r="B241" s="132">
        <v>16596842</v>
      </c>
      <c r="C241" s="133" t="s">
        <v>630</v>
      </c>
      <c r="D241" s="340">
        <v>0</v>
      </c>
      <c r="E241" s="341">
        <v>0</v>
      </c>
      <c r="F241" s="341">
        <v>10</v>
      </c>
      <c r="G241" s="341">
        <v>1</v>
      </c>
    </row>
    <row r="242" spans="1:7" x14ac:dyDescent="0.25">
      <c r="A242" s="131">
        <v>44055</v>
      </c>
      <c r="B242" s="132">
        <v>16595390</v>
      </c>
      <c r="C242" s="133" t="s">
        <v>630</v>
      </c>
      <c r="D242" s="340">
        <v>0</v>
      </c>
      <c r="E242" s="341">
        <v>0</v>
      </c>
      <c r="F242" s="341">
        <v>10</v>
      </c>
      <c r="G242" s="341">
        <v>1</v>
      </c>
    </row>
    <row r="243" spans="1:7" x14ac:dyDescent="0.25">
      <c r="A243" s="131">
        <v>44056</v>
      </c>
      <c r="B243" s="132">
        <v>16604551</v>
      </c>
      <c r="C243" s="133" t="s">
        <v>628</v>
      </c>
      <c r="D243" s="340">
        <v>0</v>
      </c>
      <c r="E243" s="341">
        <v>0</v>
      </c>
      <c r="F243" s="341">
        <v>10</v>
      </c>
      <c r="G243" s="341">
        <v>1</v>
      </c>
    </row>
    <row r="244" spans="1:7" x14ac:dyDescent="0.25">
      <c r="A244" s="131">
        <v>44056</v>
      </c>
      <c r="B244" s="132">
        <v>16605174</v>
      </c>
      <c r="C244" s="133" t="s">
        <v>628</v>
      </c>
      <c r="D244" s="340">
        <v>0</v>
      </c>
      <c r="E244" s="341">
        <v>0</v>
      </c>
      <c r="F244" s="341">
        <v>10</v>
      </c>
      <c r="G244" s="341">
        <v>1</v>
      </c>
    </row>
    <row r="245" spans="1:7" x14ac:dyDescent="0.25">
      <c r="A245" s="131">
        <v>44056</v>
      </c>
      <c r="B245" s="132">
        <v>16605264</v>
      </c>
      <c r="C245" s="133" t="s">
        <v>628</v>
      </c>
      <c r="D245" s="340">
        <v>0</v>
      </c>
      <c r="E245" s="341">
        <v>0</v>
      </c>
      <c r="F245" s="341">
        <v>10</v>
      </c>
      <c r="G245" s="341">
        <v>1</v>
      </c>
    </row>
    <row r="246" spans="1:7" x14ac:dyDescent="0.25">
      <c r="A246" s="131">
        <v>44056</v>
      </c>
      <c r="B246" s="132">
        <v>16605284</v>
      </c>
      <c r="C246" s="133" t="s">
        <v>628</v>
      </c>
      <c r="D246" s="340">
        <v>0</v>
      </c>
      <c r="E246" s="341">
        <v>0</v>
      </c>
      <c r="F246" s="341">
        <v>10</v>
      </c>
      <c r="G246" s="341">
        <v>1</v>
      </c>
    </row>
    <row r="247" spans="1:7" x14ac:dyDescent="0.25">
      <c r="A247" s="131">
        <v>44056</v>
      </c>
      <c r="B247" s="132">
        <v>16601140</v>
      </c>
      <c r="C247" s="133" t="s">
        <v>631</v>
      </c>
      <c r="D247" s="340">
        <v>0</v>
      </c>
      <c r="E247" s="341">
        <v>0</v>
      </c>
      <c r="F247" s="341">
        <v>10</v>
      </c>
      <c r="G247" s="341">
        <v>1</v>
      </c>
    </row>
    <row r="248" spans="1:7" x14ac:dyDescent="0.25">
      <c r="A248" s="131">
        <v>44056</v>
      </c>
      <c r="B248" s="132">
        <v>16603920</v>
      </c>
      <c r="C248" s="133" t="s">
        <v>631</v>
      </c>
      <c r="D248" s="340">
        <v>0</v>
      </c>
      <c r="E248" s="341">
        <v>0</v>
      </c>
      <c r="F248" s="341">
        <v>10</v>
      </c>
      <c r="G248" s="341">
        <v>1</v>
      </c>
    </row>
    <row r="249" spans="1:7" x14ac:dyDescent="0.25">
      <c r="A249" s="131">
        <v>44056</v>
      </c>
      <c r="B249" s="132">
        <v>16603377</v>
      </c>
      <c r="C249" s="133" t="s">
        <v>631</v>
      </c>
      <c r="D249" s="340">
        <v>0</v>
      </c>
      <c r="E249" s="341">
        <v>0</v>
      </c>
      <c r="F249" s="341">
        <v>10</v>
      </c>
      <c r="G249" s="341">
        <v>1</v>
      </c>
    </row>
    <row r="250" spans="1:7" x14ac:dyDescent="0.25">
      <c r="A250" s="131">
        <v>44056</v>
      </c>
      <c r="B250" s="132">
        <v>16604701</v>
      </c>
      <c r="C250" s="133" t="s">
        <v>636</v>
      </c>
      <c r="D250" s="340">
        <v>0</v>
      </c>
      <c r="E250" s="341">
        <v>0</v>
      </c>
      <c r="F250" s="341">
        <v>10</v>
      </c>
      <c r="G250" s="341">
        <v>1</v>
      </c>
    </row>
    <row r="251" spans="1:7" x14ac:dyDescent="0.25">
      <c r="A251" s="131">
        <v>44056</v>
      </c>
      <c r="B251" s="132">
        <v>16603122</v>
      </c>
      <c r="C251" s="133" t="s">
        <v>630</v>
      </c>
      <c r="D251" s="340">
        <v>0</v>
      </c>
      <c r="E251" s="341">
        <v>0</v>
      </c>
      <c r="F251" s="341">
        <v>10</v>
      </c>
      <c r="G251" s="341">
        <v>1</v>
      </c>
    </row>
    <row r="252" spans="1:7" x14ac:dyDescent="0.25">
      <c r="A252" s="131">
        <v>44056</v>
      </c>
      <c r="B252" s="132">
        <v>16599603</v>
      </c>
      <c r="C252" s="133" t="s">
        <v>630</v>
      </c>
      <c r="D252" s="340">
        <v>0</v>
      </c>
      <c r="E252" s="341">
        <v>0</v>
      </c>
      <c r="F252" s="341">
        <v>10</v>
      </c>
      <c r="G252" s="341">
        <v>1</v>
      </c>
    </row>
    <row r="253" spans="1:7" x14ac:dyDescent="0.25">
      <c r="A253" s="131">
        <v>44056</v>
      </c>
      <c r="B253" s="132">
        <v>16601149</v>
      </c>
      <c r="C253" s="133" t="s">
        <v>630</v>
      </c>
      <c r="D253" s="340">
        <v>0</v>
      </c>
      <c r="E253" s="341">
        <v>0</v>
      </c>
      <c r="F253" s="341">
        <v>10</v>
      </c>
      <c r="G253" s="341">
        <v>1</v>
      </c>
    </row>
    <row r="254" spans="1:7" x14ac:dyDescent="0.25">
      <c r="A254" s="131">
        <v>44056</v>
      </c>
      <c r="B254" s="132">
        <v>16604695</v>
      </c>
      <c r="C254" s="133" t="s">
        <v>630</v>
      </c>
      <c r="D254" s="340">
        <v>0</v>
      </c>
      <c r="E254" s="341">
        <v>0</v>
      </c>
      <c r="F254" s="341">
        <v>10</v>
      </c>
      <c r="G254" s="341">
        <v>1</v>
      </c>
    </row>
    <row r="255" spans="1:7" x14ac:dyDescent="0.25">
      <c r="A255" s="131">
        <v>44056</v>
      </c>
      <c r="B255" s="132">
        <v>16601935</v>
      </c>
      <c r="C255" s="133" t="s">
        <v>637</v>
      </c>
      <c r="D255" s="340">
        <v>0</v>
      </c>
      <c r="E255" s="341">
        <v>0</v>
      </c>
      <c r="F255" s="341">
        <v>10</v>
      </c>
      <c r="G255" s="341">
        <v>1</v>
      </c>
    </row>
    <row r="256" spans="1:7" x14ac:dyDescent="0.25">
      <c r="A256" s="131">
        <v>44056</v>
      </c>
      <c r="B256" s="132">
        <v>16602102</v>
      </c>
      <c r="C256" s="133" t="s">
        <v>637</v>
      </c>
      <c r="D256" s="340">
        <v>0</v>
      </c>
      <c r="E256" s="341">
        <v>0</v>
      </c>
      <c r="F256" s="341">
        <v>10</v>
      </c>
      <c r="G256" s="341">
        <v>1</v>
      </c>
    </row>
    <row r="257" spans="1:7" x14ac:dyDescent="0.25">
      <c r="A257" s="131">
        <v>44056</v>
      </c>
      <c r="B257" s="132">
        <v>16603978</v>
      </c>
      <c r="C257" s="133" t="s">
        <v>637</v>
      </c>
      <c r="D257" s="340">
        <v>0</v>
      </c>
      <c r="E257" s="341">
        <v>0</v>
      </c>
      <c r="F257" s="341">
        <v>10</v>
      </c>
      <c r="G257" s="341">
        <v>1</v>
      </c>
    </row>
    <row r="258" spans="1:7" x14ac:dyDescent="0.25">
      <c r="A258" s="131">
        <v>44056</v>
      </c>
      <c r="B258" s="132">
        <v>16604011</v>
      </c>
      <c r="C258" s="133" t="s">
        <v>637</v>
      </c>
      <c r="D258" s="340">
        <v>0</v>
      </c>
      <c r="E258" s="341">
        <v>0</v>
      </c>
      <c r="F258" s="341">
        <v>10</v>
      </c>
      <c r="G258" s="341">
        <v>1</v>
      </c>
    </row>
    <row r="259" spans="1:7" x14ac:dyDescent="0.25">
      <c r="A259" s="131">
        <v>44056</v>
      </c>
      <c r="B259" s="132">
        <v>16605299</v>
      </c>
      <c r="C259" s="133" t="s">
        <v>637</v>
      </c>
      <c r="D259" s="340">
        <v>0</v>
      </c>
      <c r="E259" s="341">
        <v>0</v>
      </c>
      <c r="F259" s="341">
        <v>10</v>
      </c>
      <c r="G259" s="341">
        <v>1</v>
      </c>
    </row>
    <row r="260" spans="1:7" x14ac:dyDescent="0.25">
      <c r="A260" s="131">
        <v>44057</v>
      </c>
      <c r="B260" s="132">
        <v>16608562</v>
      </c>
      <c r="C260" s="133" t="s">
        <v>640</v>
      </c>
      <c r="D260" s="340">
        <v>100</v>
      </c>
      <c r="E260" s="341">
        <v>60</v>
      </c>
      <c r="F260" s="341">
        <v>60</v>
      </c>
      <c r="G260" s="341">
        <v>2</v>
      </c>
    </row>
    <row r="261" spans="1:7" x14ac:dyDescent="0.25">
      <c r="A261" s="131">
        <v>44057</v>
      </c>
      <c r="B261" s="132">
        <v>16610559</v>
      </c>
      <c r="C261" s="133" t="s">
        <v>628</v>
      </c>
      <c r="D261" s="340">
        <v>0</v>
      </c>
      <c r="E261" s="341">
        <v>0</v>
      </c>
      <c r="F261" s="341">
        <v>10</v>
      </c>
      <c r="G261" s="341">
        <v>1</v>
      </c>
    </row>
    <row r="262" spans="1:7" x14ac:dyDescent="0.25">
      <c r="A262" s="131">
        <v>44057</v>
      </c>
      <c r="B262" s="132">
        <v>16607700</v>
      </c>
      <c r="C262" s="133" t="s">
        <v>631</v>
      </c>
      <c r="D262" s="340">
        <v>0</v>
      </c>
      <c r="E262" s="341">
        <v>0</v>
      </c>
      <c r="F262" s="341">
        <v>10</v>
      </c>
      <c r="G262" s="341">
        <v>1</v>
      </c>
    </row>
    <row r="263" spans="1:7" x14ac:dyDescent="0.25">
      <c r="A263" s="131">
        <v>44057</v>
      </c>
      <c r="B263" s="132">
        <v>16610692</v>
      </c>
      <c r="C263" s="133" t="s">
        <v>637</v>
      </c>
      <c r="D263" s="340">
        <v>0</v>
      </c>
      <c r="E263" s="341">
        <v>0</v>
      </c>
      <c r="F263" s="341">
        <v>10</v>
      </c>
      <c r="G263" s="341">
        <v>1</v>
      </c>
    </row>
    <row r="264" spans="1:7" x14ac:dyDescent="0.25">
      <c r="A264" s="131">
        <v>44057</v>
      </c>
      <c r="B264" s="132">
        <v>16610373</v>
      </c>
      <c r="C264" s="133" t="s">
        <v>630</v>
      </c>
      <c r="D264" s="340">
        <v>0</v>
      </c>
      <c r="E264" s="341">
        <v>0</v>
      </c>
      <c r="F264" s="341">
        <v>10</v>
      </c>
      <c r="G264" s="341">
        <v>1</v>
      </c>
    </row>
    <row r="265" spans="1:7" x14ac:dyDescent="0.25">
      <c r="A265" s="131">
        <v>44057</v>
      </c>
      <c r="B265" s="132">
        <v>16609914</v>
      </c>
      <c r="C265" s="133" t="s">
        <v>637</v>
      </c>
      <c r="D265" s="340">
        <v>0</v>
      </c>
      <c r="E265" s="341">
        <v>0</v>
      </c>
      <c r="F265" s="341">
        <v>10</v>
      </c>
      <c r="G265" s="341">
        <v>1</v>
      </c>
    </row>
    <row r="266" spans="1:7" x14ac:dyDescent="0.25">
      <c r="A266" s="131">
        <v>44057</v>
      </c>
      <c r="B266" s="132">
        <v>16609594</v>
      </c>
      <c r="C266" s="133" t="s">
        <v>637</v>
      </c>
      <c r="D266" s="340">
        <v>0</v>
      </c>
      <c r="E266" s="341">
        <v>0</v>
      </c>
      <c r="F266" s="341">
        <v>10</v>
      </c>
      <c r="G266" s="341">
        <v>1</v>
      </c>
    </row>
    <row r="267" spans="1:7" x14ac:dyDescent="0.25">
      <c r="A267" s="131">
        <v>44057</v>
      </c>
      <c r="B267" s="132">
        <v>16610893</v>
      </c>
      <c r="C267" s="133" t="s">
        <v>636</v>
      </c>
      <c r="D267" s="340">
        <v>0</v>
      </c>
      <c r="E267" s="341">
        <v>0</v>
      </c>
      <c r="F267" s="341">
        <v>10</v>
      </c>
      <c r="G267" s="341">
        <v>1</v>
      </c>
    </row>
    <row r="268" spans="1:7" x14ac:dyDescent="0.25">
      <c r="A268" s="131">
        <v>44057</v>
      </c>
      <c r="B268" s="132">
        <v>16611048</v>
      </c>
      <c r="C268" s="133" t="s">
        <v>636</v>
      </c>
      <c r="D268" s="340">
        <v>0</v>
      </c>
      <c r="E268" s="341">
        <v>0</v>
      </c>
      <c r="F268" s="341">
        <v>10</v>
      </c>
      <c r="G268" s="341">
        <v>1</v>
      </c>
    </row>
    <row r="269" spans="1:7" x14ac:dyDescent="0.25">
      <c r="A269" s="131">
        <v>44057</v>
      </c>
      <c r="B269" s="132">
        <v>16610870</v>
      </c>
      <c r="C269" s="133" t="s">
        <v>636</v>
      </c>
      <c r="D269" s="340">
        <v>0</v>
      </c>
      <c r="E269" s="341">
        <v>0</v>
      </c>
      <c r="F269" s="341">
        <v>10</v>
      </c>
      <c r="G269" s="341">
        <v>1</v>
      </c>
    </row>
    <row r="270" spans="1:7" x14ac:dyDescent="0.25">
      <c r="A270" s="131">
        <v>44057</v>
      </c>
      <c r="B270" s="132">
        <v>16610611</v>
      </c>
      <c r="C270" s="133" t="s">
        <v>636</v>
      </c>
      <c r="D270" s="340">
        <v>0</v>
      </c>
      <c r="E270" s="341">
        <v>0</v>
      </c>
      <c r="F270" s="341">
        <v>10</v>
      </c>
      <c r="G270" s="341">
        <v>1</v>
      </c>
    </row>
    <row r="271" spans="1:7" x14ac:dyDescent="0.25">
      <c r="A271" s="131">
        <v>44057</v>
      </c>
      <c r="B271" s="132">
        <v>16610485</v>
      </c>
      <c r="C271" s="133" t="s">
        <v>636</v>
      </c>
      <c r="D271" s="340">
        <v>0</v>
      </c>
      <c r="E271" s="341">
        <v>0</v>
      </c>
      <c r="F271" s="341">
        <v>10</v>
      </c>
      <c r="G271" s="341">
        <v>1</v>
      </c>
    </row>
    <row r="272" spans="1:7" x14ac:dyDescent="0.25">
      <c r="A272" s="131">
        <v>44057</v>
      </c>
      <c r="B272" s="132">
        <v>16606947</v>
      </c>
      <c r="C272" s="133" t="s">
        <v>636</v>
      </c>
      <c r="D272" s="340">
        <v>0</v>
      </c>
      <c r="E272" s="341">
        <v>0</v>
      </c>
      <c r="F272" s="341">
        <v>10</v>
      </c>
      <c r="G272" s="341">
        <v>1</v>
      </c>
    </row>
    <row r="273" spans="1:7" x14ac:dyDescent="0.25">
      <c r="A273" s="131">
        <v>44057</v>
      </c>
      <c r="B273" s="132">
        <v>16605380</v>
      </c>
      <c r="C273" s="133" t="s">
        <v>636</v>
      </c>
      <c r="D273" s="340">
        <v>0</v>
      </c>
      <c r="E273" s="341">
        <v>0</v>
      </c>
      <c r="F273" s="341">
        <v>10</v>
      </c>
      <c r="G273" s="341">
        <v>1</v>
      </c>
    </row>
    <row r="274" spans="1:7" x14ac:dyDescent="0.25">
      <c r="A274" s="131">
        <v>44057</v>
      </c>
      <c r="B274" s="132">
        <v>16607579</v>
      </c>
      <c r="C274" s="133" t="s">
        <v>636</v>
      </c>
      <c r="D274" s="340">
        <v>0</v>
      </c>
      <c r="E274" s="341">
        <v>0</v>
      </c>
      <c r="F274" s="341">
        <v>10</v>
      </c>
      <c r="G274" s="341">
        <v>1</v>
      </c>
    </row>
    <row r="275" spans="1:7" x14ac:dyDescent="0.25">
      <c r="A275" s="131">
        <v>44057</v>
      </c>
      <c r="B275" s="132">
        <v>16606592</v>
      </c>
      <c r="C275" s="133" t="s">
        <v>636</v>
      </c>
      <c r="D275" s="340">
        <v>0</v>
      </c>
      <c r="E275" s="341">
        <v>0</v>
      </c>
      <c r="F275" s="341">
        <v>10</v>
      </c>
      <c r="G275" s="341">
        <v>1</v>
      </c>
    </row>
    <row r="276" spans="1:7" x14ac:dyDescent="0.25">
      <c r="A276" s="131">
        <v>44058</v>
      </c>
      <c r="B276" s="132">
        <v>16613011</v>
      </c>
      <c r="C276" s="133" t="s">
        <v>628</v>
      </c>
      <c r="D276" s="340">
        <v>0</v>
      </c>
      <c r="E276" s="341">
        <v>0</v>
      </c>
      <c r="F276" s="341">
        <v>10</v>
      </c>
      <c r="G276" s="341">
        <v>1</v>
      </c>
    </row>
    <row r="277" spans="1:7" x14ac:dyDescent="0.25">
      <c r="A277" s="131">
        <v>44059</v>
      </c>
      <c r="B277" s="132">
        <v>16613678</v>
      </c>
      <c r="C277" s="133" t="s">
        <v>628</v>
      </c>
      <c r="D277" s="340">
        <v>0</v>
      </c>
      <c r="E277" s="341">
        <v>0</v>
      </c>
      <c r="F277" s="341">
        <v>10</v>
      </c>
      <c r="G277" s="341">
        <v>1</v>
      </c>
    </row>
    <row r="278" spans="1:7" x14ac:dyDescent="0.25">
      <c r="A278" s="131">
        <v>44059</v>
      </c>
      <c r="B278" s="132">
        <v>16613678</v>
      </c>
      <c r="C278" s="133" t="s">
        <v>628</v>
      </c>
      <c r="D278" s="340">
        <v>0</v>
      </c>
      <c r="E278" s="341">
        <v>0</v>
      </c>
      <c r="F278" s="341">
        <v>10</v>
      </c>
      <c r="G278" s="341">
        <v>1</v>
      </c>
    </row>
    <row r="279" spans="1:7" x14ac:dyDescent="0.25">
      <c r="A279" s="131">
        <v>44060</v>
      </c>
      <c r="B279" s="132">
        <v>16617574</v>
      </c>
      <c r="C279" s="133" t="s">
        <v>628</v>
      </c>
      <c r="D279" s="340">
        <v>0</v>
      </c>
      <c r="E279" s="341">
        <v>0</v>
      </c>
      <c r="F279" s="341">
        <v>10</v>
      </c>
      <c r="G279" s="341">
        <v>1</v>
      </c>
    </row>
    <row r="280" spans="1:7" x14ac:dyDescent="0.25">
      <c r="A280" s="131">
        <v>44060</v>
      </c>
      <c r="B280" s="132">
        <v>16617595</v>
      </c>
      <c r="C280" s="133" t="s">
        <v>628</v>
      </c>
      <c r="D280" s="340">
        <v>0</v>
      </c>
      <c r="E280" s="341">
        <v>15</v>
      </c>
      <c r="F280" s="341">
        <v>15</v>
      </c>
      <c r="G280" s="341">
        <v>2</v>
      </c>
    </row>
    <row r="281" spans="1:7" x14ac:dyDescent="0.25">
      <c r="A281" s="131">
        <v>44060</v>
      </c>
      <c r="B281" s="132">
        <v>16617624</v>
      </c>
      <c r="C281" s="133" t="s">
        <v>628</v>
      </c>
      <c r="D281" s="340">
        <v>0</v>
      </c>
      <c r="E281" s="341">
        <v>15</v>
      </c>
      <c r="F281" s="341">
        <v>15</v>
      </c>
      <c r="G281" s="341">
        <v>2</v>
      </c>
    </row>
    <row r="282" spans="1:7" x14ac:dyDescent="0.25">
      <c r="A282" s="131">
        <v>44060</v>
      </c>
      <c r="B282" s="132">
        <v>16618462</v>
      </c>
      <c r="C282" s="133" t="s">
        <v>630</v>
      </c>
      <c r="D282" s="340">
        <v>0</v>
      </c>
      <c r="E282" s="341">
        <v>0</v>
      </c>
      <c r="F282" s="341">
        <v>10</v>
      </c>
      <c r="G282" s="341">
        <v>1</v>
      </c>
    </row>
    <row r="283" spans="1:7" x14ac:dyDescent="0.25">
      <c r="A283" s="131">
        <v>44060</v>
      </c>
      <c r="B283" s="132">
        <v>16618183</v>
      </c>
      <c r="C283" s="133" t="s">
        <v>630</v>
      </c>
      <c r="D283" s="340">
        <v>0</v>
      </c>
      <c r="E283" s="341">
        <v>0</v>
      </c>
      <c r="F283" s="341">
        <v>10</v>
      </c>
      <c r="G283" s="341">
        <v>1</v>
      </c>
    </row>
    <row r="284" spans="1:7" x14ac:dyDescent="0.25">
      <c r="A284" s="131">
        <v>44060</v>
      </c>
      <c r="B284" s="132">
        <v>16614387</v>
      </c>
      <c r="C284" s="133" t="s">
        <v>630</v>
      </c>
      <c r="D284" s="340">
        <v>0</v>
      </c>
      <c r="E284" s="341">
        <v>0</v>
      </c>
      <c r="F284" s="341">
        <v>10</v>
      </c>
      <c r="G284" s="341">
        <v>1</v>
      </c>
    </row>
    <row r="285" spans="1:7" x14ac:dyDescent="0.25">
      <c r="A285" s="131">
        <v>44060</v>
      </c>
      <c r="B285" s="132">
        <v>16614442</v>
      </c>
      <c r="C285" s="133" t="s">
        <v>630</v>
      </c>
      <c r="D285" s="340">
        <v>0</v>
      </c>
      <c r="E285" s="341">
        <v>0</v>
      </c>
      <c r="F285" s="341">
        <v>10</v>
      </c>
      <c r="G285" s="341">
        <v>1</v>
      </c>
    </row>
    <row r="286" spans="1:7" x14ac:dyDescent="0.25">
      <c r="A286" s="131">
        <v>44060</v>
      </c>
      <c r="B286" s="132">
        <v>16617508</v>
      </c>
      <c r="C286" s="133" t="s">
        <v>630</v>
      </c>
      <c r="D286" s="340">
        <v>0</v>
      </c>
      <c r="E286" s="341">
        <v>0</v>
      </c>
      <c r="F286" s="341">
        <v>10</v>
      </c>
      <c r="G286" s="341">
        <v>1</v>
      </c>
    </row>
    <row r="287" spans="1:7" x14ac:dyDescent="0.25">
      <c r="A287" s="131">
        <v>44060</v>
      </c>
      <c r="B287" s="132">
        <v>16616902</v>
      </c>
      <c r="C287" s="133" t="s">
        <v>630</v>
      </c>
      <c r="D287" s="340">
        <v>0</v>
      </c>
      <c r="E287" s="341">
        <v>0</v>
      </c>
      <c r="F287" s="341">
        <v>10</v>
      </c>
      <c r="G287" s="341">
        <v>1</v>
      </c>
    </row>
    <row r="288" spans="1:7" x14ac:dyDescent="0.25">
      <c r="A288" s="131">
        <v>44060</v>
      </c>
      <c r="B288" s="132">
        <v>16616799</v>
      </c>
      <c r="C288" s="133" t="s">
        <v>630</v>
      </c>
      <c r="D288" s="340">
        <v>0</v>
      </c>
      <c r="E288" s="341">
        <v>0</v>
      </c>
      <c r="F288" s="341">
        <v>10</v>
      </c>
      <c r="G288" s="341">
        <v>1</v>
      </c>
    </row>
    <row r="289" spans="1:7" x14ac:dyDescent="0.25">
      <c r="A289" s="131">
        <v>44060</v>
      </c>
      <c r="B289" s="132">
        <v>16616158</v>
      </c>
      <c r="C289" s="133" t="s">
        <v>630</v>
      </c>
      <c r="D289" s="340">
        <v>0</v>
      </c>
      <c r="E289" s="341">
        <v>0</v>
      </c>
      <c r="F289" s="341">
        <v>10</v>
      </c>
      <c r="G289" s="341">
        <v>1</v>
      </c>
    </row>
    <row r="290" spans="1:7" x14ac:dyDescent="0.25">
      <c r="A290" s="131">
        <v>44060</v>
      </c>
      <c r="B290" s="132">
        <v>16616067</v>
      </c>
      <c r="C290" s="133" t="s">
        <v>630</v>
      </c>
      <c r="D290" s="340">
        <v>0</v>
      </c>
      <c r="E290" s="341">
        <v>0</v>
      </c>
      <c r="F290" s="341">
        <v>10</v>
      </c>
      <c r="G290" s="341">
        <v>1</v>
      </c>
    </row>
    <row r="291" spans="1:7" x14ac:dyDescent="0.25">
      <c r="A291" s="131">
        <v>44060</v>
      </c>
      <c r="B291" s="132">
        <v>16615437</v>
      </c>
      <c r="C291" s="133" t="s">
        <v>630</v>
      </c>
      <c r="D291" s="340">
        <v>0</v>
      </c>
      <c r="E291" s="341">
        <v>0</v>
      </c>
      <c r="F291" s="341">
        <v>10</v>
      </c>
      <c r="G291" s="341">
        <v>1</v>
      </c>
    </row>
    <row r="292" spans="1:7" x14ac:dyDescent="0.25">
      <c r="A292" s="131">
        <v>44060</v>
      </c>
      <c r="B292" s="132">
        <v>16615777</v>
      </c>
      <c r="C292" s="133" t="s">
        <v>631</v>
      </c>
      <c r="D292" s="340">
        <v>0</v>
      </c>
      <c r="E292" s="341">
        <v>0</v>
      </c>
      <c r="F292" s="341">
        <v>10</v>
      </c>
      <c r="G292" s="341">
        <v>1</v>
      </c>
    </row>
    <row r="293" spans="1:7" x14ac:dyDescent="0.25">
      <c r="A293" s="131">
        <v>44060</v>
      </c>
      <c r="B293" s="132">
        <v>16618679</v>
      </c>
      <c r="C293" s="133" t="s">
        <v>629</v>
      </c>
      <c r="D293" s="340">
        <v>0</v>
      </c>
      <c r="E293" s="341">
        <v>0</v>
      </c>
      <c r="F293" s="341">
        <v>10</v>
      </c>
      <c r="G293" s="341">
        <v>1</v>
      </c>
    </row>
    <row r="294" spans="1:7" x14ac:dyDescent="0.25">
      <c r="A294" s="131">
        <v>44060</v>
      </c>
      <c r="B294" s="132">
        <v>16614492</v>
      </c>
      <c r="C294" s="133" t="s">
        <v>629</v>
      </c>
      <c r="D294" s="340">
        <v>0</v>
      </c>
      <c r="E294" s="341">
        <v>0</v>
      </c>
      <c r="F294" s="341">
        <v>10</v>
      </c>
      <c r="G294" s="341">
        <v>1</v>
      </c>
    </row>
    <row r="295" spans="1:7" x14ac:dyDescent="0.25">
      <c r="A295" s="131">
        <v>44060</v>
      </c>
      <c r="B295" s="132">
        <v>16616058</v>
      </c>
      <c r="C295" s="133" t="s">
        <v>629</v>
      </c>
      <c r="D295" s="340">
        <v>0</v>
      </c>
      <c r="E295" s="341">
        <v>0</v>
      </c>
      <c r="F295" s="341">
        <v>10</v>
      </c>
      <c r="G295" s="341">
        <v>1</v>
      </c>
    </row>
    <row r="296" spans="1:7" x14ac:dyDescent="0.25">
      <c r="A296" s="131">
        <v>44060</v>
      </c>
      <c r="B296" s="132">
        <v>16617430</v>
      </c>
      <c r="C296" s="133" t="s">
        <v>629</v>
      </c>
      <c r="D296" s="340">
        <v>0</v>
      </c>
      <c r="E296" s="341">
        <v>0</v>
      </c>
      <c r="F296" s="341">
        <v>10</v>
      </c>
      <c r="G296" s="341">
        <v>1</v>
      </c>
    </row>
    <row r="297" spans="1:7" x14ac:dyDescent="0.25">
      <c r="A297" s="131">
        <v>44060</v>
      </c>
      <c r="B297" s="132">
        <v>16617303</v>
      </c>
      <c r="C297" s="133" t="s">
        <v>629</v>
      </c>
      <c r="D297" s="340">
        <v>0</v>
      </c>
      <c r="E297" s="341">
        <v>10</v>
      </c>
      <c r="F297" s="341">
        <v>10</v>
      </c>
      <c r="G297" s="341">
        <v>2</v>
      </c>
    </row>
    <row r="298" spans="1:7" x14ac:dyDescent="0.25">
      <c r="A298" s="131">
        <v>44060</v>
      </c>
      <c r="B298" s="132">
        <v>16617483</v>
      </c>
      <c r="C298" s="133" t="s">
        <v>629</v>
      </c>
      <c r="D298" s="340">
        <v>0</v>
      </c>
      <c r="E298" s="341">
        <v>0</v>
      </c>
      <c r="F298" s="341">
        <v>10</v>
      </c>
      <c r="G298" s="341">
        <v>1</v>
      </c>
    </row>
    <row r="299" spans="1:7" x14ac:dyDescent="0.25">
      <c r="A299" s="131">
        <v>44060</v>
      </c>
      <c r="B299" s="132">
        <v>16618311</v>
      </c>
      <c r="C299" s="133" t="s">
        <v>629</v>
      </c>
      <c r="D299" s="340">
        <v>0</v>
      </c>
      <c r="E299" s="341">
        <v>0</v>
      </c>
      <c r="F299" s="341">
        <v>10</v>
      </c>
      <c r="G299" s="341">
        <v>1</v>
      </c>
    </row>
    <row r="300" spans="1:7" x14ac:dyDescent="0.25">
      <c r="A300" s="131">
        <v>44060</v>
      </c>
      <c r="B300" s="132">
        <v>16618815</v>
      </c>
      <c r="C300" s="133" t="s">
        <v>629</v>
      </c>
      <c r="D300" s="340">
        <v>0</v>
      </c>
      <c r="E300" s="341">
        <v>0</v>
      </c>
      <c r="F300" s="341">
        <v>10</v>
      </c>
      <c r="G300" s="341">
        <v>1</v>
      </c>
    </row>
    <row r="301" spans="1:7" x14ac:dyDescent="0.25">
      <c r="A301" s="131">
        <v>44060</v>
      </c>
      <c r="B301" s="132">
        <v>16619293</v>
      </c>
      <c r="C301" s="133" t="s">
        <v>628</v>
      </c>
      <c r="D301" s="340">
        <v>0</v>
      </c>
      <c r="E301" s="341">
        <v>10</v>
      </c>
      <c r="F301" s="341">
        <v>10</v>
      </c>
      <c r="G301" s="341">
        <v>2</v>
      </c>
    </row>
    <row r="302" spans="1:7" x14ac:dyDescent="0.25">
      <c r="A302" s="131">
        <v>44060</v>
      </c>
      <c r="B302" s="132">
        <v>16619244</v>
      </c>
      <c r="C302" s="133" t="s">
        <v>628</v>
      </c>
      <c r="D302" s="340">
        <v>0</v>
      </c>
      <c r="E302" s="341">
        <v>10</v>
      </c>
      <c r="F302" s="341">
        <v>10</v>
      </c>
      <c r="G302" s="341">
        <v>2</v>
      </c>
    </row>
    <row r="303" spans="1:7" x14ac:dyDescent="0.25">
      <c r="A303" s="131">
        <v>44060</v>
      </c>
      <c r="B303" s="132">
        <v>16619617</v>
      </c>
      <c r="C303" s="133" t="s">
        <v>628</v>
      </c>
      <c r="D303" s="340">
        <v>0</v>
      </c>
      <c r="E303" s="341">
        <v>10</v>
      </c>
      <c r="F303" s="341">
        <v>10</v>
      </c>
      <c r="G303" s="341">
        <v>2</v>
      </c>
    </row>
    <row r="304" spans="1:7" x14ac:dyDescent="0.25">
      <c r="A304" s="131">
        <v>44060</v>
      </c>
      <c r="B304" s="132">
        <v>16615109</v>
      </c>
      <c r="C304" s="133" t="s">
        <v>636</v>
      </c>
      <c r="D304" s="340">
        <v>0</v>
      </c>
      <c r="E304" s="341">
        <v>0</v>
      </c>
      <c r="F304" s="341">
        <v>10</v>
      </c>
      <c r="G304" s="341">
        <v>1</v>
      </c>
    </row>
    <row r="305" spans="1:7" x14ac:dyDescent="0.25">
      <c r="A305" s="131">
        <v>44060</v>
      </c>
      <c r="B305" s="132">
        <v>16618812</v>
      </c>
      <c r="C305" s="133" t="s">
        <v>636</v>
      </c>
      <c r="D305" s="340">
        <v>0</v>
      </c>
      <c r="E305" s="341">
        <v>0</v>
      </c>
      <c r="F305" s="341">
        <v>10</v>
      </c>
      <c r="G305" s="341">
        <v>1</v>
      </c>
    </row>
    <row r="306" spans="1:7" x14ac:dyDescent="0.25">
      <c r="A306" s="131">
        <v>44060</v>
      </c>
      <c r="B306" s="132">
        <v>16618639</v>
      </c>
      <c r="C306" s="133" t="s">
        <v>636</v>
      </c>
      <c r="D306" s="340">
        <v>0</v>
      </c>
      <c r="E306" s="341">
        <v>0</v>
      </c>
      <c r="F306" s="341">
        <v>10</v>
      </c>
      <c r="G306" s="341">
        <v>1</v>
      </c>
    </row>
    <row r="307" spans="1:7" x14ac:dyDescent="0.25">
      <c r="A307" s="131">
        <v>44060</v>
      </c>
      <c r="B307" s="132">
        <v>16618558</v>
      </c>
      <c r="C307" s="133" t="s">
        <v>636</v>
      </c>
      <c r="D307" s="340">
        <v>0</v>
      </c>
      <c r="E307" s="341">
        <v>0</v>
      </c>
      <c r="F307" s="341">
        <v>10</v>
      </c>
      <c r="G307" s="341">
        <v>1</v>
      </c>
    </row>
    <row r="308" spans="1:7" x14ac:dyDescent="0.25">
      <c r="A308" s="131">
        <v>44060</v>
      </c>
      <c r="B308" s="132">
        <v>16618464</v>
      </c>
      <c r="C308" s="133" t="s">
        <v>636</v>
      </c>
      <c r="D308" s="340">
        <v>0</v>
      </c>
      <c r="E308" s="341">
        <v>0</v>
      </c>
      <c r="F308" s="341">
        <v>10</v>
      </c>
      <c r="G308" s="341">
        <v>1</v>
      </c>
    </row>
    <row r="309" spans="1:7" x14ac:dyDescent="0.25">
      <c r="A309" s="131">
        <v>44060</v>
      </c>
      <c r="B309" s="132">
        <v>16618413</v>
      </c>
      <c r="C309" s="133" t="s">
        <v>636</v>
      </c>
      <c r="D309" s="340">
        <v>0</v>
      </c>
      <c r="E309" s="341">
        <v>0</v>
      </c>
      <c r="F309" s="341">
        <v>10</v>
      </c>
      <c r="G309" s="341">
        <v>1</v>
      </c>
    </row>
    <row r="310" spans="1:7" x14ac:dyDescent="0.25">
      <c r="A310" s="131">
        <v>44060</v>
      </c>
      <c r="B310" s="132">
        <v>16617726</v>
      </c>
      <c r="C310" s="133" t="s">
        <v>636</v>
      </c>
      <c r="D310" s="340">
        <v>0</v>
      </c>
      <c r="E310" s="341">
        <v>0</v>
      </c>
      <c r="F310" s="341">
        <v>10</v>
      </c>
      <c r="G310" s="341">
        <v>1</v>
      </c>
    </row>
    <row r="311" spans="1:7" x14ac:dyDescent="0.25">
      <c r="A311" s="131">
        <v>44060</v>
      </c>
      <c r="B311" s="132">
        <v>16617070</v>
      </c>
      <c r="C311" s="133" t="s">
        <v>636</v>
      </c>
      <c r="D311" s="340">
        <v>0</v>
      </c>
      <c r="E311" s="341">
        <v>0</v>
      </c>
      <c r="F311" s="341">
        <v>10</v>
      </c>
      <c r="G311" s="341">
        <v>1</v>
      </c>
    </row>
    <row r="312" spans="1:7" x14ac:dyDescent="0.25">
      <c r="A312" s="131">
        <v>44060</v>
      </c>
      <c r="B312" s="132">
        <v>16616811</v>
      </c>
      <c r="C312" s="133" t="s">
        <v>636</v>
      </c>
      <c r="D312" s="340">
        <v>0</v>
      </c>
      <c r="E312" s="341">
        <v>0</v>
      </c>
      <c r="F312" s="341">
        <v>10</v>
      </c>
      <c r="G312" s="341">
        <v>1</v>
      </c>
    </row>
    <row r="313" spans="1:7" x14ac:dyDescent="0.25">
      <c r="A313" s="131">
        <v>44060</v>
      </c>
      <c r="B313" s="132">
        <v>16616690</v>
      </c>
      <c r="C313" s="133" t="s">
        <v>636</v>
      </c>
      <c r="D313" s="340">
        <v>0</v>
      </c>
      <c r="E313" s="341">
        <v>0</v>
      </c>
      <c r="F313" s="341">
        <v>10</v>
      </c>
      <c r="G313" s="341">
        <v>1</v>
      </c>
    </row>
    <row r="314" spans="1:7" x14ac:dyDescent="0.25">
      <c r="A314" s="131">
        <v>44060</v>
      </c>
      <c r="B314" s="132">
        <v>16619742</v>
      </c>
      <c r="C314" s="133" t="s">
        <v>628</v>
      </c>
      <c r="D314" s="340">
        <v>0</v>
      </c>
      <c r="E314" s="341">
        <v>10</v>
      </c>
      <c r="F314" s="341">
        <v>10</v>
      </c>
      <c r="G314" s="341">
        <v>2</v>
      </c>
    </row>
    <row r="315" spans="1:7" x14ac:dyDescent="0.25">
      <c r="A315" s="131">
        <v>44060</v>
      </c>
      <c r="B315" s="132">
        <v>16615562</v>
      </c>
      <c r="C315" s="133" t="s">
        <v>636</v>
      </c>
      <c r="D315" s="340">
        <v>0</v>
      </c>
      <c r="E315" s="341">
        <v>0</v>
      </c>
      <c r="F315" s="341">
        <v>10</v>
      </c>
      <c r="G315" s="341">
        <v>1</v>
      </c>
    </row>
    <row r="316" spans="1:7" x14ac:dyDescent="0.25">
      <c r="A316" s="131">
        <v>44061</v>
      </c>
      <c r="B316" s="132">
        <v>16623202</v>
      </c>
      <c r="C316" s="133" t="s">
        <v>628</v>
      </c>
      <c r="D316" s="340">
        <v>0</v>
      </c>
      <c r="E316" s="341">
        <v>10</v>
      </c>
      <c r="F316" s="341">
        <v>10</v>
      </c>
      <c r="G316" s="341">
        <v>2</v>
      </c>
    </row>
    <row r="317" spans="1:7" x14ac:dyDescent="0.25">
      <c r="A317" s="131">
        <v>44061</v>
      </c>
      <c r="B317" s="132">
        <v>16628293</v>
      </c>
      <c r="C317" s="133" t="s">
        <v>628</v>
      </c>
      <c r="D317" s="340">
        <v>0</v>
      </c>
      <c r="E317" s="341">
        <v>10</v>
      </c>
      <c r="F317" s="341">
        <v>10</v>
      </c>
      <c r="G317" s="341">
        <v>2</v>
      </c>
    </row>
    <row r="318" spans="1:7" x14ac:dyDescent="0.25">
      <c r="A318" s="131">
        <v>44061</v>
      </c>
      <c r="B318" s="132">
        <v>16630936</v>
      </c>
      <c r="C318" s="133" t="s">
        <v>628</v>
      </c>
      <c r="D318" s="340">
        <v>0</v>
      </c>
      <c r="E318" s="341">
        <v>10</v>
      </c>
      <c r="F318" s="341">
        <v>10</v>
      </c>
      <c r="G318" s="341">
        <v>2</v>
      </c>
    </row>
    <row r="319" spans="1:7" x14ac:dyDescent="0.25">
      <c r="A319" s="131">
        <v>44061</v>
      </c>
      <c r="B319" s="132">
        <v>16623039</v>
      </c>
      <c r="C319" s="133" t="s">
        <v>629</v>
      </c>
      <c r="D319" s="340">
        <v>0</v>
      </c>
      <c r="E319" s="341">
        <v>0</v>
      </c>
      <c r="F319" s="341">
        <v>10</v>
      </c>
      <c r="G319" s="341">
        <v>1</v>
      </c>
    </row>
    <row r="320" spans="1:7" x14ac:dyDescent="0.25">
      <c r="A320" s="131">
        <v>44061</v>
      </c>
      <c r="B320" s="132">
        <v>16621130</v>
      </c>
      <c r="C320" s="133" t="s">
        <v>629</v>
      </c>
      <c r="D320" s="340">
        <v>0</v>
      </c>
      <c r="E320" s="341">
        <v>0</v>
      </c>
      <c r="F320" s="341">
        <v>10</v>
      </c>
      <c r="G320" s="341">
        <v>1</v>
      </c>
    </row>
    <row r="321" spans="1:7" x14ac:dyDescent="0.25">
      <c r="A321" s="131">
        <v>44061</v>
      </c>
      <c r="B321" s="132">
        <v>16623544</v>
      </c>
      <c r="C321" s="133" t="s">
        <v>629</v>
      </c>
      <c r="D321" s="340">
        <v>0</v>
      </c>
      <c r="E321" s="341">
        <v>0</v>
      </c>
      <c r="F321" s="341">
        <v>10</v>
      </c>
      <c r="G321" s="341">
        <v>1</v>
      </c>
    </row>
    <row r="322" spans="1:7" x14ac:dyDescent="0.25">
      <c r="A322" s="131">
        <v>44061</v>
      </c>
      <c r="B322" s="132">
        <v>16623751</v>
      </c>
      <c r="C322" s="133" t="s">
        <v>629</v>
      </c>
      <c r="D322" s="340">
        <v>0</v>
      </c>
      <c r="E322" s="341">
        <v>0</v>
      </c>
      <c r="F322" s="341">
        <v>10</v>
      </c>
      <c r="G322" s="341">
        <v>1</v>
      </c>
    </row>
    <row r="323" spans="1:7" x14ac:dyDescent="0.25">
      <c r="A323" s="131">
        <v>44061</v>
      </c>
      <c r="B323" s="132">
        <v>16621126</v>
      </c>
      <c r="C323" s="133" t="s">
        <v>629</v>
      </c>
      <c r="D323" s="340">
        <v>0</v>
      </c>
      <c r="E323" s="341">
        <v>0</v>
      </c>
      <c r="F323" s="341">
        <v>10</v>
      </c>
      <c r="G323" s="341">
        <v>1</v>
      </c>
    </row>
    <row r="324" spans="1:7" x14ac:dyDescent="0.25">
      <c r="A324" s="131">
        <v>44061</v>
      </c>
      <c r="B324" s="132">
        <v>16624403</v>
      </c>
      <c r="C324" s="133" t="s">
        <v>629</v>
      </c>
      <c r="D324" s="340">
        <v>0</v>
      </c>
      <c r="E324" s="341">
        <v>0</v>
      </c>
      <c r="F324" s="341">
        <v>10</v>
      </c>
      <c r="G324" s="341">
        <v>1</v>
      </c>
    </row>
    <row r="325" spans="1:7" x14ac:dyDescent="0.25">
      <c r="A325" s="131">
        <v>44061</v>
      </c>
      <c r="B325" s="132">
        <v>16623278</v>
      </c>
      <c r="C325" s="133" t="s">
        <v>630</v>
      </c>
      <c r="D325" s="340">
        <v>0</v>
      </c>
      <c r="E325" s="341">
        <v>0</v>
      </c>
      <c r="F325" s="341">
        <v>10</v>
      </c>
      <c r="G325" s="341">
        <v>1</v>
      </c>
    </row>
    <row r="326" spans="1:7" x14ac:dyDescent="0.25">
      <c r="A326" s="131">
        <v>44061</v>
      </c>
      <c r="B326" s="132">
        <v>16618996</v>
      </c>
      <c r="C326" s="133" t="s">
        <v>630</v>
      </c>
      <c r="D326" s="340">
        <v>0</v>
      </c>
      <c r="E326" s="341">
        <v>0</v>
      </c>
      <c r="F326" s="341">
        <v>10</v>
      </c>
      <c r="G326" s="341">
        <v>1</v>
      </c>
    </row>
    <row r="327" spans="1:7" x14ac:dyDescent="0.25">
      <c r="A327" s="131">
        <v>44061</v>
      </c>
      <c r="B327" s="132">
        <v>16619132</v>
      </c>
      <c r="C327" s="133" t="s">
        <v>630</v>
      </c>
      <c r="D327" s="340">
        <v>0</v>
      </c>
      <c r="E327" s="341">
        <v>0</v>
      </c>
      <c r="F327" s="341">
        <v>10</v>
      </c>
      <c r="G327" s="341">
        <v>1</v>
      </c>
    </row>
    <row r="328" spans="1:7" x14ac:dyDescent="0.25">
      <c r="A328" s="131">
        <v>44061</v>
      </c>
      <c r="B328" s="132">
        <v>16619309</v>
      </c>
      <c r="C328" s="133" t="s">
        <v>630</v>
      </c>
      <c r="D328" s="340">
        <v>0</v>
      </c>
      <c r="E328" s="341">
        <v>0</v>
      </c>
      <c r="F328" s="341">
        <v>10</v>
      </c>
      <c r="G328" s="341">
        <v>1</v>
      </c>
    </row>
    <row r="329" spans="1:7" x14ac:dyDescent="0.25">
      <c r="A329" s="131">
        <v>44061</v>
      </c>
      <c r="B329" s="132">
        <v>16621975</v>
      </c>
      <c r="C329" s="133" t="s">
        <v>630</v>
      </c>
      <c r="D329" s="340">
        <v>0</v>
      </c>
      <c r="E329" s="341">
        <v>0</v>
      </c>
      <c r="F329" s="341">
        <v>10</v>
      </c>
      <c r="G329" s="341">
        <v>1</v>
      </c>
    </row>
    <row r="330" spans="1:7" x14ac:dyDescent="0.25">
      <c r="A330" s="131">
        <v>44061</v>
      </c>
      <c r="B330" s="132">
        <v>16623468</v>
      </c>
      <c r="C330" s="133" t="s">
        <v>630</v>
      </c>
      <c r="D330" s="340">
        <v>0</v>
      </c>
      <c r="E330" s="341">
        <v>0</v>
      </c>
      <c r="F330" s="341">
        <v>10</v>
      </c>
      <c r="G330" s="341">
        <v>1</v>
      </c>
    </row>
    <row r="331" spans="1:7" x14ac:dyDescent="0.25">
      <c r="A331" s="131">
        <v>44061</v>
      </c>
      <c r="B331" s="132">
        <v>16623735</v>
      </c>
      <c r="C331" s="133" t="s">
        <v>630</v>
      </c>
      <c r="D331" s="340">
        <v>0</v>
      </c>
      <c r="E331" s="341">
        <v>0</v>
      </c>
      <c r="F331" s="341">
        <v>10</v>
      </c>
      <c r="G331" s="341">
        <v>1</v>
      </c>
    </row>
    <row r="332" spans="1:7" x14ac:dyDescent="0.25">
      <c r="A332" s="131">
        <v>44061</v>
      </c>
      <c r="B332" s="132">
        <v>16623870</v>
      </c>
      <c r="C332" s="133" t="s">
        <v>630</v>
      </c>
      <c r="D332" s="340">
        <v>0</v>
      </c>
      <c r="E332" s="341">
        <v>0</v>
      </c>
      <c r="F332" s="341">
        <v>10</v>
      </c>
      <c r="G332" s="341">
        <v>1</v>
      </c>
    </row>
    <row r="333" spans="1:7" x14ac:dyDescent="0.25">
      <c r="A333" s="131">
        <v>44061</v>
      </c>
      <c r="B333" s="132">
        <v>16623899</v>
      </c>
      <c r="C333" s="133" t="s">
        <v>630</v>
      </c>
      <c r="D333" s="340">
        <v>0</v>
      </c>
      <c r="E333" s="341">
        <v>0</v>
      </c>
      <c r="F333" s="341">
        <v>10</v>
      </c>
      <c r="G333" s="341">
        <v>1</v>
      </c>
    </row>
    <row r="334" spans="1:7" x14ac:dyDescent="0.25">
      <c r="A334" s="131">
        <v>44061</v>
      </c>
      <c r="B334" s="132">
        <v>16620296</v>
      </c>
      <c r="C334" s="133" t="s">
        <v>636</v>
      </c>
      <c r="D334" s="340">
        <v>0</v>
      </c>
      <c r="E334" s="341">
        <v>0</v>
      </c>
      <c r="F334" s="341">
        <v>10</v>
      </c>
      <c r="G334" s="341">
        <v>1</v>
      </c>
    </row>
    <row r="335" spans="1:7" x14ac:dyDescent="0.25">
      <c r="A335" s="131">
        <v>44061</v>
      </c>
      <c r="B335" s="132">
        <v>16623872</v>
      </c>
      <c r="C335" s="133" t="s">
        <v>636</v>
      </c>
      <c r="D335" s="340">
        <v>0</v>
      </c>
      <c r="E335" s="341">
        <v>0</v>
      </c>
      <c r="F335" s="341">
        <v>10</v>
      </c>
      <c r="G335" s="341">
        <v>1</v>
      </c>
    </row>
    <row r="336" spans="1:7" x14ac:dyDescent="0.25">
      <c r="A336" s="131">
        <v>44061</v>
      </c>
      <c r="B336" s="132">
        <v>16624266</v>
      </c>
      <c r="C336" s="133" t="s">
        <v>636</v>
      </c>
      <c r="D336" s="340">
        <v>0</v>
      </c>
      <c r="E336" s="341">
        <v>0</v>
      </c>
      <c r="F336" s="341">
        <v>10</v>
      </c>
      <c r="G336" s="341">
        <v>1</v>
      </c>
    </row>
    <row r="337" spans="1:7" x14ac:dyDescent="0.25">
      <c r="A337" s="131">
        <v>44061</v>
      </c>
      <c r="B337" s="132">
        <v>16624359</v>
      </c>
      <c r="C337" s="133" t="s">
        <v>636</v>
      </c>
      <c r="D337" s="340">
        <v>0</v>
      </c>
      <c r="E337" s="341">
        <v>0</v>
      </c>
      <c r="F337" s="341">
        <v>10</v>
      </c>
      <c r="G337" s="341">
        <v>1</v>
      </c>
    </row>
    <row r="338" spans="1:7" x14ac:dyDescent="0.25">
      <c r="A338" s="131">
        <v>44062</v>
      </c>
      <c r="B338" s="132">
        <v>16630913</v>
      </c>
      <c r="C338" s="133" t="s">
        <v>628</v>
      </c>
      <c r="D338" s="340">
        <v>5</v>
      </c>
      <c r="E338" s="341">
        <v>10</v>
      </c>
      <c r="F338" s="341">
        <v>10</v>
      </c>
      <c r="G338" s="341">
        <v>2</v>
      </c>
    </row>
    <row r="339" spans="1:7" x14ac:dyDescent="0.25">
      <c r="A339" s="131">
        <v>44062</v>
      </c>
      <c r="B339" s="132">
        <v>16630886</v>
      </c>
      <c r="C339" s="133" t="s">
        <v>628</v>
      </c>
      <c r="D339" s="340">
        <v>5</v>
      </c>
      <c r="E339" s="341">
        <v>10</v>
      </c>
      <c r="F339" s="341">
        <v>10</v>
      </c>
      <c r="G339" s="341">
        <v>2</v>
      </c>
    </row>
    <row r="340" spans="1:7" x14ac:dyDescent="0.25">
      <c r="A340" s="131">
        <v>44062</v>
      </c>
      <c r="B340" s="132">
        <v>16630396</v>
      </c>
      <c r="C340" s="133" t="s">
        <v>637</v>
      </c>
      <c r="D340" s="340">
        <v>0</v>
      </c>
      <c r="E340" s="341">
        <v>0</v>
      </c>
      <c r="F340" s="341">
        <v>10</v>
      </c>
      <c r="G340" s="341">
        <v>1</v>
      </c>
    </row>
    <row r="341" spans="1:7" x14ac:dyDescent="0.25">
      <c r="A341" s="131">
        <v>44062</v>
      </c>
      <c r="B341" s="132">
        <v>16630446</v>
      </c>
      <c r="C341" s="133" t="s">
        <v>637</v>
      </c>
      <c r="D341" s="340">
        <v>0</v>
      </c>
      <c r="E341" s="341">
        <v>0</v>
      </c>
      <c r="F341" s="341">
        <v>10</v>
      </c>
      <c r="G341" s="341">
        <v>1</v>
      </c>
    </row>
    <row r="342" spans="1:7" x14ac:dyDescent="0.25">
      <c r="A342" s="131">
        <v>44062</v>
      </c>
      <c r="B342" s="132">
        <v>16628862</v>
      </c>
      <c r="C342" s="133" t="s">
        <v>637</v>
      </c>
      <c r="D342" s="340">
        <v>0</v>
      </c>
      <c r="E342" s="341">
        <v>0</v>
      </c>
      <c r="F342" s="341">
        <v>10</v>
      </c>
      <c r="G342" s="341">
        <v>1</v>
      </c>
    </row>
    <row r="343" spans="1:7" x14ac:dyDescent="0.25">
      <c r="A343" s="131">
        <v>44062</v>
      </c>
      <c r="B343" s="132">
        <v>16629331</v>
      </c>
      <c r="C343" s="133" t="s">
        <v>630</v>
      </c>
      <c r="D343" s="340">
        <v>0</v>
      </c>
      <c r="E343" s="341">
        <v>0</v>
      </c>
      <c r="F343" s="341">
        <v>10</v>
      </c>
      <c r="G343" s="341">
        <v>1</v>
      </c>
    </row>
    <row r="344" spans="1:7" x14ac:dyDescent="0.25">
      <c r="A344" s="131">
        <v>44062</v>
      </c>
      <c r="B344" s="132">
        <v>16627215</v>
      </c>
      <c r="C344" s="133" t="s">
        <v>636</v>
      </c>
      <c r="D344" s="340">
        <v>0</v>
      </c>
      <c r="E344" s="341">
        <v>0</v>
      </c>
      <c r="F344" s="341">
        <v>10</v>
      </c>
      <c r="G344" s="341">
        <v>1</v>
      </c>
    </row>
    <row r="345" spans="1:7" x14ac:dyDescent="0.25">
      <c r="A345" s="131">
        <v>44062</v>
      </c>
      <c r="B345" s="132">
        <v>16627279</v>
      </c>
      <c r="C345" s="133" t="s">
        <v>636</v>
      </c>
      <c r="D345" s="340">
        <v>0</v>
      </c>
      <c r="E345" s="341">
        <v>0</v>
      </c>
      <c r="F345" s="341">
        <v>10</v>
      </c>
      <c r="G345" s="341">
        <v>1</v>
      </c>
    </row>
    <row r="346" spans="1:7" x14ac:dyDescent="0.25">
      <c r="A346" s="131">
        <v>44062</v>
      </c>
      <c r="B346" s="132">
        <v>16629215</v>
      </c>
      <c r="C346" s="133" t="s">
        <v>636</v>
      </c>
      <c r="D346" s="340">
        <v>0</v>
      </c>
      <c r="E346" s="341">
        <v>0</v>
      </c>
      <c r="F346" s="341">
        <v>10</v>
      </c>
      <c r="G346" s="341">
        <v>1</v>
      </c>
    </row>
    <row r="347" spans="1:7" x14ac:dyDescent="0.25">
      <c r="A347" s="131">
        <v>44062</v>
      </c>
      <c r="B347" s="132">
        <v>16629260</v>
      </c>
      <c r="C347" s="133" t="s">
        <v>636</v>
      </c>
      <c r="D347" s="340">
        <v>0</v>
      </c>
      <c r="E347" s="341">
        <v>0</v>
      </c>
      <c r="F347" s="341">
        <v>10</v>
      </c>
      <c r="G347" s="341">
        <v>1</v>
      </c>
    </row>
    <row r="348" spans="1:7" x14ac:dyDescent="0.25">
      <c r="A348" s="131">
        <v>44062</v>
      </c>
      <c r="B348" s="132">
        <v>16631571</v>
      </c>
      <c r="C348" s="133" t="s">
        <v>637</v>
      </c>
      <c r="D348" s="340">
        <v>0</v>
      </c>
      <c r="E348" s="341">
        <v>0</v>
      </c>
      <c r="F348" s="341">
        <v>10</v>
      </c>
      <c r="G348" s="341">
        <v>1</v>
      </c>
    </row>
    <row r="349" spans="1:7" x14ac:dyDescent="0.25">
      <c r="A349" s="131">
        <v>44062</v>
      </c>
      <c r="B349" s="132">
        <v>16626769</v>
      </c>
      <c r="C349" s="133" t="s">
        <v>630</v>
      </c>
      <c r="D349" s="340">
        <v>0</v>
      </c>
      <c r="E349" s="341">
        <v>0</v>
      </c>
      <c r="F349" s="341">
        <v>10</v>
      </c>
      <c r="G349" s="341">
        <v>1</v>
      </c>
    </row>
    <row r="350" spans="1:7" x14ac:dyDescent="0.25">
      <c r="A350" s="131">
        <v>44062</v>
      </c>
      <c r="B350" s="132">
        <v>16626742</v>
      </c>
      <c r="C350" s="133" t="s">
        <v>630</v>
      </c>
      <c r="D350" s="340">
        <v>0</v>
      </c>
      <c r="E350" s="341">
        <v>0</v>
      </c>
      <c r="F350" s="341">
        <v>10</v>
      </c>
      <c r="G350" s="341">
        <v>1</v>
      </c>
    </row>
    <row r="351" spans="1:7" x14ac:dyDescent="0.25">
      <c r="A351" s="131">
        <v>44063</v>
      </c>
      <c r="B351" s="132">
        <v>16634942</v>
      </c>
      <c r="C351" s="133" t="s">
        <v>630</v>
      </c>
      <c r="D351" s="340">
        <v>0</v>
      </c>
      <c r="E351" s="341">
        <v>0</v>
      </c>
      <c r="F351" s="341">
        <v>10</v>
      </c>
      <c r="G351" s="341">
        <v>1</v>
      </c>
    </row>
    <row r="352" spans="1:7" x14ac:dyDescent="0.25">
      <c r="A352" s="131">
        <v>44063</v>
      </c>
      <c r="B352" s="132">
        <v>16634269</v>
      </c>
      <c r="C352" s="133" t="s">
        <v>641</v>
      </c>
      <c r="D352" s="340">
        <v>10</v>
      </c>
      <c r="E352" s="341">
        <v>25</v>
      </c>
      <c r="F352" s="341">
        <v>25</v>
      </c>
      <c r="G352" s="341">
        <v>2</v>
      </c>
    </row>
    <row r="353" spans="1:7" x14ac:dyDescent="0.25">
      <c r="A353" s="131">
        <v>44063</v>
      </c>
      <c r="B353" s="132">
        <v>16635444</v>
      </c>
      <c r="C353" s="133" t="s">
        <v>637</v>
      </c>
      <c r="D353" s="340">
        <v>0</v>
      </c>
      <c r="E353" s="341">
        <v>0</v>
      </c>
      <c r="F353" s="341">
        <v>10</v>
      </c>
      <c r="G353" s="341">
        <v>1</v>
      </c>
    </row>
    <row r="354" spans="1:7" x14ac:dyDescent="0.25">
      <c r="A354" s="131">
        <v>44063</v>
      </c>
      <c r="B354" s="132">
        <v>16635882</v>
      </c>
      <c r="C354" s="133" t="s">
        <v>637</v>
      </c>
      <c r="D354" s="340">
        <v>0</v>
      </c>
      <c r="E354" s="341">
        <v>0</v>
      </c>
      <c r="F354" s="341">
        <v>10</v>
      </c>
      <c r="G354" s="341">
        <v>1</v>
      </c>
    </row>
    <row r="355" spans="1:7" x14ac:dyDescent="0.25">
      <c r="A355" s="131">
        <v>44063</v>
      </c>
      <c r="B355" s="132">
        <v>16636897</v>
      </c>
      <c r="C355" s="133" t="s">
        <v>637</v>
      </c>
      <c r="D355" s="340">
        <v>0</v>
      </c>
      <c r="E355" s="341">
        <v>0</v>
      </c>
      <c r="F355" s="341">
        <v>10</v>
      </c>
      <c r="G355" s="341">
        <v>1</v>
      </c>
    </row>
    <row r="356" spans="1:7" x14ac:dyDescent="0.25">
      <c r="A356" s="131">
        <v>44063</v>
      </c>
      <c r="B356" s="132">
        <v>16634963</v>
      </c>
      <c r="C356" s="133" t="s">
        <v>636</v>
      </c>
      <c r="D356" s="340">
        <v>0</v>
      </c>
      <c r="E356" s="341">
        <v>0</v>
      </c>
      <c r="F356" s="341">
        <v>10</v>
      </c>
      <c r="G356" s="341">
        <v>1</v>
      </c>
    </row>
    <row r="357" spans="1:7" x14ac:dyDescent="0.25">
      <c r="A357" s="131">
        <v>44063</v>
      </c>
      <c r="B357" s="132">
        <v>16636385</v>
      </c>
      <c r="C357" s="133" t="s">
        <v>636</v>
      </c>
      <c r="D357" s="340">
        <v>0</v>
      </c>
      <c r="E357" s="341">
        <v>0</v>
      </c>
      <c r="F357" s="341">
        <v>10</v>
      </c>
      <c r="G357" s="341">
        <v>1</v>
      </c>
    </row>
    <row r="358" spans="1:7" x14ac:dyDescent="0.25">
      <c r="A358" s="131">
        <v>44063</v>
      </c>
      <c r="B358" s="132">
        <v>16636672</v>
      </c>
      <c r="C358" s="133" t="s">
        <v>636</v>
      </c>
      <c r="D358" s="340">
        <v>0</v>
      </c>
      <c r="E358" s="341">
        <v>0</v>
      </c>
      <c r="F358" s="341">
        <v>10</v>
      </c>
      <c r="G358" s="341">
        <v>1</v>
      </c>
    </row>
    <row r="359" spans="1:7" x14ac:dyDescent="0.25">
      <c r="A359" s="131">
        <v>44063</v>
      </c>
      <c r="B359" s="132">
        <v>16636563</v>
      </c>
      <c r="C359" s="133" t="s">
        <v>636</v>
      </c>
      <c r="D359" s="340">
        <v>0</v>
      </c>
      <c r="E359" s="341">
        <v>0</v>
      </c>
      <c r="F359" s="341">
        <v>10</v>
      </c>
      <c r="G359" s="341">
        <v>1</v>
      </c>
    </row>
    <row r="360" spans="1:7" x14ac:dyDescent="0.25">
      <c r="A360" s="131">
        <v>44063</v>
      </c>
      <c r="B360" s="132">
        <v>16637621</v>
      </c>
      <c r="C360" s="133" t="s">
        <v>628</v>
      </c>
      <c r="D360" s="340">
        <v>0</v>
      </c>
      <c r="E360" s="341">
        <v>0</v>
      </c>
      <c r="F360" s="341">
        <v>10</v>
      </c>
      <c r="G360" s="341">
        <v>1</v>
      </c>
    </row>
    <row r="361" spans="1:7" x14ac:dyDescent="0.25">
      <c r="A361" s="131">
        <v>44064</v>
      </c>
      <c r="B361" s="132">
        <v>16640784</v>
      </c>
      <c r="C361" s="133" t="s">
        <v>631</v>
      </c>
      <c r="D361" s="340">
        <v>0</v>
      </c>
      <c r="E361" s="341">
        <v>0</v>
      </c>
      <c r="F361" s="341">
        <v>10</v>
      </c>
      <c r="G361" s="341">
        <v>1</v>
      </c>
    </row>
    <row r="362" spans="1:7" x14ac:dyDescent="0.25">
      <c r="A362" s="131">
        <v>44064</v>
      </c>
      <c r="B362" s="132">
        <v>16641320</v>
      </c>
      <c r="C362" s="133" t="s">
        <v>631</v>
      </c>
      <c r="D362" s="340">
        <v>0</v>
      </c>
      <c r="E362" s="341">
        <v>0</v>
      </c>
      <c r="F362" s="341">
        <v>10</v>
      </c>
      <c r="G362" s="341">
        <v>1</v>
      </c>
    </row>
    <row r="363" spans="1:7" x14ac:dyDescent="0.25">
      <c r="A363" s="131">
        <v>44064</v>
      </c>
      <c r="B363" s="132">
        <v>16638398</v>
      </c>
      <c r="C363" s="133" t="s">
        <v>631</v>
      </c>
      <c r="D363" s="340">
        <v>0</v>
      </c>
      <c r="E363" s="341">
        <v>0</v>
      </c>
      <c r="F363" s="341">
        <v>10</v>
      </c>
      <c r="G363" s="341">
        <v>1</v>
      </c>
    </row>
    <row r="364" spans="1:7" x14ac:dyDescent="0.25">
      <c r="A364" s="131">
        <v>44064</v>
      </c>
      <c r="B364" s="132">
        <v>16642628</v>
      </c>
      <c r="C364" s="133" t="s">
        <v>637</v>
      </c>
      <c r="D364" s="340">
        <v>0</v>
      </c>
      <c r="E364" s="341">
        <v>0</v>
      </c>
      <c r="F364" s="341">
        <v>10</v>
      </c>
      <c r="G364" s="341">
        <v>1</v>
      </c>
    </row>
    <row r="365" spans="1:7" x14ac:dyDescent="0.25">
      <c r="A365" s="131">
        <v>44064</v>
      </c>
      <c r="B365" s="132">
        <v>16642651</v>
      </c>
      <c r="C365" s="133" t="s">
        <v>637</v>
      </c>
      <c r="D365" s="340">
        <v>0</v>
      </c>
      <c r="E365" s="341">
        <v>0</v>
      </c>
      <c r="F365" s="341">
        <v>10</v>
      </c>
      <c r="G365" s="341">
        <v>1</v>
      </c>
    </row>
    <row r="366" spans="1:7" x14ac:dyDescent="0.25">
      <c r="A366" s="131">
        <v>44064</v>
      </c>
      <c r="B366" s="132">
        <v>16642406</v>
      </c>
      <c r="C366" s="133" t="s">
        <v>637</v>
      </c>
      <c r="D366" s="340">
        <v>0</v>
      </c>
      <c r="E366" s="341">
        <v>0</v>
      </c>
      <c r="F366" s="341">
        <v>10</v>
      </c>
      <c r="G366" s="341">
        <v>1</v>
      </c>
    </row>
    <row r="367" spans="1:7" x14ac:dyDescent="0.25">
      <c r="A367" s="131">
        <v>44064</v>
      </c>
      <c r="B367" s="132">
        <v>16641959</v>
      </c>
      <c r="C367" s="133" t="s">
        <v>637</v>
      </c>
      <c r="D367" s="340">
        <v>0</v>
      </c>
      <c r="E367" s="341">
        <v>0</v>
      </c>
      <c r="F367" s="341">
        <v>10</v>
      </c>
      <c r="G367" s="341">
        <v>1</v>
      </c>
    </row>
    <row r="368" spans="1:7" x14ac:dyDescent="0.25">
      <c r="A368" s="131">
        <v>44064</v>
      </c>
      <c r="B368" s="132">
        <v>16642063</v>
      </c>
      <c r="C368" s="133" t="s">
        <v>637</v>
      </c>
      <c r="D368" s="340">
        <v>0</v>
      </c>
      <c r="E368" s="341">
        <v>0</v>
      </c>
      <c r="F368" s="341">
        <v>10</v>
      </c>
      <c r="G368" s="341">
        <v>1</v>
      </c>
    </row>
    <row r="369" spans="1:7" x14ac:dyDescent="0.25">
      <c r="A369" s="131">
        <v>44064</v>
      </c>
      <c r="B369" s="132">
        <v>16643409</v>
      </c>
      <c r="C369" s="133" t="s">
        <v>637</v>
      </c>
      <c r="D369" s="340">
        <v>0</v>
      </c>
      <c r="E369" s="341">
        <v>0</v>
      </c>
      <c r="F369" s="341">
        <v>10</v>
      </c>
      <c r="G369" s="341">
        <v>1</v>
      </c>
    </row>
    <row r="370" spans="1:7" x14ac:dyDescent="0.25">
      <c r="A370" s="131">
        <v>44064</v>
      </c>
      <c r="B370" s="132">
        <v>16644180</v>
      </c>
      <c r="C370" s="133" t="s">
        <v>637</v>
      </c>
      <c r="D370" s="340">
        <v>0</v>
      </c>
      <c r="E370" s="341">
        <v>0</v>
      </c>
      <c r="F370" s="341">
        <v>10</v>
      </c>
      <c r="G370" s="341">
        <v>1</v>
      </c>
    </row>
    <row r="371" spans="1:7" x14ac:dyDescent="0.25">
      <c r="A371" s="131">
        <v>44065</v>
      </c>
      <c r="B371" s="132">
        <v>16644076</v>
      </c>
      <c r="C371" s="133" t="s">
        <v>637</v>
      </c>
      <c r="D371" s="340">
        <v>0</v>
      </c>
      <c r="E371" s="341">
        <v>0</v>
      </c>
      <c r="F371" s="341">
        <v>10</v>
      </c>
      <c r="G371" s="341">
        <v>1</v>
      </c>
    </row>
    <row r="372" spans="1:7" x14ac:dyDescent="0.25">
      <c r="A372" s="131">
        <v>44065</v>
      </c>
      <c r="B372" s="132">
        <v>16644071</v>
      </c>
      <c r="C372" s="133" t="s">
        <v>637</v>
      </c>
      <c r="D372" s="340">
        <v>0</v>
      </c>
      <c r="E372" s="341">
        <v>0</v>
      </c>
      <c r="F372" s="341">
        <v>10</v>
      </c>
      <c r="G372" s="341">
        <v>1</v>
      </c>
    </row>
    <row r="373" spans="1:7" x14ac:dyDescent="0.25">
      <c r="A373" s="131">
        <v>44065</v>
      </c>
      <c r="B373" s="132">
        <v>16644030</v>
      </c>
      <c r="C373" s="133" t="s">
        <v>637</v>
      </c>
      <c r="D373" s="340">
        <v>0</v>
      </c>
      <c r="E373" s="341">
        <v>0</v>
      </c>
      <c r="F373" s="341">
        <v>10</v>
      </c>
      <c r="G373" s="341">
        <v>1</v>
      </c>
    </row>
    <row r="374" spans="1:7" x14ac:dyDescent="0.25">
      <c r="A374" s="131">
        <v>44065</v>
      </c>
      <c r="B374" s="132">
        <v>16644014</v>
      </c>
      <c r="C374" s="133" t="s">
        <v>637</v>
      </c>
      <c r="D374" s="340">
        <v>0</v>
      </c>
      <c r="E374" s="341">
        <v>0</v>
      </c>
      <c r="F374" s="341">
        <v>10</v>
      </c>
      <c r="G374" s="341">
        <v>1</v>
      </c>
    </row>
    <row r="375" spans="1:7" x14ac:dyDescent="0.25">
      <c r="A375" s="131">
        <v>44065</v>
      </c>
      <c r="B375" s="132">
        <v>16643622</v>
      </c>
      <c r="C375" s="133" t="s">
        <v>637</v>
      </c>
      <c r="D375" s="340">
        <v>0</v>
      </c>
      <c r="E375" s="341">
        <v>0</v>
      </c>
      <c r="F375" s="341">
        <v>10</v>
      </c>
      <c r="G375" s="341">
        <v>1</v>
      </c>
    </row>
    <row r="376" spans="1:7" x14ac:dyDescent="0.25">
      <c r="A376" s="131">
        <v>44066</v>
      </c>
      <c r="B376" s="132">
        <v>16644996</v>
      </c>
      <c r="C376" s="133" t="s">
        <v>637</v>
      </c>
      <c r="D376" s="340">
        <v>0</v>
      </c>
      <c r="E376" s="341">
        <v>0</v>
      </c>
      <c r="F376" s="341">
        <v>10</v>
      </c>
      <c r="G376" s="341">
        <v>1</v>
      </c>
    </row>
    <row r="377" spans="1:7" x14ac:dyDescent="0.25">
      <c r="A377" s="131">
        <v>44066</v>
      </c>
      <c r="B377" s="132">
        <v>16644970</v>
      </c>
      <c r="C377" s="133" t="s">
        <v>637</v>
      </c>
      <c r="D377" s="340">
        <v>0</v>
      </c>
      <c r="E377" s="341">
        <v>0</v>
      </c>
      <c r="F377" s="341">
        <v>10</v>
      </c>
      <c r="G377" s="341">
        <v>1</v>
      </c>
    </row>
    <row r="378" spans="1:7" x14ac:dyDescent="0.25">
      <c r="A378" s="131">
        <v>44066</v>
      </c>
      <c r="B378" s="132">
        <v>16644951</v>
      </c>
      <c r="C378" s="133" t="s">
        <v>637</v>
      </c>
      <c r="D378" s="340">
        <v>0</v>
      </c>
      <c r="E378" s="341">
        <v>0</v>
      </c>
      <c r="F378" s="341">
        <v>10</v>
      </c>
      <c r="G378" s="341">
        <v>1</v>
      </c>
    </row>
    <row r="379" spans="1:7" x14ac:dyDescent="0.25">
      <c r="A379" s="131">
        <v>44066</v>
      </c>
      <c r="B379" s="132">
        <v>16644841</v>
      </c>
      <c r="C379" s="133" t="s">
        <v>637</v>
      </c>
      <c r="D379" s="340">
        <v>0</v>
      </c>
      <c r="E379" s="341">
        <v>0</v>
      </c>
      <c r="F379" s="341">
        <v>10</v>
      </c>
      <c r="G379" s="341">
        <v>1</v>
      </c>
    </row>
    <row r="380" spans="1:7" x14ac:dyDescent="0.25">
      <c r="A380" s="131">
        <v>44066</v>
      </c>
      <c r="B380" s="132">
        <v>16644843</v>
      </c>
      <c r="C380" s="133" t="s">
        <v>637</v>
      </c>
      <c r="D380" s="340">
        <v>0</v>
      </c>
      <c r="E380" s="341">
        <v>0</v>
      </c>
      <c r="F380" s="341">
        <v>10</v>
      </c>
      <c r="G380" s="341">
        <v>1</v>
      </c>
    </row>
    <row r="381" spans="1:7" x14ac:dyDescent="0.25">
      <c r="A381" s="131">
        <v>44066</v>
      </c>
      <c r="B381" s="132">
        <v>16644840</v>
      </c>
      <c r="C381" s="133" t="s">
        <v>637</v>
      </c>
      <c r="D381" s="340">
        <v>0</v>
      </c>
      <c r="E381" s="341">
        <v>0</v>
      </c>
      <c r="F381" s="341">
        <v>10</v>
      </c>
      <c r="G381" s="341">
        <v>1</v>
      </c>
    </row>
    <row r="382" spans="1:7" x14ac:dyDescent="0.25">
      <c r="A382" s="131">
        <v>44066</v>
      </c>
      <c r="B382" s="132">
        <v>16644799</v>
      </c>
      <c r="C382" s="133" t="s">
        <v>637</v>
      </c>
      <c r="D382" s="340">
        <v>0</v>
      </c>
      <c r="E382" s="341">
        <v>0</v>
      </c>
      <c r="F382" s="341">
        <v>10</v>
      </c>
      <c r="G382" s="341">
        <v>1</v>
      </c>
    </row>
    <row r="383" spans="1:7" x14ac:dyDescent="0.25">
      <c r="A383" s="131">
        <v>44067</v>
      </c>
      <c r="B383" s="132">
        <v>16649987</v>
      </c>
      <c r="C383" s="133" t="s">
        <v>628</v>
      </c>
      <c r="D383" s="340">
        <v>0</v>
      </c>
      <c r="E383" s="341">
        <v>10</v>
      </c>
      <c r="F383" s="341">
        <v>10</v>
      </c>
      <c r="G383" s="341">
        <v>2</v>
      </c>
    </row>
    <row r="384" spans="1:7" x14ac:dyDescent="0.25">
      <c r="A384" s="131">
        <v>44067</v>
      </c>
      <c r="B384" s="132">
        <v>16648972</v>
      </c>
      <c r="C384" s="133" t="s">
        <v>637</v>
      </c>
      <c r="D384" s="340">
        <v>0</v>
      </c>
      <c r="E384" s="341">
        <v>0</v>
      </c>
      <c r="F384" s="341">
        <v>10</v>
      </c>
      <c r="G384" s="341">
        <v>1</v>
      </c>
    </row>
    <row r="385" spans="1:7" x14ac:dyDescent="0.25">
      <c r="A385" s="131">
        <v>44067</v>
      </c>
      <c r="B385" s="132">
        <v>16646281</v>
      </c>
      <c r="C385" s="133" t="s">
        <v>637</v>
      </c>
      <c r="D385" s="340">
        <v>0</v>
      </c>
      <c r="E385" s="341">
        <v>0</v>
      </c>
      <c r="F385" s="341">
        <v>10</v>
      </c>
      <c r="G385" s="341">
        <v>1</v>
      </c>
    </row>
    <row r="386" spans="1:7" x14ac:dyDescent="0.25">
      <c r="A386" s="131">
        <v>44067</v>
      </c>
      <c r="B386" s="132">
        <v>16649656</v>
      </c>
      <c r="C386" s="133" t="s">
        <v>637</v>
      </c>
      <c r="D386" s="340">
        <v>0</v>
      </c>
      <c r="E386" s="341">
        <v>0</v>
      </c>
      <c r="F386" s="341">
        <v>10</v>
      </c>
      <c r="G386" s="341">
        <v>1</v>
      </c>
    </row>
    <row r="387" spans="1:7" x14ac:dyDescent="0.25">
      <c r="A387" s="131">
        <v>44067</v>
      </c>
      <c r="B387" s="132">
        <v>16649172</v>
      </c>
      <c r="C387" s="133" t="s">
        <v>637</v>
      </c>
      <c r="D387" s="340">
        <v>0</v>
      </c>
      <c r="E387" s="341">
        <v>0</v>
      </c>
      <c r="F387" s="341">
        <v>10</v>
      </c>
      <c r="G387" s="341">
        <v>1</v>
      </c>
    </row>
    <row r="388" spans="1:7" x14ac:dyDescent="0.25">
      <c r="A388" s="131">
        <v>44067</v>
      </c>
      <c r="B388" s="132">
        <v>16649104</v>
      </c>
      <c r="C388" s="133" t="s">
        <v>637</v>
      </c>
      <c r="D388" s="340">
        <v>0</v>
      </c>
      <c r="E388" s="341">
        <v>0</v>
      </c>
      <c r="F388" s="341">
        <v>10</v>
      </c>
      <c r="G388" s="341">
        <v>1</v>
      </c>
    </row>
    <row r="389" spans="1:7" x14ac:dyDescent="0.25">
      <c r="A389" s="131">
        <v>44067</v>
      </c>
      <c r="B389" s="132">
        <v>16649152</v>
      </c>
      <c r="C389" s="133" t="s">
        <v>637</v>
      </c>
      <c r="D389" s="340">
        <v>0</v>
      </c>
      <c r="E389" s="341">
        <v>0</v>
      </c>
      <c r="F389" s="341">
        <v>10</v>
      </c>
      <c r="G389" s="341">
        <v>1</v>
      </c>
    </row>
    <row r="390" spans="1:7" x14ac:dyDescent="0.25">
      <c r="A390" s="131">
        <v>44067</v>
      </c>
      <c r="B390" s="132">
        <v>16649140</v>
      </c>
      <c r="C390" s="133" t="s">
        <v>637</v>
      </c>
      <c r="D390" s="340">
        <v>0</v>
      </c>
      <c r="E390" s="341">
        <v>0</v>
      </c>
      <c r="F390" s="341">
        <v>10</v>
      </c>
      <c r="G390" s="341">
        <v>1</v>
      </c>
    </row>
    <row r="391" spans="1:7" x14ac:dyDescent="0.25">
      <c r="A391" s="131">
        <v>44067</v>
      </c>
      <c r="B391" s="132">
        <v>16649124</v>
      </c>
      <c r="C391" s="133" t="s">
        <v>637</v>
      </c>
      <c r="D391" s="340">
        <v>0</v>
      </c>
      <c r="E391" s="341">
        <v>0</v>
      </c>
      <c r="F391" s="341">
        <v>10</v>
      </c>
      <c r="G391" s="341">
        <v>1</v>
      </c>
    </row>
    <row r="392" spans="1:7" x14ac:dyDescent="0.25">
      <c r="A392" s="131">
        <v>44067</v>
      </c>
      <c r="B392" s="132">
        <v>16648789</v>
      </c>
      <c r="C392" s="133" t="s">
        <v>637</v>
      </c>
      <c r="D392" s="340">
        <v>0</v>
      </c>
      <c r="E392" s="341">
        <v>0</v>
      </c>
      <c r="F392" s="341">
        <v>10</v>
      </c>
      <c r="G392" s="341">
        <v>1</v>
      </c>
    </row>
    <row r="393" spans="1:7" x14ac:dyDescent="0.25">
      <c r="A393" s="131">
        <v>44067</v>
      </c>
      <c r="B393" s="132">
        <v>16648502</v>
      </c>
      <c r="C393" s="133" t="s">
        <v>637</v>
      </c>
      <c r="D393" s="340">
        <v>0</v>
      </c>
      <c r="E393" s="341">
        <v>0</v>
      </c>
      <c r="F393" s="341">
        <v>10</v>
      </c>
      <c r="G393" s="341">
        <v>1</v>
      </c>
    </row>
    <row r="394" spans="1:7" x14ac:dyDescent="0.25">
      <c r="A394" s="131">
        <v>44067</v>
      </c>
      <c r="B394" s="132">
        <v>16646103</v>
      </c>
      <c r="C394" s="133" t="s">
        <v>637</v>
      </c>
      <c r="D394" s="340">
        <v>0</v>
      </c>
      <c r="E394" s="341">
        <v>0</v>
      </c>
      <c r="F394" s="341">
        <v>10</v>
      </c>
      <c r="G394" s="341">
        <v>1</v>
      </c>
    </row>
    <row r="395" spans="1:7" x14ac:dyDescent="0.25">
      <c r="A395" s="131">
        <v>44067</v>
      </c>
      <c r="B395" s="132">
        <v>16647112</v>
      </c>
      <c r="C395" s="133" t="s">
        <v>637</v>
      </c>
      <c r="D395" s="340">
        <v>0</v>
      </c>
      <c r="E395" s="341">
        <v>0</v>
      </c>
      <c r="F395" s="341">
        <v>10</v>
      </c>
      <c r="G395" s="341">
        <v>1</v>
      </c>
    </row>
    <row r="396" spans="1:7" x14ac:dyDescent="0.25">
      <c r="A396" s="131">
        <v>44067</v>
      </c>
      <c r="B396" s="132">
        <v>16646831</v>
      </c>
      <c r="C396" s="133" t="s">
        <v>637</v>
      </c>
      <c r="D396" s="340">
        <v>0</v>
      </c>
      <c r="E396" s="341">
        <v>0</v>
      </c>
      <c r="F396" s="341">
        <v>10</v>
      </c>
      <c r="G396" s="341">
        <v>1</v>
      </c>
    </row>
    <row r="397" spans="1:7" x14ac:dyDescent="0.25">
      <c r="A397" s="131">
        <v>44067</v>
      </c>
      <c r="B397" s="132">
        <v>16646670</v>
      </c>
      <c r="C397" s="133" t="s">
        <v>637</v>
      </c>
      <c r="D397" s="340">
        <v>0</v>
      </c>
      <c r="E397" s="341">
        <v>0</v>
      </c>
      <c r="F397" s="341">
        <v>10</v>
      </c>
      <c r="G397" s="341">
        <v>1</v>
      </c>
    </row>
    <row r="398" spans="1:7" x14ac:dyDescent="0.25">
      <c r="A398" s="131">
        <v>44067</v>
      </c>
      <c r="B398" s="132">
        <v>16645532</v>
      </c>
      <c r="C398" s="133" t="s">
        <v>637</v>
      </c>
      <c r="D398" s="340">
        <v>0</v>
      </c>
      <c r="E398" s="341">
        <v>0</v>
      </c>
      <c r="F398" s="341">
        <v>10</v>
      </c>
      <c r="G398" s="341">
        <v>1</v>
      </c>
    </row>
    <row r="399" spans="1:7" x14ac:dyDescent="0.25">
      <c r="A399" s="131">
        <v>44067</v>
      </c>
      <c r="B399" s="132">
        <v>16650697</v>
      </c>
      <c r="C399" s="133" t="s">
        <v>628</v>
      </c>
      <c r="D399" s="340">
        <v>0</v>
      </c>
      <c r="E399" s="341">
        <v>10</v>
      </c>
      <c r="F399" s="341">
        <v>10</v>
      </c>
      <c r="G399" s="341">
        <v>2</v>
      </c>
    </row>
    <row r="400" spans="1:7" x14ac:dyDescent="0.25">
      <c r="A400" s="131">
        <v>44067</v>
      </c>
      <c r="B400" s="132">
        <v>16646973</v>
      </c>
      <c r="C400" s="133" t="s">
        <v>642</v>
      </c>
      <c r="D400" s="340">
        <v>0</v>
      </c>
      <c r="E400" s="341">
        <v>0</v>
      </c>
      <c r="F400" s="341">
        <v>10</v>
      </c>
      <c r="G400" s="341">
        <v>1</v>
      </c>
    </row>
    <row r="401" spans="1:7" x14ac:dyDescent="0.25">
      <c r="A401" s="131">
        <v>44067</v>
      </c>
      <c r="B401" s="132">
        <v>16650119</v>
      </c>
      <c r="C401" s="133" t="s">
        <v>636</v>
      </c>
      <c r="D401" s="340">
        <v>0</v>
      </c>
      <c r="E401" s="341">
        <v>0</v>
      </c>
      <c r="F401" s="341">
        <v>10</v>
      </c>
      <c r="G401" s="341">
        <v>1</v>
      </c>
    </row>
    <row r="402" spans="1:7" x14ac:dyDescent="0.25">
      <c r="A402" s="131">
        <v>44067</v>
      </c>
      <c r="B402" s="132">
        <v>16650147</v>
      </c>
      <c r="C402" s="133" t="s">
        <v>636</v>
      </c>
      <c r="D402" s="340">
        <v>0</v>
      </c>
      <c r="E402" s="341">
        <v>0</v>
      </c>
      <c r="F402" s="341">
        <v>10</v>
      </c>
      <c r="G402" s="341">
        <v>1</v>
      </c>
    </row>
    <row r="403" spans="1:7" x14ac:dyDescent="0.25">
      <c r="A403" s="131">
        <v>44067</v>
      </c>
      <c r="B403" s="132">
        <v>16650346</v>
      </c>
      <c r="C403" s="133" t="s">
        <v>636</v>
      </c>
      <c r="D403" s="340">
        <v>0</v>
      </c>
      <c r="E403" s="341">
        <v>0</v>
      </c>
      <c r="F403" s="341">
        <v>10</v>
      </c>
      <c r="G403" s="341">
        <v>1</v>
      </c>
    </row>
    <row r="404" spans="1:7" x14ac:dyDescent="0.25">
      <c r="A404" s="131">
        <v>44067</v>
      </c>
      <c r="B404" s="132">
        <v>16649785</v>
      </c>
      <c r="C404" s="133" t="s">
        <v>636</v>
      </c>
      <c r="D404" s="340">
        <v>0</v>
      </c>
      <c r="E404" s="341">
        <v>0</v>
      </c>
      <c r="F404" s="341">
        <v>10</v>
      </c>
      <c r="G404" s="341">
        <v>1</v>
      </c>
    </row>
    <row r="405" spans="1:7" x14ac:dyDescent="0.25">
      <c r="A405" s="131">
        <v>44067</v>
      </c>
      <c r="B405" s="132">
        <v>16645499</v>
      </c>
      <c r="C405" s="133" t="s">
        <v>636</v>
      </c>
      <c r="D405" s="340">
        <v>0</v>
      </c>
      <c r="E405" s="341">
        <v>0</v>
      </c>
      <c r="F405" s="341">
        <v>10</v>
      </c>
      <c r="G405" s="341">
        <v>1</v>
      </c>
    </row>
    <row r="406" spans="1:7" x14ac:dyDescent="0.25">
      <c r="A406" s="131">
        <v>44067</v>
      </c>
      <c r="B406" s="132">
        <v>16649108</v>
      </c>
      <c r="C406" s="133" t="s">
        <v>636</v>
      </c>
      <c r="D406" s="340">
        <v>0</v>
      </c>
      <c r="E406" s="341">
        <v>0</v>
      </c>
      <c r="F406" s="341">
        <v>10</v>
      </c>
      <c r="G406" s="341">
        <v>1</v>
      </c>
    </row>
    <row r="407" spans="1:7" x14ac:dyDescent="0.25">
      <c r="A407" s="131">
        <v>44067</v>
      </c>
      <c r="B407" s="132">
        <v>16645547</v>
      </c>
      <c r="C407" s="133" t="s">
        <v>636</v>
      </c>
      <c r="D407" s="340">
        <v>0</v>
      </c>
      <c r="E407" s="341">
        <v>0</v>
      </c>
      <c r="F407" s="341">
        <v>10</v>
      </c>
      <c r="G407" s="341">
        <v>1</v>
      </c>
    </row>
    <row r="408" spans="1:7" x14ac:dyDescent="0.25">
      <c r="A408" s="131">
        <v>44067</v>
      </c>
      <c r="B408" s="132">
        <v>16645547</v>
      </c>
      <c r="C408" s="133" t="s">
        <v>636</v>
      </c>
      <c r="D408" s="340">
        <v>0</v>
      </c>
      <c r="E408" s="341">
        <v>0</v>
      </c>
      <c r="F408" s="341">
        <v>10</v>
      </c>
      <c r="G408" s="341">
        <v>1</v>
      </c>
    </row>
    <row r="409" spans="1:7" x14ac:dyDescent="0.25">
      <c r="A409" s="131">
        <v>44067</v>
      </c>
      <c r="B409" s="132">
        <v>16648368</v>
      </c>
      <c r="C409" s="133" t="s">
        <v>636</v>
      </c>
      <c r="D409" s="340">
        <v>0</v>
      </c>
      <c r="E409" s="341">
        <v>0</v>
      </c>
      <c r="F409" s="341">
        <v>10</v>
      </c>
      <c r="G409" s="341">
        <v>1</v>
      </c>
    </row>
    <row r="410" spans="1:7" x14ac:dyDescent="0.25">
      <c r="A410" s="131">
        <v>44067</v>
      </c>
      <c r="B410" s="132">
        <v>16649396</v>
      </c>
      <c r="C410" s="133" t="s">
        <v>636</v>
      </c>
      <c r="D410" s="340">
        <v>0</v>
      </c>
      <c r="E410" s="341">
        <v>0</v>
      </c>
      <c r="F410" s="341">
        <v>10</v>
      </c>
      <c r="G410" s="341">
        <v>1</v>
      </c>
    </row>
    <row r="411" spans="1:7" x14ac:dyDescent="0.25">
      <c r="A411" s="131">
        <v>44067</v>
      </c>
      <c r="B411" s="132">
        <v>16650473</v>
      </c>
      <c r="C411" s="133" t="s">
        <v>636</v>
      </c>
      <c r="D411" s="340">
        <v>0</v>
      </c>
      <c r="E411" s="341">
        <v>0</v>
      </c>
      <c r="F411" s="341">
        <v>10</v>
      </c>
      <c r="G411" s="341">
        <v>1</v>
      </c>
    </row>
    <row r="412" spans="1:7" x14ac:dyDescent="0.25">
      <c r="A412" s="131">
        <v>44068</v>
      </c>
      <c r="B412" s="132">
        <v>16653276</v>
      </c>
      <c r="C412" s="133" t="s">
        <v>628</v>
      </c>
      <c r="D412" s="340">
        <v>0</v>
      </c>
      <c r="E412" s="341">
        <v>10</v>
      </c>
      <c r="F412" s="341">
        <v>10</v>
      </c>
      <c r="G412" s="341">
        <v>2</v>
      </c>
    </row>
    <row r="413" spans="1:7" x14ac:dyDescent="0.25">
      <c r="A413" s="131">
        <v>44068</v>
      </c>
      <c r="B413" s="132">
        <v>16653233</v>
      </c>
      <c r="C413" s="133" t="s">
        <v>628</v>
      </c>
      <c r="D413" s="340">
        <v>0</v>
      </c>
      <c r="E413" s="341">
        <v>10</v>
      </c>
      <c r="F413" s="341">
        <v>10</v>
      </c>
      <c r="G413" s="341">
        <v>2</v>
      </c>
    </row>
    <row r="414" spans="1:7" x14ac:dyDescent="0.25">
      <c r="A414" s="131">
        <v>44068</v>
      </c>
      <c r="B414" s="132">
        <v>16655158</v>
      </c>
      <c r="C414" s="133" t="s">
        <v>637</v>
      </c>
      <c r="D414" s="340">
        <v>0</v>
      </c>
      <c r="E414" s="341">
        <v>0</v>
      </c>
      <c r="F414" s="341">
        <v>10</v>
      </c>
      <c r="G414" s="341">
        <v>1</v>
      </c>
    </row>
    <row r="415" spans="1:7" x14ac:dyDescent="0.25">
      <c r="A415" s="131">
        <v>44068</v>
      </c>
      <c r="B415" s="132">
        <v>16654751</v>
      </c>
      <c r="C415" s="133" t="s">
        <v>637</v>
      </c>
      <c r="D415" s="340">
        <v>0</v>
      </c>
      <c r="E415" s="341">
        <v>0</v>
      </c>
      <c r="F415" s="341">
        <v>10</v>
      </c>
      <c r="G415" s="341">
        <v>1</v>
      </c>
    </row>
    <row r="416" spans="1:7" x14ac:dyDescent="0.25">
      <c r="A416" s="131">
        <v>44068</v>
      </c>
      <c r="B416" s="132">
        <v>16654524</v>
      </c>
      <c r="C416" s="133" t="s">
        <v>637</v>
      </c>
      <c r="D416" s="340">
        <v>0</v>
      </c>
      <c r="E416" s="341">
        <v>0</v>
      </c>
      <c r="F416" s="341">
        <v>10</v>
      </c>
      <c r="G416" s="341">
        <v>1</v>
      </c>
    </row>
    <row r="417" spans="1:7" x14ac:dyDescent="0.25">
      <c r="A417" s="131">
        <v>44068</v>
      </c>
      <c r="B417" s="132">
        <v>16651130</v>
      </c>
      <c r="C417" s="133" t="s">
        <v>637</v>
      </c>
      <c r="D417" s="340">
        <v>0</v>
      </c>
      <c r="E417" s="341">
        <v>0</v>
      </c>
      <c r="F417" s="341">
        <v>10</v>
      </c>
      <c r="G417" s="341">
        <v>1</v>
      </c>
    </row>
    <row r="418" spans="1:7" x14ac:dyDescent="0.25">
      <c r="A418" s="131">
        <v>44068</v>
      </c>
      <c r="B418" s="132">
        <v>16651059</v>
      </c>
      <c r="C418" s="133" t="s">
        <v>637</v>
      </c>
      <c r="D418" s="340">
        <v>0</v>
      </c>
      <c r="E418" s="341">
        <v>0</v>
      </c>
      <c r="F418" s="341">
        <v>10</v>
      </c>
      <c r="G418" s="341">
        <v>1</v>
      </c>
    </row>
    <row r="419" spans="1:7" x14ac:dyDescent="0.25">
      <c r="A419" s="131">
        <v>44068</v>
      </c>
      <c r="B419" s="132">
        <v>16657976</v>
      </c>
      <c r="C419" s="133" t="s">
        <v>628</v>
      </c>
      <c r="D419" s="340">
        <v>0</v>
      </c>
      <c r="E419" s="341">
        <v>0</v>
      </c>
      <c r="F419" s="341">
        <v>10</v>
      </c>
      <c r="G419" s="341">
        <v>1</v>
      </c>
    </row>
    <row r="420" spans="1:7" x14ac:dyDescent="0.25">
      <c r="A420" s="131">
        <v>44069</v>
      </c>
      <c r="B420" s="132">
        <v>16662766</v>
      </c>
      <c r="C420" s="133" t="s">
        <v>628</v>
      </c>
      <c r="D420" s="340">
        <v>0</v>
      </c>
      <c r="E420" s="341">
        <v>0</v>
      </c>
      <c r="F420" s="341">
        <v>10</v>
      </c>
      <c r="G420" s="341">
        <v>1</v>
      </c>
    </row>
    <row r="421" spans="1:7" x14ac:dyDescent="0.25">
      <c r="A421" s="131">
        <v>239</v>
      </c>
      <c r="B421" s="132">
        <v>16654162</v>
      </c>
      <c r="C421" s="133" t="s">
        <v>636</v>
      </c>
      <c r="D421" s="340">
        <v>0</v>
      </c>
      <c r="E421" s="341">
        <v>0</v>
      </c>
      <c r="F421" s="341">
        <v>10</v>
      </c>
      <c r="G421" s="341">
        <v>1</v>
      </c>
    </row>
    <row r="422" spans="1:7" x14ac:dyDescent="0.25">
      <c r="A422" s="131">
        <v>44068</v>
      </c>
      <c r="B422" s="132">
        <v>16656460</v>
      </c>
      <c r="C422" s="133" t="s">
        <v>636</v>
      </c>
      <c r="D422" s="340">
        <v>0</v>
      </c>
      <c r="E422" s="341">
        <v>0</v>
      </c>
      <c r="F422" s="341">
        <v>10</v>
      </c>
      <c r="G422" s="341">
        <v>1</v>
      </c>
    </row>
    <row r="423" spans="1:7" x14ac:dyDescent="0.25">
      <c r="A423" s="131">
        <v>44068</v>
      </c>
      <c r="B423" s="132">
        <v>16656548</v>
      </c>
      <c r="C423" s="133" t="s">
        <v>636</v>
      </c>
      <c r="D423" s="340">
        <v>0</v>
      </c>
      <c r="E423" s="341">
        <v>0</v>
      </c>
      <c r="F423" s="341">
        <v>10</v>
      </c>
      <c r="G423" s="341">
        <v>1</v>
      </c>
    </row>
    <row r="424" spans="1:7" x14ac:dyDescent="0.25">
      <c r="A424" s="131">
        <v>44068</v>
      </c>
      <c r="B424" s="132">
        <v>16656594</v>
      </c>
      <c r="C424" s="133" t="s">
        <v>636</v>
      </c>
      <c r="D424" s="340">
        <v>0</v>
      </c>
      <c r="E424" s="341">
        <v>0</v>
      </c>
      <c r="F424" s="341">
        <v>10</v>
      </c>
      <c r="G424" s="341">
        <v>1</v>
      </c>
    </row>
    <row r="425" spans="1:7" x14ac:dyDescent="0.25">
      <c r="A425" s="131">
        <v>44068</v>
      </c>
      <c r="B425" s="132">
        <v>16656639</v>
      </c>
      <c r="C425" s="133" t="s">
        <v>636</v>
      </c>
      <c r="D425" s="340">
        <v>0</v>
      </c>
      <c r="E425" s="341">
        <v>0</v>
      </c>
      <c r="F425" s="341">
        <v>10</v>
      </c>
      <c r="G425" s="341">
        <v>1</v>
      </c>
    </row>
    <row r="426" spans="1:7" x14ac:dyDescent="0.25">
      <c r="A426" s="131">
        <v>44068</v>
      </c>
      <c r="B426" s="132">
        <v>16656762</v>
      </c>
      <c r="C426" s="133" t="s">
        <v>636</v>
      </c>
      <c r="D426" s="340">
        <v>0</v>
      </c>
      <c r="E426" s="341">
        <v>0</v>
      </c>
      <c r="F426" s="341">
        <v>10</v>
      </c>
      <c r="G426" s="341">
        <v>1</v>
      </c>
    </row>
    <row r="427" spans="1:7" x14ac:dyDescent="0.25">
      <c r="A427" s="131">
        <v>44068</v>
      </c>
      <c r="B427" s="132">
        <v>16656809</v>
      </c>
      <c r="C427" s="133" t="s">
        <v>636</v>
      </c>
      <c r="D427" s="340">
        <v>0</v>
      </c>
      <c r="E427" s="341">
        <v>0</v>
      </c>
      <c r="F427" s="341">
        <v>10</v>
      </c>
      <c r="G427" s="341">
        <v>1</v>
      </c>
    </row>
    <row r="428" spans="1:7" x14ac:dyDescent="0.25">
      <c r="A428" s="131">
        <v>44068</v>
      </c>
      <c r="B428" s="132">
        <v>16656822</v>
      </c>
      <c r="C428" s="133" t="s">
        <v>636</v>
      </c>
      <c r="D428" s="340">
        <v>0</v>
      </c>
      <c r="E428" s="341">
        <v>0</v>
      </c>
      <c r="F428" s="341">
        <v>10</v>
      </c>
      <c r="G428" s="341">
        <v>1</v>
      </c>
    </row>
    <row r="429" spans="1:7" x14ac:dyDescent="0.25">
      <c r="A429" s="131">
        <v>44068</v>
      </c>
      <c r="B429" s="132">
        <v>16656885</v>
      </c>
      <c r="C429" s="133" t="s">
        <v>636</v>
      </c>
      <c r="D429" s="340">
        <v>0</v>
      </c>
      <c r="E429" s="341">
        <v>0</v>
      </c>
      <c r="F429" s="341">
        <v>10</v>
      </c>
      <c r="G429" s="341">
        <v>1</v>
      </c>
    </row>
    <row r="430" spans="1:7" x14ac:dyDescent="0.25">
      <c r="A430" s="131">
        <v>44068</v>
      </c>
      <c r="B430" s="132">
        <v>16656917</v>
      </c>
      <c r="C430" s="133" t="s">
        <v>636</v>
      </c>
      <c r="D430" s="340">
        <v>0</v>
      </c>
      <c r="E430" s="341">
        <v>0</v>
      </c>
      <c r="F430" s="341">
        <v>10</v>
      </c>
      <c r="G430" s="341">
        <v>1</v>
      </c>
    </row>
    <row r="431" spans="1:7" x14ac:dyDescent="0.25">
      <c r="A431" s="131">
        <v>44068</v>
      </c>
      <c r="B431" s="132">
        <v>16657258</v>
      </c>
      <c r="C431" s="133" t="s">
        <v>637</v>
      </c>
      <c r="D431" s="340">
        <v>0</v>
      </c>
      <c r="E431" s="341">
        <v>0</v>
      </c>
      <c r="F431" s="341">
        <v>10</v>
      </c>
      <c r="G431" s="341">
        <v>1</v>
      </c>
    </row>
    <row r="432" spans="1:7" x14ac:dyDescent="0.25">
      <c r="A432" s="131">
        <v>44068</v>
      </c>
      <c r="B432" s="132">
        <v>16656303</v>
      </c>
      <c r="C432" s="133" t="s">
        <v>637</v>
      </c>
      <c r="D432" s="340">
        <v>0</v>
      </c>
      <c r="E432" s="341">
        <v>0</v>
      </c>
      <c r="F432" s="341">
        <v>10</v>
      </c>
      <c r="G432" s="341">
        <v>1</v>
      </c>
    </row>
    <row r="433" spans="1:7" x14ac:dyDescent="0.25">
      <c r="A433" s="131">
        <v>44068</v>
      </c>
      <c r="B433" s="132">
        <v>16656320</v>
      </c>
      <c r="C433" s="133" t="s">
        <v>637</v>
      </c>
      <c r="D433" s="340">
        <v>0</v>
      </c>
      <c r="E433" s="341">
        <v>0</v>
      </c>
      <c r="F433" s="341">
        <v>10</v>
      </c>
      <c r="G433" s="341">
        <v>1</v>
      </c>
    </row>
    <row r="434" spans="1:7" x14ac:dyDescent="0.25">
      <c r="A434" s="131">
        <v>44068</v>
      </c>
      <c r="B434" s="132">
        <v>16656338</v>
      </c>
      <c r="C434" s="133" t="s">
        <v>637</v>
      </c>
      <c r="D434" s="340">
        <v>0</v>
      </c>
      <c r="E434" s="341">
        <v>0</v>
      </c>
      <c r="F434" s="341">
        <v>10</v>
      </c>
      <c r="G434" s="341">
        <v>1</v>
      </c>
    </row>
    <row r="435" spans="1:7" x14ac:dyDescent="0.25">
      <c r="A435" s="131">
        <v>44068</v>
      </c>
      <c r="B435" s="132">
        <v>16656501</v>
      </c>
      <c r="C435" s="133" t="s">
        <v>637</v>
      </c>
      <c r="D435" s="340">
        <v>0</v>
      </c>
      <c r="E435" s="341">
        <v>0</v>
      </c>
      <c r="F435" s="341">
        <v>10</v>
      </c>
      <c r="G435" s="341">
        <v>1</v>
      </c>
    </row>
    <row r="436" spans="1:7" x14ac:dyDescent="0.25">
      <c r="A436" s="131">
        <v>44068</v>
      </c>
      <c r="B436" s="132">
        <v>16656016</v>
      </c>
      <c r="C436" s="133" t="s">
        <v>637</v>
      </c>
      <c r="D436" s="340">
        <v>0</v>
      </c>
      <c r="E436" s="341">
        <v>0</v>
      </c>
      <c r="F436" s="341">
        <v>10</v>
      </c>
      <c r="G436" s="341">
        <v>1</v>
      </c>
    </row>
    <row r="437" spans="1:7" x14ac:dyDescent="0.25">
      <c r="A437" s="131">
        <v>44068</v>
      </c>
      <c r="B437" s="132">
        <v>16655441</v>
      </c>
      <c r="C437" s="133" t="s">
        <v>637</v>
      </c>
      <c r="D437" s="340">
        <v>0</v>
      </c>
      <c r="E437" s="341">
        <v>0</v>
      </c>
      <c r="F437" s="341">
        <v>10</v>
      </c>
      <c r="G437" s="341">
        <v>1</v>
      </c>
    </row>
    <row r="438" spans="1:7" x14ac:dyDescent="0.25">
      <c r="A438" s="131">
        <v>44068</v>
      </c>
      <c r="B438" s="132">
        <v>16650327</v>
      </c>
      <c r="C438" s="133" t="s">
        <v>631</v>
      </c>
      <c r="D438" s="340">
        <v>0</v>
      </c>
      <c r="E438" s="341">
        <v>0</v>
      </c>
      <c r="F438" s="341">
        <v>10</v>
      </c>
      <c r="G438" s="341">
        <v>1</v>
      </c>
    </row>
    <row r="439" spans="1:7" x14ac:dyDescent="0.25">
      <c r="A439" s="131">
        <v>44068</v>
      </c>
      <c r="B439" s="132">
        <v>16656860</v>
      </c>
      <c r="C439" s="133" t="s">
        <v>636</v>
      </c>
      <c r="D439" s="340">
        <v>0</v>
      </c>
      <c r="E439" s="341">
        <v>0</v>
      </c>
      <c r="F439" s="341">
        <v>10</v>
      </c>
      <c r="G439" s="341">
        <v>1</v>
      </c>
    </row>
    <row r="440" spans="1:7" x14ac:dyDescent="0.25">
      <c r="A440" s="131">
        <v>44068</v>
      </c>
      <c r="B440" s="132">
        <v>16656491</v>
      </c>
      <c r="C440" s="133" t="s">
        <v>636</v>
      </c>
      <c r="D440" s="340">
        <v>0</v>
      </c>
      <c r="E440" s="341">
        <v>0</v>
      </c>
      <c r="F440" s="341">
        <v>10</v>
      </c>
      <c r="G440" s="341">
        <v>1</v>
      </c>
    </row>
    <row r="441" spans="1:7" x14ac:dyDescent="0.25">
      <c r="A441" s="131">
        <v>44068</v>
      </c>
      <c r="B441" s="132">
        <v>16655694</v>
      </c>
      <c r="C441" s="133" t="s">
        <v>636</v>
      </c>
      <c r="D441" s="340">
        <v>0</v>
      </c>
      <c r="E441" s="341">
        <v>0</v>
      </c>
      <c r="F441" s="341">
        <v>10</v>
      </c>
      <c r="G441" s="341">
        <v>1</v>
      </c>
    </row>
    <row r="442" spans="1:7" x14ac:dyDescent="0.25">
      <c r="A442" s="131">
        <v>44067</v>
      </c>
      <c r="B442" s="132">
        <v>16650647</v>
      </c>
      <c r="C442" s="133" t="s">
        <v>637</v>
      </c>
      <c r="D442" s="340">
        <v>0</v>
      </c>
      <c r="E442" s="341">
        <v>0</v>
      </c>
      <c r="F442" s="341">
        <v>10</v>
      </c>
      <c r="G442" s="341">
        <v>1</v>
      </c>
    </row>
    <row r="443" spans="1:7" x14ac:dyDescent="0.25">
      <c r="A443" s="131">
        <v>44068</v>
      </c>
      <c r="B443" s="132">
        <v>16652840</v>
      </c>
      <c r="C443" s="133" t="s">
        <v>637</v>
      </c>
      <c r="D443" s="340">
        <v>0</v>
      </c>
      <c r="E443" s="341">
        <v>0</v>
      </c>
      <c r="F443" s="341">
        <v>10</v>
      </c>
      <c r="G443" s="341">
        <v>1</v>
      </c>
    </row>
    <row r="444" spans="1:7" x14ac:dyDescent="0.25">
      <c r="A444" s="131">
        <v>44068</v>
      </c>
      <c r="B444" s="132">
        <v>16662720</v>
      </c>
      <c r="C444" s="133" t="s">
        <v>637</v>
      </c>
      <c r="D444" s="340">
        <v>0</v>
      </c>
      <c r="E444" s="341">
        <v>0</v>
      </c>
      <c r="F444" s="341">
        <v>10</v>
      </c>
      <c r="G444" s="341">
        <v>1</v>
      </c>
    </row>
    <row r="445" spans="1:7" x14ac:dyDescent="0.25">
      <c r="A445" s="131">
        <v>44068</v>
      </c>
      <c r="B445" s="132">
        <v>16661444</v>
      </c>
      <c r="C445" s="133" t="s">
        <v>631</v>
      </c>
      <c r="D445" s="340">
        <v>0</v>
      </c>
      <c r="E445" s="341">
        <v>0</v>
      </c>
      <c r="F445" s="341">
        <v>10</v>
      </c>
      <c r="G445" s="341">
        <v>1</v>
      </c>
    </row>
    <row r="446" spans="1:7" x14ac:dyDescent="0.25">
      <c r="A446" s="131">
        <v>44068</v>
      </c>
      <c r="B446" s="132">
        <v>16658849</v>
      </c>
      <c r="C446" s="133" t="s">
        <v>637</v>
      </c>
      <c r="D446" s="340">
        <v>0</v>
      </c>
      <c r="E446" s="341">
        <v>0</v>
      </c>
      <c r="F446" s="341">
        <v>10</v>
      </c>
      <c r="G446" s="341">
        <v>1</v>
      </c>
    </row>
    <row r="447" spans="1:7" x14ac:dyDescent="0.25">
      <c r="A447" s="131">
        <v>44068</v>
      </c>
      <c r="B447" s="132">
        <v>16659770</v>
      </c>
      <c r="C447" s="133" t="s">
        <v>637</v>
      </c>
      <c r="D447" s="340">
        <v>0</v>
      </c>
      <c r="E447" s="341">
        <v>0</v>
      </c>
      <c r="F447" s="341">
        <v>10</v>
      </c>
      <c r="G447" s="341">
        <v>1</v>
      </c>
    </row>
    <row r="448" spans="1:7" x14ac:dyDescent="0.25">
      <c r="A448" s="131">
        <v>44069</v>
      </c>
      <c r="B448" s="132">
        <v>16659448</v>
      </c>
      <c r="C448" s="133" t="s">
        <v>637</v>
      </c>
      <c r="D448" s="340">
        <v>0</v>
      </c>
      <c r="E448" s="341">
        <v>0</v>
      </c>
      <c r="F448" s="341">
        <v>10</v>
      </c>
      <c r="G448" s="341">
        <v>1</v>
      </c>
    </row>
    <row r="449" spans="1:7" x14ac:dyDescent="0.25">
      <c r="A449" s="131">
        <v>44069</v>
      </c>
      <c r="B449" s="132">
        <v>16659284</v>
      </c>
      <c r="C449" s="133" t="s">
        <v>637</v>
      </c>
      <c r="D449" s="340">
        <v>0</v>
      </c>
      <c r="E449" s="341">
        <v>0</v>
      </c>
      <c r="F449" s="341">
        <v>10</v>
      </c>
      <c r="G449" s="341">
        <v>1</v>
      </c>
    </row>
    <row r="450" spans="1:7" x14ac:dyDescent="0.25">
      <c r="A450" s="131">
        <v>44069</v>
      </c>
      <c r="B450" s="132">
        <v>16657643</v>
      </c>
      <c r="C450" s="133" t="s">
        <v>637</v>
      </c>
      <c r="D450" s="340">
        <v>0</v>
      </c>
      <c r="E450" s="341">
        <v>0</v>
      </c>
      <c r="F450" s="341">
        <v>10</v>
      </c>
      <c r="G450" s="341">
        <v>1</v>
      </c>
    </row>
    <row r="451" spans="1:7" x14ac:dyDescent="0.25">
      <c r="A451" s="131">
        <v>44069</v>
      </c>
      <c r="B451" s="132">
        <v>16657517</v>
      </c>
      <c r="C451" s="133" t="s">
        <v>637</v>
      </c>
      <c r="D451" s="340">
        <v>0</v>
      </c>
      <c r="E451" s="341">
        <v>0</v>
      </c>
      <c r="F451" s="341">
        <v>10</v>
      </c>
      <c r="G451" s="341">
        <v>1</v>
      </c>
    </row>
    <row r="452" spans="1:7" x14ac:dyDescent="0.25">
      <c r="A452" s="131">
        <v>44069</v>
      </c>
      <c r="B452" s="132">
        <v>16663681</v>
      </c>
      <c r="C452" s="133" t="s">
        <v>637</v>
      </c>
      <c r="D452" s="340">
        <v>0</v>
      </c>
      <c r="E452" s="341">
        <v>0</v>
      </c>
      <c r="F452" s="341">
        <v>10</v>
      </c>
      <c r="G452" s="341">
        <v>1</v>
      </c>
    </row>
    <row r="453" spans="1:7" x14ac:dyDescent="0.25">
      <c r="A453" s="131">
        <v>44069</v>
      </c>
      <c r="B453" s="132">
        <v>166663667</v>
      </c>
      <c r="C453" s="133" t="s">
        <v>637</v>
      </c>
      <c r="D453" s="340">
        <v>0</v>
      </c>
      <c r="E453" s="341">
        <v>0</v>
      </c>
      <c r="F453" s="341">
        <v>10</v>
      </c>
      <c r="G453" s="341">
        <v>1</v>
      </c>
    </row>
    <row r="454" spans="1:7" x14ac:dyDescent="0.25">
      <c r="A454" s="131">
        <v>44069</v>
      </c>
      <c r="B454" s="132">
        <v>16663649</v>
      </c>
      <c r="C454" s="133" t="s">
        <v>637</v>
      </c>
      <c r="D454" s="340">
        <v>0</v>
      </c>
      <c r="E454" s="341">
        <v>0</v>
      </c>
      <c r="F454" s="341">
        <v>10</v>
      </c>
      <c r="G454" s="341">
        <v>1</v>
      </c>
    </row>
    <row r="455" spans="1:7" x14ac:dyDescent="0.25">
      <c r="A455" s="131">
        <v>44069</v>
      </c>
      <c r="B455" s="132">
        <v>16663616</v>
      </c>
      <c r="C455" s="133" t="s">
        <v>637</v>
      </c>
      <c r="D455" s="340">
        <v>0</v>
      </c>
      <c r="E455" s="341">
        <v>0</v>
      </c>
      <c r="F455" s="341">
        <v>10</v>
      </c>
      <c r="G455" s="341">
        <v>1</v>
      </c>
    </row>
    <row r="456" spans="1:7" x14ac:dyDescent="0.25">
      <c r="A456" s="131">
        <v>44069</v>
      </c>
      <c r="B456" s="132">
        <v>16662766</v>
      </c>
      <c r="C456" s="133" t="s">
        <v>637</v>
      </c>
      <c r="D456" s="340">
        <v>0</v>
      </c>
      <c r="E456" s="341">
        <v>0</v>
      </c>
      <c r="F456" s="341">
        <v>10</v>
      </c>
      <c r="G456" s="341">
        <v>1</v>
      </c>
    </row>
    <row r="457" spans="1:7" x14ac:dyDescent="0.25">
      <c r="A457" s="131">
        <v>44069</v>
      </c>
      <c r="B457" s="132">
        <v>16661855</v>
      </c>
      <c r="C457" s="133" t="s">
        <v>637</v>
      </c>
      <c r="D457" s="340">
        <v>0</v>
      </c>
      <c r="E457" s="341">
        <v>0</v>
      </c>
      <c r="F457" s="341">
        <v>10</v>
      </c>
      <c r="G457" s="341">
        <v>1</v>
      </c>
    </row>
    <row r="458" spans="1:7" x14ac:dyDescent="0.25">
      <c r="A458" s="131">
        <v>44069</v>
      </c>
      <c r="B458" s="132">
        <v>16657576</v>
      </c>
      <c r="C458" s="133" t="s">
        <v>636</v>
      </c>
      <c r="D458" s="340">
        <v>0</v>
      </c>
      <c r="E458" s="341">
        <v>0</v>
      </c>
      <c r="F458" s="341">
        <v>10</v>
      </c>
      <c r="G458" s="341">
        <v>1</v>
      </c>
    </row>
    <row r="459" spans="1:7" x14ac:dyDescent="0.25">
      <c r="A459" s="131">
        <v>44069</v>
      </c>
      <c r="B459" s="132">
        <v>16657599</v>
      </c>
      <c r="C459" s="133" t="s">
        <v>636</v>
      </c>
      <c r="D459" s="340">
        <v>0</v>
      </c>
      <c r="E459" s="341">
        <v>0</v>
      </c>
      <c r="F459" s="341">
        <v>10</v>
      </c>
      <c r="G459" s="341">
        <v>1</v>
      </c>
    </row>
    <row r="460" spans="1:7" x14ac:dyDescent="0.25">
      <c r="A460" s="131">
        <v>44069</v>
      </c>
      <c r="B460" s="132">
        <v>16657611</v>
      </c>
      <c r="C460" s="133" t="s">
        <v>636</v>
      </c>
      <c r="D460" s="340">
        <v>0</v>
      </c>
      <c r="E460" s="341">
        <v>0</v>
      </c>
      <c r="F460" s="341">
        <v>10</v>
      </c>
      <c r="G460" s="341">
        <v>1</v>
      </c>
    </row>
    <row r="461" spans="1:7" x14ac:dyDescent="0.25">
      <c r="A461" s="131">
        <v>44069</v>
      </c>
      <c r="B461" s="132">
        <v>16657246</v>
      </c>
      <c r="C461" s="133" t="s">
        <v>636</v>
      </c>
      <c r="D461" s="340">
        <v>0</v>
      </c>
      <c r="E461" s="341">
        <v>0</v>
      </c>
      <c r="F461" s="341">
        <v>10</v>
      </c>
      <c r="G461" s="341">
        <v>1</v>
      </c>
    </row>
    <row r="462" spans="1:7" x14ac:dyDescent="0.25">
      <c r="A462" s="131">
        <v>44069</v>
      </c>
      <c r="B462" s="132">
        <v>16657224</v>
      </c>
      <c r="C462" s="133" t="s">
        <v>636</v>
      </c>
      <c r="D462" s="340">
        <v>0</v>
      </c>
      <c r="E462" s="341">
        <v>0</v>
      </c>
      <c r="F462" s="341">
        <v>10</v>
      </c>
      <c r="G462" s="341">
        <v>1</v>
      </c>
    </row>
    <row r="463" spans="1:7" x14ac:dyDescent="0.25">
      <c r="A463" s="131">
        <v>44069</v>
      </c>
      <c r="B463" s="132">
        <v>16658304</v>
      </c>
      <c r="C463" s="133" t="s">
        <v>636</v>
      </c>
      <c r="D463" s="340">
        <v>0</v>
      </c>
      <c r="E463" s="341">
        <v>0</v>
      </c>
      <c r="F463" s="341">
        <v>10</v>
      </c>
      <c r="G463" s="341">
        <v>1</v>
      </c>
    </row>
    <row r="464" spans="1:7" x14ac:dyDescent="0.25">
      <c r="A464" s="131">
        <v>44069</v>
      </c>
      <c r="B464" s="132">
        <v>16661151</v>
      </c>
      <c r="C464" s="133" t="s">
        <v>636</v>
      </c>
      <c r="D464" s="340">
        <v>0</v>
      </c>
      <c r="E464" s="341">
        <v>0</v>
      </c>
      <c r="F464" s="341">
        <v>10</v>
      </c>
      <c r="G464" s="341">
        <v>1</v>
      </c>
    </row>
    <row r="465" spans="1:7" x14ac:dyDescent="0.25">
      <c r="A465" s="131">
        <v>44069</v>
      </c>
      <c r="B465" s="132">
        <v>16662818</v>
      </c>
      <c r="C465" s="133" t="s">
        <v>636</v>
      </c>
      <c r="D465" s="340">
        <v>0</v>
      </c>
      <c r="E465" s="341">
        <v>0</v>
      </c>
      <c r="F465" s="341">
        <v>10</v>
      </c>
      <c r="G465" s="341">
        <v>1</v>
      </c>
    </row>
    <row r="466" spans="1:7" x14ac:dyDescent="0.25">
      <c r="A466" s="131">
        <v>44069</v>
      </c>
      <c r="B466" s="132">
        <v>16663186</v>
      </c>
      <c r="C466" s="133" t="s">
        <v>636</v>
      </c>
      <c r="D466" s="340">
        <v>0</v>
      </c>
      <c r="E466" s="341">
        <v>0</v>
      </c>
      <c r="F466" s="341">
        <v>10</v>
      </c>
      <c r="G466" s="341">
        <v>1</v>
      </c>
    </row>
    <row r="467" spans="1:7" x14ac:dyDescent="0.25">
      <c r="A467" s="131">
        <v>44069</v>
      </c>
      <c r="B467" s="132">
        <v>16664659</v>
      </c>
      <c r="C467" s="133" t="s">
        <v>628</v>
      </c>
      <c r="D467" s="340">
        <v>0</v>
      </c>
      <c r="E467" s="341">
        <v>0</v>
      </c>
      <c r="F467" s="341">
        <v>10</v>
      </c>
      <c r="G467" s="341">
        <v>1</v>
      </c>
    </row>
    <row r="468" spans="1:7" x14ac:dyDescent="0.25">
      <c r="A468" s="131">
        <v>44071</v>
      </c>
      <c r="B468" s="132">
        <v>16675109</v>
      </c>
      <c r="C468" s="133" t="s">
        <v>643</v>
      </c>
      <c r="D468" s="340">
        <v>6</v>
      </c>
      <c r="E468" s="341">
        <v>0</v>
      </c>
      <c r="F468" s="341">
        <v>10</v>
      </c>
      <c r="G468" s="341">
        <v>1</v>
      </c>
    </row>
    <row r="469" spans="1:7" x14ac:dyDescent="0.25">
      <c r="A469" s="131">
        <v>44070</v>
      </c>
      <c r="B469" s="132">
        <v>16666445</v>
      </c>
      <c r="C469" s="133" t="s">
        <v>628</v>
      </c>
      <c r="D469" s="340">
        <v>0</v>
      </c>
      <c r="E469" s="341">
        <v>10</v>
      </c>
      <c r="F469" s="341">
        <v>10</v>
      </c>
      <c r="G469" s="341">
        <v>2</v>
      </c>
    </row>
    <row r="470" spans="1:7" x14ac:dyDescent="0.25">
      <c r="A470" s="131">
        <v>44070</v>
      </c>
      <c r="B470" s="132">
        <v>16666493</v>
      </c>
      <c r="C470" s="133" t="s">
        <v>628</v>
      </c>
      <c r="D470" s="340">
        <v>0</v>
      </c>
      <c r="E470" s="341">
        <v>10</v>
      </c>
      <c r="F470" s="341">
        <v>10</v>
      </c>
      <c r="G470" s="341">
        <v>2</v>
      </c>
    </row>
    <row r="471" spans="1:7" x14ac:dyDescent="0.25">
      <c r="A471" s="131">
        <v>44070</v>
      </c>
      <c r="B471" s="132">
        <v>16666527</v>
      </c>
      <c r="C471" s="133" t="s">
        <v>628</v>
      </c>
      <c r="D471" s="340">
        <v>0</v>
      </c>
      <c r="E471" s="341">
        <v>10</v>
      </c>
      <c r="F471" s="341">
        <v>10</v>
      </c>
      <c r="G471" s="341">
        <v>2</v>
      </c>
    </row>
    <row r="472" spans="1:7" x14ac:dyDescent="0.25">
      <c r="A472" s="131">
        <v>44070</v>
      </c>
      <c r="B472" s="132">
        <v>16666077</v>
      </c>
      <c r="C472" s="133" t="s">
        <v>637</v>
      </c>
      <c r="D472" s="340">
        <v>0</v>
      </c>
      <c r="E472" s="341">
        <v>0</v>
      </c>
      <c r="F472" s="341">
        <v>10</v>
      </c>
      <c r="G472" s="341">
        <v>1</v>
      </c>
    </row>
    <row r="473" spans="1:7" x14ac:dyDescent="0.25">
      <c r="A473" s="131">
        <v>44070</v>
      </c>
      <c r="B473" s="132">
        <v>16665130</v>
      </c>
      <c r="C473" s="133" t="s">
        <v>636</v>
      </c>
      <c r="D473" s="340">
        <v>0</v>
      </c>
      <c r="E473" s="341">
        <v>0</v>
      </c>
      <c r="F473" s="341">
        <v>10</v>
      </c>
      <c r="G473" s="341">
        <v>1</v>
      </c>
    </row>
    <row r="474" spans="1:7" x14ac:dyDescent="0.25">
      <c r="A474" s="131">
        <v>44070</v>
      </c>
      <c r="B474" s="132">
        <v>16668808</v>
      </c>
      <c r="C474" s="133" t="s">
        <v>636</v>
      </c>
      <c r="D474" s="340">
        <v>0</v>
      </c>
      <c r="E474" s="341">
        <v>0</v>
      </c>
      <c r="F474" s="341">
        <v>10</v>
      </c>
      <c r="G474" s="341">
        <v>1</v>
      </c>
    </row>
    <row r="475" spans="1:7" x14ac:dyDescent="0.25">
      <c r="A475" s="131">
        <v>44070</v>
      </c>
      <c r="B475" s="132">
        <v>16668557</v>
      </c>
      <c r="C475" s="133" t="s">
        <v>636</v>
      </c>
      <c r="D475" s="340">
        <v>0</v>
      </c>
      <c r="E475" s="341">
        <v>0</v>
      </c>
      <c r="F475" s="341">
        <v>10</v>
      </c>
      <c r="G475" s="341">
        <v>1</v>
      </c>
    </row>
    <row r="476" spans="1:7" x14ac:dyDescent="0.25">
      <c r="A476" s="131">
        <v>44070</v>
      </c>
      <c r="B476" s="132">
        <v>16667349</v>
      </c>
      <c r="C476" s="133" t="s">
        <v>636</v>
      </c>
      <c r="D476" s="340">
        <v>0</v>
      </c>
      <c r="E476" s="341">
        <v>0</v>
      </c>
      <c r="F476" s="341">
        <v>10</v>
      </c>
      <c r="G476" s="341">
        <v>1</v>
      </c>
    </row>
    <row r="477" spans="1:7" x14ac:dyDescent="0.25">
      <c r="A477" s="131" t="s">
        <v>644</v>
      </c>
      <c r="B477" s="132">
        <v>16665165</v>
      </c>
      <c r="C477" s="133" t="s">
        <v>636</v>
      </c>
      <c r="D477" s="340">
        <v>0</v>
      </c>
      <c r="E477" s="341">
        <v>0</v>
      </c>
      <c r="F477" s="341">
        <v>10</v>
      </c>
      <c r="G477" s="341">
        <v>1</v>
      </c>
    </row>
    <row r="478" spans="1:7" x14ac:dyDescent="0.25">
      <c r="A478" s="131">
        <v>44070</v>
      </c>
      <c r="B478" s="132">
        <v>16667752</v>
      </c>
      <c r="C478" s="133" t="s">
        <v>636</v>
      </c>
      <c r="D478" s="340">
        <v>0</v>
      </c>
      <c r="E478" s="341">
        <v>0</v>
      </c>
      <c r="F478" s="341">
        <v>10</v>
      </c>
      <c r="G478" s="341">
        <v>1</v>
      </c>
    </row>
    <row r="479" spans="1:7" x14ac:dyDescent="0.25">
      <c r="A479" s="131">
        <v>44070</v>
      </c>
      <c r="B479" s="132">
        <v>16668793</v>
      </c>
      <c r="C479" s="133" t="s">
        <v>629</v>
      </c>
      <c r="D479" s="340">
        <v>0</v>
      </c>
      <c r="E479" s="341">
        <v>0</v>
      </c>
      <c r="F479" s="341">
        <v>10</v>
      </c>
      <c r="G479" s="341">
        <v>1</v>
      </c>
    </row>
    <row r="480" spans="1:7" x14ac:dyDescent="0.25">
      <c r="A480" s="131">
        <v>44070</v>
      </c>
      <c r="B480" s="132">
        <v>16667640</v>
      </c>
      <c r="C480" s="133" t="s">
        <v>629</v>
      </c>
      <c r="D480" s="340">
        <v>0</v>
      </c>
      <c r="E480" s="341">
        <v>0</v>
      </c>
      <c r="F480" s="341">
        <v>10</v>
      </c>
      <c r="G480" s="341">
        <v>1</v>
      </c>
    </row>
    <row r="481" spans="1:7" x14ac:dyDescent="0.25">
      <c r="A481" s="131">
        <v>44070</v>
      </c>
      <c r="B481" s="132">
        <v>16667338</v>
      </c>
      <c r="C481" s="133" t="s">
        <v>629</v>
      </c>
      <c r="D481" s="340">
        <v>0</v>
      </c>
      <c r="E481" s="341">
        <v>0</v>
      </c>
      <c r="F481" s="341">
        <v>10</v>
      </c>
      <c r="G481" s="341">
        <v>1</v>
      </c>
    </row>
    <row r="482" spans="1:7" x14ac:dyDescent="0.25">
      <c r="A482" s="131">
        <v>44070</v>
      </c>
      <c r="B482" s="132">
        <v>16666932</v>
      </c>
      <c r="C482" s="133" t="s">
        <v>629</v>
      </c>
      <c r="D482" s="340">
        <v>0</v>
      </c>
      <c r="E482" s="341">
        <v>0</v>
      </c>
      <c r="F482" s="341">
        <v>10</v>
      </c>
      <c r="G482" s="341">
        <v>1</v>
      </c>
    </row>
    <row r="483" spans="1:7" x14ac:dyDescent="0.25">
      <c r="A483" s="131">
        <v>44070</v>
      </c>
      <c r="B483" s="132">
        <v>16666968</v>
      </c>
      <c r="C483" s="133" t="s">
        <v>629</v>
      </c>
      <c r="D483" s="340">
        <v>0</v>
      </c>
      <c r="E483" s="341">
        <v>0</v>
      </c>
      <c r="F483" s="341">
        <v>10</v>
      </c>
      <c r="G483" s="341">
        <v>1</v>
      </c>
    </row>
    <row r="484" spans="1:7" x14ac:dyDescent="0.25">
      <c r="A484" s="131">
        <v>44070</v>
      </c>
      <c r="B484" s="132">
        <v>16665980</v>
      </c>
      <c r="C484" s="133" t="s">
        <v>636</v>
      </c>
      <c r="D484" s="340">
        <v>0</v>
      </c>
      <c r="E484" s="341">
        <v>0</v>
      </c>
      <c r="F484" s="341">
        <v>10</v>
      </c>
      <c r="G484" s="341">
        <v>1</v>
      </c>
    </row>
    <row r="485" spans="1:7" x14ac:dyDescent="0.25">
      <c r="A485" s="131">
        <v>44070</v>
      </c>
      <c r="B485" s="132">
        <v>16666054</v>
      </c>
      <c r="C485" s="133" t="s">
        <v>636</v>
      </c>
      <c r="D485" s="340">
        <v>0</v>
      </c>
      <c r="E485" s="341">
        <v>0</v>
      </c>
      <c r="F485" s="341">
        <v>10</v>
      </c>
      <c r="G485" s="341">
        <v>1</v>
      </c>
    </row>
    <row r="486" spans="1:7" x14ac:dyDescent="0.25">
      <c r="A486" s="131">
        <v>44069</v>
      </c>
      <c r="B486" s="132">
        <v>16663399</v>
      </c>
      <c r="C486" s="133" t="s">
        <v>636</v>
      </c>
      <c r="D486" s="340">
        <v>0</v>
      </c>
      <c r="E486" s="341">
        <v>0</v>
      </c>
      <c r="F486" s="341">
        <v>10</v>
      </c>
      <c r="G486" s="341">
        <v>1</v>
      </c>
    </row>
    <row r="487" spans="1:7" x14ac:dyDescent="0.25">
      <c r="A487" s="131">
        <v>44069</v>
      </c>
      <c r="B487" s="132">
        <v>16664107</v>
      </c>
      <c r="C487" s="133" t="s">
        <v>629</v>
      </c>
      <c r="D487" s="340">
        <v>0</v>
      </c>
      <c r="E487" s="341">
        <v>0</v>
      </c>
      <c r="F487" s="341">
        <v>10</v>
      </c>
      <c r="G487" s="341">
        <v>1</v>
      </c>
    </row>
    <row r="488" spans="1:7" x14ac:dyDescent="0.25">
      <c r="A488" s="131">
        <v>44068</v>
      </c>
      <c r="B488" s="132">
        <v>16656922</v>
      </c>
      <c r="C488" s="133" t="s">
        <v>630</v>
      </c>
      <c r="D488" s="340">
        <v>0</v>
      </c>
      <c r="E488" s="341">
        <v>0</v>
      </c>
      <c r="F488" s="341">
        <v>10</v>
      </c>
      <c r="G488" s="341">
        <v>1</v>
      </c>
    </row>
    <row r="489" spans="1:7" x14ac:dyDescent="0.25">
      <c r="A489" s="131">
        <v>44069</v>
      </c>
      <c r="B489" s="132">
        <v>16662925</v>
      </c>
      <c r="C489" s="133" t="s">
        <v>629</v>
      </c>
      <c r="D489" s="340">
        <v>0</v>
      </c>
      <c r="E489" s="341">
        <v>0</v>
      </c>
      <c r="F489" s="341">
        <v>10</v>
      </c>
      <c r="G489" s="341">
        <v>1</v>
      </c>
    </row>
    <row r="490" spans="1:7" x14ac:dyDescent="0.25">
      <c r="A490" s="131">
        <v>44069</v>
      </c>
      <c r="B490" s="132">
        <v>16662744</v>
      </c>
      <c r="C490" s="133" t="s">
        <v>630</v>
      </c>
      <c r="D490" s="340">
        <v>0</v>
      </c>
      <c r="E490" s="341">
        <v>0</v>
      </c>
      <c r="F490" s="341">
        <v>10</v>
      </c>
      <c r="G490" s="341">
        <v>1</v>
      </c>
    </row>
    <row r="491" spans="1:7" x14ac:dyDescent="0.25">
      <c r="A491" s="131">
        <v>44069</v>
      </c>
      <c r="B491" s="132">
        <v>16662193</v>
      </c>
      <c r="C491" s="133" t="s">
        <v>630</v>
      </c>
      <c r="D491" s="340">
        <v>0</v>
      </c>
      <c r="E491" s="341">
        <v>0</v>
      </c>
      <c r="F491" s="341">
        <v>10</v>
      </c>
      <c r="G491" s="341">
        <v>1</v>
      </c>
    </row>
    <row r="492" spans="1:7" x14ac:dyDescent="0.25">
      <c r="A492" s="131">
        <v>44069</v>
      </c>
      <c r="B492" s="132">
        <v>16661455</v>
      </c>
      <c r="C492" s="133" t="s">
        <v>630</v>
      </c>
      <c r="D492" s="340">
        <v>0</v>
      </c>
      <c r="E492" s="341">
        <v>0</v>
      </c>
      <c r="F492" s="341">
        <v>10</v>
      </c>
      <c r="G492" s="341">
        <v>1</v>
      </c>
    </row>
    <row r="493" spans="1:7" x14ac:dyDescent="0.25">
      <c r="A493" s="131">
        <v>44069</v>
      </c>
      <c r="B493" s="132">
        <v>16661250</v>
      </c>
      <c r="C493" s="133" t="s">
        <v>630</v>
      </c>
      <c r="D493" s="340">
        <v>0</v>
      </c>
      <c r="E493" s="341">
        <v>0</v>
      </c>
      <c r="F493" s="341">
        <v>10</v>
      </c>
      <c r="G493" s="341">
        <v>1</v>
      </c>
    </row>
    <row r="494" spans="1:7" x14ac:dyDescent="0.25">
      <c r="A494" s="131">
        <v>44069</v>
      </c>
      <c r="B494" s="132">
        <v>16661212</v>
      </c>
      <c r="C494" s="133" t="s">
        <v>630</v>
      </c>
      <c r="D494" s="340">
        <v>0</v>
      </c>
      <c r="E494" s="341">
        <v>0</v>
      </c>
      <c r="F494" s="341">
        <v>10</v>
      </c>
      <c r="G494" s="341">
        <v>1</v>
      </c>
    </row>
    <row r="495" spans="1:7" x14ac:dyDescent="0.25">
      <c r="A495" s="131">
        <v>44069</v>
      </c>
      <c r="B495" s="132">
        <v>16661167</v>
      </c>
      <c r="C495" s="133" t="s">
        <v>630</v>
      </c>
      <c r="D495" s="340">
        <v>0</v>
      </c>
      <c r="E495" s="341">
        <v>0</v>
      </c>
      <c r="F495" s="341">
        <v>10</v>
      </c>
      <c r="G495" s="341">
        <v>1</v>
      </c>
    </row>
    <row r="496" spans="1:7" x14ac:dyDescent="0.25">
      <c r="A496" s="131">
        <v>44069</v>
      </c>
      <c r="B496" s="132">
        <v>16661117</v>
      </c>
      <c r="C496" s="133" t="s">
        <v>630</v>
      </c>
      <c r="D496" s="340">
        <v>0</v>
      </c>
      <c r="E496" s="341">
        <v>0</v>
      </c>
      <c r="F496" s="341">
        <v>10</v>
      </c>
      <c r="G496" s="341">
        <v>1</v>
      </c>
    </row>
    <row r="497" spans="1:7" x14ac:dyDescent="0.25">
      <c r="A497" s="131">
        <v>44069</v>
      </c>
      <c r="B497" s="132">
        <v>16660414</v>
      </c>
      <c r="C497" s="133" t="s">
        <v>630</v>
      </c>
      <c r="D497" s="340">
        <v>0</v>
      </c>
      <c r="E497" s="341">
        <v>0</v>
      </c>
      <c r="F497" s="341">
        <v>10</v>
      </c>
      <c r="G497" s="341">
        <v>1</v>
      </c>
    </row>
    <row r="498" spans="1:7" x14ac:dyDescent="0.25">
      <c r="A498" s="131">
        <v>44069</v>
      </c>
      <c r="B498" s="132">
        <v>16658625</v>
      </c>
      <c r="C498" s="133" t="s">
        <v>630</v>
      </c>
      <c r="D498" s="340">
        <v>0</v>
      </c>
      <c r="E498" s="341">
        <v>0</v>
      </c>
      <c r="F498" s="341">
        <v>10</v>
      </c>
      <c r="G498" s="341">
        <v>1</v>
      </c>
    </row>
    <row r="499" spans="1:7" x14ac:dyDescent="0.25">
      <c r="A499" s="131">
        <v>44071</v>
      </c>
      <c r="B499" s="132">
        <v>16675256</v>
      </c>
      <c r="C499" s="133" t="s">
        <v>629</v>
      </c>
      <c r="D499" s="340">
        <v>0</v>
      </c>
      <c r="E499" s="341">
        <v>0</v>
      </c>
      <c r="F499" s="341">
        <v>10</v>
      </c>
      <c r="G499" s="341">
        <v>1</v>
      </c>
    </row>
    <row r="500" spans="1:7" x14ac:dyDescent="0.25">
      <c r="A500" s="131">
        <v>44070</v>
      </c>
      <c r="B500" s="132">
        <v>16669230</v>
      </c>
      <c r="C500" s="133" t="s">
        <v>631</v>
      </c>
      <c r="D500" s="340">
        <v>0</v>
      </c>
      <c r="E500" s="341">
        <v>0</v>
      </c>
      <c r="F500" s="341">
        <v>10</v>
      </c>
      <c r="G500" s="341">
        <v>1</v>
      </c>
    </row>
    <row r="501" spans="1:7" x14ac:dyDescent="0.25">
      <c r="A501" s="131">
        <v>44071</v>
      </c>
      <c r="B501" s="132">
        <v>16671967</v>
      </c>
      <c r="C501" s="133" t="s">
        <v>631</v>
      </c>
      <c r="D501" s="340">
        <v>0</v>
      </c>
      <c r="E501" s="341">
        <v>0</v>
      </c>
      <c r="F501" s="341">
        <v>10</v>
      </c>
      <c r="G501" s="341">
        <v>1</v>
      </c>
    </row>
    <row r="502" spans="1:7" x14ac:dyDescent="0.25">
      <c r="A502" s="131">
        <v>44071</v>
      </c>
      <c r="B502" s="132">
        <v>16675279</v>
      </c>
      <c r="C502" s="133" t="s">
        <v>629</v>
      </c>
      <c r="D502" s="340">
        <v>0</v>
      </c>
      <c r="E502" s="341">
        <v>0</v>
      </c>
      <c r="F502" s="341">
        <v>10</v>
      </c>
      <c r="G502" s="341">
        <v>1</v>
      </c>
    </row>
    <row r="503" spans="1:7" x14ac:dyDescent="0.25">
      <c r="A503" s="131">
        <v>44071</v>
      </c>
      <c r="B503" s="132">
        <v>16675090</v>
      </c>
      <c r="C503" s="133" t="s">
        <v>629</v>
      </c>
      <c r="D503" s="340">
        <v>0</v>
      </c>
      <c r="E503" s="341">
        <v>0</v>
      </c>
      <c r="F503" s="341">
        <v>10</v>
      </c>
      <c r="G503" s="341">
        <v>1</v>
      </c>
    </row>
    <row r="504" spans="1:7" x14ac:dyDescent="0.25">
      <c r="A504" s="131">
        <v>44071</v>
      </c>
      <c r="B504" s="132">
        <v>16675048</v>
      </c>
      <c r="C504" s="133" t="s">
        <v>628</v>
      </c>
      <c r="D504" s="340">
        <v>6</v>
      </c>
      <c r="E504" s="341">
        <v>20</v>
      </c>
      <c r="F504" s="341">
        <v>20</v>
      </c>
      <c r="G504" s="341">
        <v>2</v>
      </c>
    </row>
    <row r="505" spans="1:7" x14ac:dyDescent="0.25">
      <c r="A505" s="131">
        <v>44071</v>
      </c>
      <c r="B505" s="132">
        <v>16674950</v>
      </c>
      <c r="C505" s="133" t="s">
        <v>629</v>
      </c>
      <c r="D505" s="340">
        <v>0</v>
      </c>
      <c r="E505" s="341">
        <v>0</v>
      </c>
      <c r="F505" s="341">
        <v>10</v>
      </c>
      <c r="G505" s="341">
        <v>1</v>
      </c>
    </row>
    <row r="506" spans="1:7" x14ac:dyDescent="0.25">
      <c r="A506" s="131">
        <v>44071</v>
      </c>
      <c r="B506" s="132">
        <v>16674760</v>
      </c>
      <c r="C506" s="133" t="s">
        <v>629</v>
      </c>
      <c r="D506" s="340">
        <v>0</v>
      </c>
      <c r="E506" s="341">
        <v>0</v>
      </c>
      <c r="F506" s="341">
        <v>10</v>
      </c>
      <c r="G506" s="341">
        <v>1</v>
      </c>
    </row>
    <row r="507" spans="1:7" x14ac:dyDescent="0.25">
      <c r="A507" s="131">
        <v>44071</v>
      </c>
      <c r="B507" s="132">
        <v>16671502</v>
      </c>
      <c r="C507" s="133" t="s">
        <v>629</v>
      </c>
      <c r="D507" s="340">
        <v>0</v>
      </c>
      <c r="E507" s="341">
        <v>0</v>
      </c>
      <c r="F507" s="341">
        <v>10</v>
      </c>
      <c r="G507" s="341">
        <v>1</v>
      </c>
    </row>
    <row r="508" spans="1:7" x14ac:dyDescent="0.25">
      <c r="A508" s="131">
        <v>44071</v>
      </c>
      <c r="B508" s="132">
        <v>16673806</v>
      </c>
      <c r="C508" s="133" t="s">
        <v>629</v>
      </c>
      <c r="D508" s="340">
        <v>0</v>
      </c>
      <c r="E508" s="341">
        <v>0</v>
      </c>
      <c r="F508" s="341">
        <v>10</v>
      </c>
      <c r="G508" s="341">
        <v>1</v>
      </c>
    </row>
    <row r="509" spans="1:7" x14ac:dyDescent="0.25">
      <c r="A509" s="131">
        <v>44071</v>
      </c>
      <c r="B509" s="132">
        <v>16673468</v>
      </c>
      <c r="C509" s="133" t="s">
        <v>629</v>
      </c>
      <c r="D509" s="340">
        <v>0</v>
      </c>
      <c r="E509" s="341">
        <v>0</v>
      </c>
      <c r="F509" s="341">
        <v>10</v>
      </c>
      <c r="G509" s="341">
        <v>1</v>
      </c>
    </row>
    <row r="510" spans="1:7" x14ac:dyDescent="0.25">
      <c r="A510" s="131">
        <v>44071</v>
      </c>
      <c r="B510" s="132">
        <v>16672925</v>
      </c>
      <c r="C510" s="133" t="s">
        <v>629</v>
      </c>
      <c r="D510" s="340">
        <v>0</v>
      </c>
      <c r="E510" s="341">
        <v>0</v>
      </c>
      <c r="F510" s="341">
        <v>10</v>
      </c>
      <c r="G510" s="341">
        <v>1</v>
      </c>
    </row>
    <row r="511" spans="1:7" x14ac:dyDescent="0.25">
      <c r="A511" s="131">
        <v>44071</v>
      </c>
      <c r="B511" s="132">
        <v>16674360</v>
      </c>
      <c r="C511" s="133" t="s">
        <v>629</v>
      </c>
      <c r="D511" s="340">
        <v>0</v>
      </c>
      <c r="E511" s="341">
        <v>0</v>
      </c>
      <c r="F511" s="341">
        <v>10</v>
      </c>
      <c r="G511" s="341">
        <v>1</v>
      </c>
    </row>
    <row r="512" spans="1:7" x14ac:dyDescent="0.25">
      <c r="A512" s="131">
        <v>44071</v>
      </c>
      <c r="B512" s="132">
        <v>16675943</v>
      </c>
      <c r="C512" s="133" t="s">
        <v>629</v>
      </c>
      <c r="D512" s="340">
        <v>0</v>
      </c>
      <c r="E512" s="341">
        <v>0</v>
      </c>
      <c r="F512" s="341">
        <v>10</v>
      </c>
      <c r="G512" s="341">
        <v>1</v>
      </c>
    </row>
    <row r="513" spans="1:7" x14ac:dyDescent="0.25">
      <c r="A513" s="131">
        <v>44071</v>
      </c>
      <c r="B513" s="132">
        <v>16675922</v>
      </c>
      <c r="C513" s="133" t="s">
        <v>629</v>
      </c>
      <c r="D513" s="340">
        <v>0</v>
      </c>
      <c r="E513" s="341">
        <v>0</v>
      </c>
      <c r="F513" s="341">
        <v>10</v>
      </c>
      <c r="G513" s="341">
        <v>1</v>
      </c>
    </row>
    <row r="514" spans="1:7" x14ac:dyDescent="0.25">
      <c r="A514" s="131">
        <v>44071</v>
      </c>
      <c r="B514" s="132">
        <v>16675645</v>
      </c>
      <c r="C514" s="133" t="s">
        <v>636</v>
      </c>
      <c r="D514" s="340">
        <v>0</v>
      </c>
      <c r="E514" s="341">
        <v>0</v>
      </c>
      <c r="F514" s="341">
        <v>10</v>
      </c>
      <c r="G514" s="341">
        <v>1</v>
      </c>
    </row>
    <row r="515" spans="1:7" x14ac:dyDescent="0.25">
      <c r="A515" s="131">
        <v>44071</v>
      </c>
      <c r="B515" s="132">
        <v>16670933</v>
      </c>
      <c r="C515" s="133" t="s">
        <v>636</v>
      </c>
      <c r="D515" s="340">
        <v>0</v>
      </c>
      <c r="E515" s="341">
        <v>0</v>
      </c>
      <c r="F515" s="341">
        <v>10</v>
      </c>
      <c r="G515" s="341">
        <v>1</v>
      </c>
    </row>
    <row r="516" spans="1:7" x14ac:dyDescent="0.25">
      <c r="A516" s="131">
        <v>44071</v>
      </c>
      <c r="B516" s="132">
        <v>16671690</v>
      </c>
      <c r="C516" s="133" t="s">
        <v>636</v>
      </c>
      <c r="D516" s="340">
        <v>0</v>
      </c>
      <c r="E516" s="341">
        <v>0</v>
      </c>
      <c r="F516" s="341">
        <v>10</v>
      </c>
      <c r="G516" s="341">
        <v>1</v>
      </c>
    </row>
    <row r="517" spans="1:7" x14ac:dyDescent="0.25">
      <c r="A517" s="131">
        <v>44071</v>
      </c>
      <c r="B517" s="132">
        <v>16671779</v>
      </c>
      <c r="C517" s="133" t="s">
        <v>636</v>
      </c>
      <c r="D517" s="340">
        <v>0</v>
      </c>
      <c r="E517" s="341">
        <v>0</v>
      </c>
      <c r="F517" s="341">
        <v>10</v>
      </c>
      <c r="G517" s="341">
        <v>1</v>
      </c>
    </row>
    <row r="518" spans="1:7" x14ac:dyDescent="0.25">
      <c r="A518" s="131">
        <v>44071</v>
      </c>
      <c r="B518" s="132">
        <v>16674173</v>
      </c>
      <c r="C518" s="133" t="s">
        <v>636</v>
      </c>
      <c r="D518" s="340">
        <v>0</v>
      </c>
      <c r="E518" s="341">
        <v>0</v>
      </c>
      <c r="F518" s="341">
        <v>10</v>
      </c>
      <c r="G518" s="341">
        <v>1</v>
      </c>
    </row>
    <row r="519" spans="1:7" x14ac:dyDescent="0.25">
      <c r="A519" s="131">
        <v>44071</v>
      </c>
      <c r="B519" s="132">
        <v>16674173</v>
      </c>
      <c r="C519" s="133" t="s">
        <v>636</v>
      </c>
      <c r="D519" s="340">
        <v>0</v>
      </c>
      <c r="E519" s="341"/>
      <c r="F519" s="341">
        <v>10</v>
      </c>
      <c r="G519" s="341">
        <v>1</v>
      </c>
    </row>
    <row r="520" spans="1:7" x14ac:dyDescent="0.25">
      <c r="A520" s="131">
        <v>44071</v>
      </c>
      <c r="B520" s="132">
        <v>16674929</v>
      </c>
      <c r="C520" s="133" t="s">
        <v>636</v>
      </c>
      <c r="D520" s="340">
        <v>0</v>
      </c>
      <c r="E520" s="341">
        <v>0</v>
      </c>
      <c r="F520" s="341">
        <v>10</v>
      </c>
      <c r="G520" s="341">
        <v>1</v>
      </c>
    </row>
    <row r="521" spans="1:7" x14ac:dyDescent="0.25">
      <c r="A521" s="131">
        <v>44071</v>
      </c>
      <c r="B521" s="132">
        <v>16675232</v>
      </c>
      <c r="C521" s="133" t="s">
        <v>636</v>
      </c>
      <c r="D521" s="340">
        <v>0</v>
      </c>
      <c r="E521" s="341">
        <v>0</v>
      </c>
      <c r="F521" s="341">
        <v>10</v>
      </c>
      <c r="G521" s="341">
        <v>1</v>
      </c>
    </row>
    <row r="522" spans="1:7" x14ac:dyDescent="0.25">
      <c r="A522" s="131">
        <v>44071</v>
      </c>
      <c r="B522" s="132">
        <v>16672479</v>
      </c>
      <c r="C522" s="133" t="s">
        <v>636</v>
      </c>
      <c r="D522" s="340">
        <v>0</v>
      </c>
      <c r="E522" s="341">
        <v>0</v>
      </c>
      <c r="F522" s="341">
        <v>10</v>
      </c>
      <c r="G522" s="341">
        <v>1</v>
      </c>
    </row>
    <row r="523" spans="1:7" x14ac:dyDescent="0.25">
      <c r="A523" s="131">
        <v>44071</v>
      </c>
      <c r="B523" s="132">
        <v>16671917</v>
      </c>
      <c r="C523" s="133" t="s">
        <v>636</v>
      </c>
      <c r="D523" s="340">
        <v>0</v>
      </c>
      <c r="E523" s="341">
        <v>0</v>
      </c>
      <c r="F523" s="341">
        <v>10</v>
      </c>
      <c r="G523" s="341">
        <v>1</v>
      </c>
    </row>
    <row r="524" spans="1:7" x14ac:dyDescent="0.25">
      <c r="A524" s="131">
        <v>44071</v>
      </c>
      <c r="B524" s="132">
        <v>16672005</v>
      </c>
      <c r="C524" s="133" t="s">
        <v>636</v>
      </c>
      <c r="D524" s="340">
        <v>0</v>
      </c>
      <c r="E524" s="341">
        <v>0</v>
      </c>
      <c r="F524" s="341">
        <v>10</v>
      </c>
      <c r="G524" s="341">
        <v>1</v>
      </c>
    </row>
    <row r="525" spans="1:7" x14ac:dyDescent="0.25">
      <c r="A525" s="131">
        <v>44071</v>
      </c>
      <c r="B525" s="132">
        <v>16675309</v>
      </c>
      <c r="C525" s="133" t="s">
        <v>636</v>
      </c>
      <c r="D525" s="340">
        <v>0</v>
      </c>
      <c r="E525" s="341">
        <v>0</v>
      </c>
      <c r="F525" s="341">
        <v>10</v>
      </c>
      <c r="G525" s="341">
        <v>1</v>
      </c>
    </row>
    <row r="526" spans="1:7" x14ac:dyDescent="0.25">
      <c r="A526" s="131">
        <v>44071</v>
      </c>
      <c r="B526" s="132">
        <v>16675344</v>
      </c>
      <c r="C526" s="133" t="s">
        <v>636</v>
      </c>
      <c r="D526" s="340">
        <v>0</v>
      </c>
      <c r="E526" s="341">
        <v>0</v>
      </c>
      <c r="F526" s="341">
        <v>10</v>
      </c>
      <c r="G526" s="341">
        <v>1</v>
      </c>
    </row>
    <row r="527" spans="1:7" x14ac:dyDescent="0.25">
      <c r="A527" s="131">
        <v>44071</v>
      </c>
      <c r="B527" s="132">
        <v>16675432</v>
      </c>
      <c r="C527" s="133" t="s">
        <v>636</v>
      </c>
      <c r="D527" s="340">
        <v>0</v>
      </c>
      <c r="E527" s="341">
        <v>0</v>
      </c>
      <c r="F527" s="341">
        <v>10</v>
      </c>
      <c r="G527" s="341">
        <v>1</v>
      </c>
    </row>
    <row r="528" spans="1:7" x14ac:dyDescent="0.25">
      <c r="A528" s="131">
        <v>44071</v>
      </c>
      <c r="B528" s="132">
        <v>16675557</v>
      </c>
      <c r="C528" s="133" t="s">
        <v>636</v>
      </c>
      <c r="D528" s="340">
        <v>0</v>
      </c>
      <c r="E528" s="341">
        <v>0</v>
      </c>
      <c r="F528" s="341">
        <v>10</v>
      </c>
      <c r="G528" s="341">
        <v>1</v>
      </c>
    </row>
    <row r="529" spans="1:7" x14ac:dyDescent="0.25">
      <c r="A529" s="131">
        <v>44071</v>
      </c>
      <c r="B529" s="132">
        <v>16675620</v>
      </c>
      <c r="C529" s="133" t="s">
        <v>636</v>
      </c>
      <c r="D529" s="340">
        <v>0</v>
      </c>
      <c r="E529" s="341">
        <v>0</v>
      </c>
      <c r="F529" s="341">
        <v>10</v>
      </c>
      <c r="G529" s="341">
        <v>1</v>
      </c>
    </row>
    <row r="530" spans="1:7" x14ac:dyDescent="0.25">
      <c r="A530" s="131">
        <v>44071</v>
      </c>
      <c r="B530" s="132">
        <v>16675665</v>
      </c>
      <c r="C530" s="133" t="s">
        <v>636</v>
      </c>
      <c r="D530" s="340">
        <v>0</v>
      </c>
      <c r="E530" s="341">
        <v>0</v>
      </c>
      <c r="F530" s="341">
        <v>10</v>
      </c>
      <c r="G530" s="341">
        <v>1</v>
      </c>
    </row>
    <row r="531" spans="1:7" x14ac:dyDescent="0.25">
      <c r="A531" s="131">
        <v>44071</v>
      </c>
      <c r="B531" s="132">
        <v>16675765</v>
      </c>
      <c r="C531" s="133" t="s">
        <v>636</v>
      </c>
      <c r="D531" s="340">
        <v>0</v>
      </c>
      <c r="E531" s="341">
        <v>0</v>
      </c>
      <c r="F531" s="341">
        <v>10</v>
      </c>
      <c r="G531" s="341">
        <v>1</v>
      </c>
    </row>
    <row r="532" spans="1:7" x14ac:dyDescent="0.25">
      <c r="A532" s="131">
        <v>44073</v>
      </c>
      <c r="B532" s="132">
        <v>16678316</v>
      </c>
      <c r="C532" s="133" t="s">
        <v>628</v>
      </c>
      <c r="D532" s="340">
        <v>0</v>
      </c>
      <c r="E532" s="341">
        <v>10</v>
      </c>
      <c r="F532" s="341">
        <v>10</v>
      </c>
      <c r="G532" s="341">
        <v>2</v>
      </c>
    </row>
    <row r="533" spans="1:7" x14ac:dyDescent="0.25">
      <c r="A533" s="131">
        <v>44073</v>
      </c>
      <c r="B533" s="132">
        <v>16678314</v>
      </c>
      <c r="C533" s="133" t="s">
        <v>628</v>
      </c>
      <c r="D533" s="340">
        <v>0</v>
      </c>
      <c r="E533" s="341">
        <v>10</v>
      </c>
      <c r="F533" s="341">
        <v>10</v>
      </c>
      <c r="G533" s="341">
        <v>2</v>
      </c>
    </row>
    <row r="534" spans="1:7" x14ac:dyDescent="0.25">
      <c r="A534" s="131">
        <v>44073</v>
      </c>
      <c r="B534" s="132">
        <v>16678309</v>
      </c>
      <c r="C534" s="133" t="s">
        <v>637</v>
      </c>
      <c r="D534" s="340">
        <v>0</v>
      </c>
      <c r="E534" s="341">
        <v>0</v>
      </c>
      <c r="F534" s="341">
        <v>10</v>
      </c>
      <c r="G534" s="341">
        <v>1</v>
      </c>
    </row>
    <row r="535" spans="1:7" x14ac:dyDescent="0.25">
      <c r="A535" s="131" t="s">
        <v>645</v>
      </c>
      <c r="B535" s="132">
        <v>16678308</v>
      </c>
      <c r="C535" s="133" t="s">
        <v>637</v>
      </c>
      <c r="D535" s="340">
        <v>0</v>
      </c>
      <c r="E535" s="341">
        <v>0</v>
      </c>
      <c r="F535" s="341">
        <v>10</v>
      </c>
      <c r="G535" s="341">
        <v>1</v>
      </c>
    </row>
    <row r="536" spans="1:7" x14ac:dyDescent="0.25">
      <c r="A536" s="131">
        <v>44073</v>
      </c>
      <c r="B536" s="132">
        <v>16678304</v>
      </c>
      <c r="C536" s="133" t="s">
        <v>637</v>
      </c>
      <c r="D536" s="340">
        <v>0</v>
      </c>
      <c r="E536" s="341">
        <v>0</v>
      </c>
      <c r="F536" s="341">
        <v>10</v>
      </c>
      <c r="G536" s="341">
        <v>1</v>
      </c>
    </row>
    <row r="537" spans="1:7" x14ac:dyDescent="0.25">
      <c r="A537" s="131">
        <v>44073</v>
      </c>
      <c r="B537" s="132">
        <v>16678301</v>
      </c>
      <c r="C537" s="133" t="s">
        <v>637</v>
      </c>
      <c r="D537" s="340">
        <v>0</v>
      </c>
      <c r="E537" s="341">
        <v>0</v>
      </c>
      <c r="F537" s="341">
        <v>10</v>
      </c>
      <c r="G537" s="341">
        <v>1</v>
      </c>
    </row>
    <row r="538" spans="1:7" x14ac:dyDescent="0.25">
      <c r="A538" s="131" t="s">
        <v>646</v>
      </c>
      <c r="B538" s="132">
        <v>16678299</v>
      </c>
      <c r="C538" s="133" t="s">
        <v>637</v>
      </c>
      <c r="D538" s="340">
        <v>0</v>
      </c>
      <c r="E538" s="341">
        <v>0</v>
      </c>
      <c r="F538" s="341">
        <v>10</v>
      </c>
      <c r="G538" s="341">
        <v>1</v>
      </c>
    </row>
    <row r="539" spans="1:7" x14ac:dyDescent="0.25">
      <c r="A539" s="131">
        <v>44073</v>
      </c>
      <c r="B539" s="132">
        <v>16678296</v>
      </c>
      <c r="C539" s="133" t="s">
        <v>637</v>
      </c>
      <c r="D539" s="340">
        <v>0</v>
      </c>
      <c r="E539" s="341">
        <v>0</v>
      </c>
      <c r="F539" s="341">
        <v>10</v>
      </c>
      <c r="G539" s="341">
        <v>1</v>
      </c>
    </row>
    <row r="540" spans="1:7" x14ac:dyDescent="0.25">
      <c r="A540" s="131">
        <v>44073</v>
      </c>
      <c r="B540" s="132">
        <v>16678291</v>
      </c>
      <c r="C540" s="133" t="s">
        <v>637</v>
      </c>
      <c r="D540" s="340">
        <v>0</v>
      </c>
      <c r="E540" s="341">
        <v>0</v>
      </c>
      <c r="F540" s="341">
        <v>10</v>
      </c>
      <c r="G540" s="341">
        <v>1</v>
      </c>
    </row>
    <row r="541" spans="1:7" x14ac:dyDescent="0.25">
      <c r="A541" s="131">
        <v>44073</v>
      </c>
      <c r="B541" s="132">
        <v>16677547</v>
      </c>
      <c r="C541" s="133" t="s">
        <v>637</v>
      </c>
      <c r="D541" s="340">
        <v>0</v>
      </c>
      <c r="E541" s="341">
        <v>0</v>
      </c>
      <c r="F541" s="341">
        <v>10</v>
      </c>
      <c r="G541" s="341">
        <v>1</v>
      </c>
    </row>
    <row r="542" spans="1:7" x14ac:dyDescent="0.25">
      <c r="A542" s="131">
        <v>44073</v>
      </c>
      <c r="B542" s="132">
        <v>16677537</v>
      </c>
      <c r="C542" s="133" t="s">
        <v>637</v>
      </c>
      <c r="D542" s="340">
        <v>0</v>
      </c>
      <c r="E542" s="341">
        <v>0</v>
      </c>
      <c r="F542" s="341">
        <v>10</v>
      </c>
      <c r="G542" s="341">
        <v>1</v>
      </c>
    </row>
    <row r="543" spans="1:7" x14ac:dyDescent="0.25">
      <c r="A543" s="131">
        <v>44073</v>
      </c>
      <c r="B543" s="132">
        <v>16681399</v>
      </c>
      <c r="C543" s="133" t="s">
        <v>628</v>
      </c>
      <c r="D543" s="340">
        <v>0</v>
      </c>
      <c r="E543" s="341">
        <v>10</v>
      </c>
      <c r="F543" s="341">
        <v>10</v>
      </c>
      <c r="G543" s="341">
        <v>2</v>
      </c>
    </row>
    <row r="544" spans="1:7" x14ac:dyDescent="0.25">
      <c r="A544" s="131">
        <v>44073</v>
      </c>
      <c r="B544" s="132">
        <v>16677505</v>
      </c>
      <c r="C544" s="133" t="s">
        <v>628</v>
      </c>
      <c r="D544" s="340">
        <v>0</v>
      </c>
      <c r="E544" s="341">
        <v>10</v>
      </c>
      <c r="F544" s="341">
        <v>10</v>
      </c>
      <c r="G544" s="341">
        <v>2</v>
      </c>
    </row>
    <row r="545" spans="1:7" x14ac:dyDescent="0.25">
      <c r="A545" s="131">
        <v>44073</v>
      </c>
      <c r="B545" s="132">
        <v>16683801</v>
      </c>
      <c r="C545" s="133" t="s">
        <v>636</v>
      </c>
      <c r="D545" s="340">
        <v>0</v>
      </c>
      <c r="E545" s="341">
        <v>0</v>
      </c>
      <c r="F545" s="341">
        <v>10</v>
      </c>
      <c r="G545" s="341">
        <v>1</v>
      </c>
    </row>
    <row r="546" spans="1:7" x14ac:dyDescent="0.25">
      <c r="A546" s="131">
        <v>44073</v>
      </c>
      <c r="B546" s="132">
        <v>16677485</v>
      </c>
      <c r="C546" s="133" t="s">
        <v>628</v>
      </c>
      <c r="D546" s="340">
        <v>0</v>
      </c>
      <c r="E546" s="341">
        <v>10</v>
      </c>
      <c r="F546" s="341">
        <v>10</v>
      </c>
      <c r="G546" s="341">
        <v>2</v>
      </c>
    </row>
    <row r="547" spans="1:7" x14ac:dyDescent="0.25">
      <c r="A547" s="131">
        <v>44073</v>
      </c>
      <c r="B547" s="132">
        <v>16677181</v>
      </c>
      <c r="C547" s="133" t="s">
        <v>628</v>
      </c>
      <c r="D547" s="340">
        <v>0</v>
      </c>
      <c r="E547" s="341">
        <v>10</v>
      </c>
      <c r="F547" s="341">
        <v>10</v>
      </c>
      <c r="G547" s="341">
        <v>2</v>
      </c>
    </row>
    <row r="548" spans="1:7" x14ac:dyDescent="0.25">
      <c r="A548" s="131">
        <v>44073</v>
      </c>
      <c r="B548" s="132">
        <v>16681100</v>
      </c>
      <c r="C548" s="133" t="s">
        <v>628</v>
      </c>
      <c r="D548" s="340">
        <v>0</v>
      </c>
      <c r="E548" s="341">
        <v>10</v>
      </c>
      <c r="F548" s="341">
        <v>10</v>
      </c>
      <c r="G548" s="341">
        <v>2</v>
      </c>
    </row>
    <row r="549" spans="1:7" x14ac:dyDescent="0.25">
      <c r="A549" s="131">
        <v>44073</v>
      </c>
      <c r="B549" s="132">
        <v>16681058</v>
      </c>
      <c r="C549" s="133" t="s">
        <v>628</v>
      </c>
      <c r="D549" s="340">
        <v>0</v>
      </c>
      <c r="E549" s="341">
        <v>10</v>
      </c>
      <c r="F549" s="341">
        <v>10</v>
      </c>
      <c r="G549" s="341">
        <v>2</v>
      </c>
    </row>
    <row r="550" spans="1:7" x14ac:dyDescent="0.25">
      <c r="A550" s="131">
        <v>44073</v>
      </c>
      <c r="B550" s="132">
        <v>16676144</v>
      </c>
      <c r="C550" s="133" t="s">
        <v>628</v>
      </c>
      <c r="D550" s="340">
        <v>0</v>
      </c>
      <c r="E550" s="341">
        <v>10</v>
      </c>
      <c r="F550" s="341">
        <v>10</v>
      </c>
      <c r="G550" s="341">
        <v>2</v>
      </c>
    </row>
    <row r="551" spans="1:7" x14ac:dyDescent="0.25">
      <c r="A551" s="131">
        <v>44074</v>
      </c>
      <c r="B551" s="132">
        <v>16683695</v>
      </c>
      <c r="C551" s="133" t="s">
        <v>636</v>
      </c>
      <c r="D551" s="340">
        <v>0</v>
      </c>
      <c r="E551" s="341">
        <v>0</v>
      </c>
      <c r="F551" s="341">
        <v>10</v>
      </c>
      <c r="G551" s="341">
        <v>1</v>
      </c>
    </row>
    <row r="552" spans="1:7" x14ac:dyDescent="0.25">
      <c r="A552" s="131">
        <v>44074</v>
      </c>
      <c r="B552" s="132">
        <v>16683578</v>
      </c>
      <c r="C552" s="133" t="s">
        <v>636</v>
      </c>
      <c r="D552" s="340">
        <v>0</v>
      </c>
      <c r="E552" s="341">
        <v>0</v>
      </c>
      <c r="F552" s="341">
        <v>10</v>
      </c>
      <c r="G552" s="341">
        <v>1</v>
      </c>
    </row>
    <row r="553" spans="1:7" x14ac:dyDescent="0.25">
      <c r="A553" s="131">
        <v>44074</v>
      </c>
      <c r="B553" s="132">
        <v>16683442</v>
      </c>
      <c r="C553" s="133" t="s">
        <v>636</v>
      </c>
      <c r="D553" s="340">
        <v>0</v>
      </c>
      <c r="E553" s="341">
        <v>0</v>
      </c>
      <c r="F553" s="341">
        <v>10</v>
      </c>
      <c r="G553" s="341">
        <v>1</v>
      </c>
    </row>
    <row r="554" spans="1:7" x14ac:dyDescent="0.25">
      <c r="A554" s="131">
        <v>44074</v>
      </c>
      <c r="B554" s="132">
        <v>16683411</v>
      </c>
      <c r="C554" s="133" t="s">
        <v>636</v>
      </c>
      <c r="D554" s="340">
        <v>0</v>
      </c>
      <c r="E554" s="341">
        <v>0</v>
      </c>
      <c r="F554" s="341">
        <v>10</v>
      </c>
      <c r="G554" s="341">
        <v>1</v>
      </c>
    </row>
    <row r="555" spans="1:7" x14ac:dyDescent="0.25">
      <c r="A555" s="131">
        <v>44074</v>
      </c>
      <c r="B555" s="132">
        <v>16682330</v>
      </c>
      <c r="C555" s="133" t="s">
        <v>636</v>
      </c>
      <c r="D555" s="340">
        <v>0</v>
      </c>
      <c r="E555" s="341">
        <v>0</v>
      </c>
      <c r="F555" s="341">
        <v>10</v>
      </c>
      <c r="G555" s="341">
        <v>1</v>
      </c>
    </row>
    <row r="556" spans="1:7" x14ac:dyDescent="0.25">
      <c r="A556" s="131">
        <v>44074</v>
      </c>
      <c r="B556" s="132">
        <v>16682210</v>
      </c>
      <c r="C556" s="133" t="s">
        <v>636</v>
      </c>
      <c r="D556" s="340">
        <v>0</v>
      </c>
      <c r="E556" s="341">
        <v>0</v>
      </c>
      <c r="F556" s="341">
        <v>10</v>
      </c>
      <c r="G556" s="341">
        <v>1</v>
      </c>
    </row>
    <row r="557" spans="1:7" x14ac:dyDescent="0.25">
      <c r="A557" s="131">
        <v>44074</v>
      </c>
      <c r="B557" s="132">
        <v>16681919</v>
      </c>
      <c r="C557" s="133" t="s">
        <v>636</v>
      </c>
      <c r="D557" s="340">
        <v>0</v>
      </c>
      <c r="E557" s="341">
        <v>0</v>
      </c>
      <c r="F557" s="341">
        <v>10</v>
      </c>
      <c r="G557" s="341">
        <v>1</v>
      </c>
    </row>
    <row r="558" spans="1:7" x14ac:dyDescent="0.25">
      <c r="A558" s="131">
        <v>44074</v>
      </c>
      <c r="B558" s="132">
        <v>16684404</v>
      </c>
      <c r="C558" s="133" t="s">
        <v>637</v>
      </c>
      <c r="D558" s="340">
        <v>0</v>
      </c>
      <c r="E558" s="341">
        <v>0</v>
      </c>
      <c r="F558" s="341">
        <v>10</v>
      </c>
      <c r="G558" s="341">
        <v>1</v>
      </c>
    </row>
    <row r="559" spans="1:7" x14ac:dyDescent="0.25">
      <c r="A559" s="131">
        <v>44074</v>
      </c>
      <c r="B559" s="132">
        <v>16684305</v>
      </c>
      <c r="C559" s="133" t="s">
        <v>628</v>
      </c>
      <c r="D559" s="340">
        <v>0</v>
      </c>
      <c r="E559" s="341">
        <v>10</v>
      </c>
      <c r="F559" s="341">
        <v>10</v>
      </c>
      <c r="G559" s="341">
        <v>2</v>
      </c>
    </row>
    <row r="560" spans="1:7" x14ac:dyDescent="0.25">
      <c r="A560" s="131">
        <v>44074</v>
      </c>
      <c r="B560" s="132">
        <v>16683139</v>
      </c>
      <c r="C560" s="133" t="s">
        <v>630</v>
      </c>
      <c r="D560" s="340">
        <v>0</v>
      </c>
      <c r="E560" s="341">
        <v>0</v>
      </c>
      <c r="F560" s="341">
        <v>10</v>
      </c>
      <c r="G560" s="341">
        <v>1</v>
      </c>
    </row>
    <row r="561" spans="1:7" x14ac:dyDescent="0.25">
      <c r="A561" s="131">
        <v>44074</v>
      </c>
      <c r="B561" s="132">
        <v>16683007</v>
      </c>
      <c r="C561" s="133" t="s">
        <v>630</v>
      </c>
      <c r="D561" s="340">
        <v>0</v>
      </c>
      <c r="E561" s="341">
        <v>0</v>
      </c>
      <c r="F561" s="341">
        <v>10</v>
      </c>
      <c r="G561" s="341">
        <v>1</v>
      </c>
    </row>
    <row r="562" spans="1:7" x14ac:dyDescent="0.25">
      <c r="A562" s="131">
        <v>44074</v>
      </c>
      <c r="B562" s="132">
        <v>16682964</v>
      </c>
      <c r="C562" s="133" t="s">
        <v>630</v>
      </c>
      <c r="D562" s="340">
        <v>0</v>
      </c>
      <c r="E562" s="341">
        <v>0</v>
      </c>
      <c r="F562" s="341">
        <v>10</v>
      </c>
      <c r="G562" s="341">
        <v>1</v>
      </c>
    </row>
    <row r="563" spans="1:7" x14ac:dyDescent="0.25">
      <c r="A563" s="131">
        <v>44074</v>
      </c>
      <c r="B563" s="132">
        <v>16682780</v>
      </c>
      <c r="C563" s="133" t="s">
        <v>630</v>
      </c>
      <c r="D563" s="340">
        <v>0</v>
      </c>
      <c r="E563" s="341">
        <v>0</v>
      </c>
      <c r="F563" s="341">
        <v>10</v>
      </c>
      <c r="G563" s="341">
        <v>1</v>
      </c>
    </row>
    <row r="564" spans="1:7" x14ac:dyDescent="0.25">
      <c r="A564" s="131">
        <v>44074</v>
      </c>
      <c r="B564" s="132">
        <v>16682574</v>
      </c>
      <c r="C564" s="133" t="s">
        <v>630</v>
      </c>
      <c r="D564" s="340">
        <v>0</v>
      </c>
      <c r="E564" s="341">
        <v>0</v>
      </c>
      <c r="F564" s="341">
        <v>10</v>
      </c>
      <c r="G564" s="341">
        <v>1</v>
      </c>
    </row>
    <row r="565" spans="1:7" x14ac:dyDescent="0.25">
      <c r="A565" s="131">
        <v>44074</v>
      </c>
      <c r="B565" s="132">
        <v>16682154</v>
      </c>
      <c r="C565" s="133" t="s">
        <v>630</v>
      </c>
      <c r="D565" s="340">
        <v>0</v>
      </c>
      <c r="E565" s="341">
        <v>0</v>
      </c>
      <c r="F565" s="341">
        <v>10</v>
      </c>
      <c r="G565" s="341">
        <v>1</v>
      </c>
    </row>
    <row r="566" spans="1:7" x14ac:dyDescent="0.25">
      <c r="A566" s="131">
        <v>44074</v>
      </c>
      <c r="B566" s="132">
        <v>16681644</v>
      </c>
      <c r="C566" s="133" t="s">
        <v>630</v>
      </c>
      <c r="D566" s="340">
        <v>0</v>
      </c>
      <c r="E566" s="341">
        <v>0</v>
      </c>
      <c r="F566" s="341">
        <v>10</v>
      </c>
      <c r="G566" s="341">
        <v>1</v>
      </c>
    </row>
    <row r="567" spans="1:7" x14ac:dyDescent="0.25">
      <c r="A567" s="131">
        <v>44074</v>
      </c>
      <c r="B567" s="132">
        <v>16681354</v>
      </c>
      <c r="C567" s="133" t="s">
        <v>630</v>
      </c>
      <c r="D567" s="340">
        <v>0</v>
      </c>
      <c r="E567" s="341">
        <v>0</v>
      </c>
      <c r="F567" s="341">
        <v>10</v>
      </c>
      <c r="G567" s="341">
        <v>1</v>
      </c>
    </row>
    <row r="568" spans="1:7" x14ac:dyDescent="0.25">
      <c r="A568" s="131">
        <v>44074</v>
      </c>
      <c r="B568" s="132">
        <v>16680947</v>
      </c>
      <c r="C568" s="133" t="s">
        <v>630</v>
      </c>
      <c r="D568" s="340">
        <v>0</v>
      </c>
      <c r="E568" s="341">
        <v>0</v>
      </c>
      <c r="F568" s="341">
        <v>10</v>
      </c>
      <c r="G568" s="341">
        <v>1</v>
      </c>
    </row>
    <row r="569" spans="1:7" x14ac:dyDescent="0.25">
      <c r="A569" s="131">
        <v>44074</v>
      </c>
      <c r="B569" s="132">
        <v>16680807</v>
      </c>
      <c r="C569" s="133" t="s">
        <v>630</v>
      </c>
      <c r="D569" s="340">
        <v>0</v>
      </c>
      <c r="E569" s="341">
        <v>0</v>
      </c>
      <c r="F569" s="341">
        <v>10</v>
      </c>
      <c r="G569" s="341">
        <v>1</v>
      </c>
    </row>
    <row r="570" spans="1:7" x14ac:dyDescent="0.25">
      <c r="A570" s="131">
        <v>44074</v>
      </c>
      <c r="B570" s="132">
        <v>16680735</v>
      </c>
      <c r="C570" s="133" t="s">
        <v>630</v>
      </c>
      <c r="D570" s="340">
        <v>0</v>
      </c>
      <c r="E570" s="341">
        <v>0</v>
      </c>
      <c r="F570" s="341">
        <v>10</v>
      </c>
      <c r="G570" s="341">
        <v>1</v>
      </c>
    </row>
    <row r="571" spans="1:7" x14ac:dyDescent="0.25">
      <c r="A571" s="131">
        <v>44074</v>
      </c>
      <c r="B571" s="132">
        <v>16680220</v>
      </c>
      <c r="C571" s="133" t="s">
        <v>630</v>
      </c>
      <c r="D571" s="340">
        <v>0</v>
      </c>
      <c r="E571" s="341">
        <v>0</v>
      </c>
      <c r="F571" s="341">
        <v>10</v>
      </c>
      <c r="G571" s="341">
        <v>1</v>
      </c>
    </row>
    <row r="572" spans="1:7" x14ac:dyDescent="0.25">
      <c r="A572" s="131">
        <v>44074</v>
      </c>
      <c r="B572" s="132">
        <v>16683980</v>
      </c>
      <c r="C572" s="133" t="s">
        <v>630</v>
      </c>
      <c r="D572" s="340">
        <v>0</v>
      </c>
      <c r="E572" s="341">
        <v>0</v>
      </c>
      <c r="F572" s="341">
        <v>10</v>
      </c>
      <c r="G572" s="341">
        <v>1</v>
      </c>
    </row>
    <row r="573" spans="1:7" x14ac:dyDescent="0.25">
      <c r="A573" s="131">
        <v>44074</v>
      </c>
      <c r="B573" s="132">
        <v>16681462</v>
      </c>
      <c r="C573" s="133" t="s">
        <v>631</v>
      </c>
      <c r="D573" s="340">
        <v>0</v>
      </c>
      <c r="E573" s="341">
        <v>0</v>
      </c>
      <c r="F573" s="341">
        <v>10</v>
      </c>
      <c r="G573" s="341">
        <v>1</v>
      </c>
    </row>
    <row r="574" spans="1:7" x14ac:dyDescent="0.25">
      <c r="A574" s="131">
        <v>44074</v>
      </c>
      <c r="B574" s="132">
        <v>16679812</v>
      </c>
      <c r="C574" s="133" t="s">
        <v>631</v>
      </c>
      <c r="D574" s="340">
        <v>0</v>
      </c>
      <c r="E574" s="341">
        <v>0</v>
      </c>
      <c r="F574" s="341">
        <v>10</v>
      </c>
      <c r="G574" s="341">
        <v>1</v>
      </c>
    </row>
    <row r="575" spans="1:7" x14ac:dyDescent="0.25">
      <c r="A575" s="131">
        <v>44074</v>
      </c>
      <c r="B575" s="132">
        <v>16682907</v>
      </c>
      <c r="C575" s="133" t="s">
        <v>631</v>
      </c>
      <c r="D575" s="340">
        <v>0</v>
      </c>
      <c r="E575" s="341">
        <v>0</v>
      </c>
      <c r="F575" s="341">
        <v>10</v>
      </c>
      <c r="G575" s="341">
        <v>1</v>
      </c>
    </row>
    <row r="576" spans="1:7" x14ac:dyDescent="0.25">
      <c r="A576" s="131">
        <v>44074</v>
      </c>
      <c r="B576" s="132">
        <v>16682778</v>
      </c>
      <c r="C576" s="133" t="s">
        <v>637</v>
      </c>
      <c r="D576" s="340">
        <v>0</v>
      </c>
      <c r="E576" s="341">
        <v>0</v>
      </c>
      <c r="F576" s="341">
        <v>10</v>
      </c>
      <c r="G576" s="341">
        <v>1</v>
      </c>
    </row>
    <row r="577" spans="1:9" x14ac:dyDescent="0.25">
      <c r="A577" s="131">
        <v>44074</v>
      </c>
      <c r="B577" s="132">
        <v>16683242</v>
      </c>
      <c r="C577" s="133" t="s">
        <v>637</v>
      </c>
      <c r="D577" s="340">
        <v>0</v>
      </c>
      <c r="E577" s="341">
        <v>0</v>
      </c>
      <c r="F577" s="341">
        <v>10</v>
      </c>
      <c r="G577" s="341">
        <v>1</v>
      </c>
    </row>
    <row r="578" spans="1:9" x14ac:dyDescent="0.25">
      <c r="A578" s="131">
        <v>44074</v>
      </c>
      <c r="B578" s="132">
        <v>16682846</v>
      </c>
      <c r="C578" s="133" t="s">
        <v>637</v>
      </c>
      <c r="D578" s="340">
        <v>0</v>
      </c>
      <c r="E578" s="341">
        <v>0</v>
      </c>
      <c r="F578" s="341">
        <v>10</v>
      </c>
      <c r="G578" s="341">
        <v>1</v>
      </c>
    </row>
    <row r="579" spans="1:9" x14ac:dyDescent="0.25">
      <c r="A579" s="131">
        <v>44074</v>
      </c>
      <c r="B579" s="132">
        <v>16682714</v>
      </c>
      <c r="C579" s="133" t="s">
        <v>637</v>
      </c>
      <c r="D579" s="340">
        <v>0</v>
      </c>
      <c r="E579" s="341">
        <v>0</v>
      </c>
      <c r="F579" s="341">
        <v>10</v>
      </c>
      <c r="G579" s="341">
        <v>1</v>
      </c>
    </row>
    <row r="580" spans="1:9" x14ac:dyDescent="0.25">
      <c r="A580" s="131">
        <v>44074</v>
      </c>
      <c r="B580" s="132">
        <v>16682457</v>
      </c>
      <c r="C580" s="133" t="s">
        <v>637</v>
      </c>
      <c r="D580" s="340">
        <v>0</v>
      </c>
      <c r="E580" s="341">
        <v>0</v>
      </c>
      <c r="F580" s="341">
        <v>10</v>
      </c>
      <c r="G580" s="341">
        <v>1</v>
      </c>
    </row>
    <row r="581" spans="1:9" x14ac:dyDescent="0.25">
      <c r="A581" s="131">
        <v>44074</v>
      </c>
      <c r="B581" s="132">
        <v>16682444</v>
      </c>
      <c r="C581" s="133" t="s">
        <v>637</v>
      </c>
      <c r="D581" s="340">
        <v>0</v>
      </c>
      <c r="E581" s="341">
        <v>0</v>
      </c>
      <c r="F581" s="341">
        <v>10</v>
      </c>
      <c r="G581" s="341">
        <v>1</v>
      </c>
    </row>
    <row r="582" spans="1:9" x14ac:dyDescent="0.25">
      <c r="A582" s="131">
        <v>44074</v>
      </c>
      <c r="B582" s="132">
        <v>16680364</v>
      </c>
      <c r="C582" s="133" t="s">
        <v>637</v>
      </c>
      <c r="D582" s="340">
        <v>0</v>
      </c>
      <c r="E582" s="341">
        <v>0</v>
      </c>
      <c r="F582" s="341">
        <v>10</v>
      </c>
      <c r="G582" s="341">
        <v>1</v>
      </c>
    </row>
    <row r="583" spans="1:9" x14ac:dyDescent="0.25">
      <c r="A583" s="131">
        <v>44074</v>
      </c>
      <c r="B583" s="132">
        <v>16681184</v>
      </c>
      <c r="C583" s="133" t="s">
        <v>637</v>
      </c>
      <c r="D583" s="340">
        <v>0</v>
      </c>
      <c r="E583" s="341">
        <v>0</v>
      </c>
      <c r="F583" s="341">
        <v>10</v>
      </c>
      <c r="G583" s="341">
        <v>1</v>
      </c>
    </row>
    <row r="584" spans="1:9" x14ac:dyDescent="0.25">
      <c r="A584" s="131">
        <v>44074</v>
      </c>
      <c r="B584" s="132">
        <v>16680264</v>
      </c>
      <c r="C584" s="133" t="s">
        <v>637</v>
      </c>
      <c r="D584" s="340">
        <v>0</v>
      </c>
      <c r="E584" s="341">
        <v>0</v>
      </c>
      <c r="F584" s="341">
        <v>10</v>
      </c>
      <c r="G584" s="341">
        <v>1</v>
      </c>
    </row>
    <row r="585" spans="1:9" x14ac:dyDescent="0.25">
      <c r="A585" s="131">
        <v>44074</v>
      </c>
      <c r="B585" s="132">
        <v>16679079</v>
      </c>
      <c r="C585" s="133" t="s">
        <v>637</v>
      </c>
      <c r="D585" s="340">
        <v>0</v>
      </c>
      <c r="E585" s="341">
        <v>0</v>
      </c>
      <c r="F585" s="341">
        <v>10</v>
      </c>
      <c r="G585" s="341">
        <v>1</v>
      </c>
    </row>
    <row r="586" spans="1:9" x14ac:dyDescent="0.25">
      <c r="A586" s="131">
        <v>44074</v>
      </c>
      <c r="B586" s="132">
        <v>16679426</v>
      </c>
      <c r="C586" s="133" t="s">
        <v>637</v>
      </c>
      <c r="D586" s="340">
        <v>0</v>
      </c>
      <c r="E586" s="341">
        <v>0</v>
      </c>
      <c r="F586" s="341">
        <v>10</v>
      </c>
      <c r="G586" s="341">
        <v>1</v>
      </c>
    </row>
    <row r="587" spans="1:9" x14ac:dyDescent="0.25">
      <c r="A587" s="133"/>
      <c r="B587" s="132"/>
      <c r="C587" s="137" t="s">
        <v>20</v>
      </c>
      <c r="D587" s="135">
        <f>SUM(D4:D586)</f>
        <v>266</v>
      </c>
      <c r="E587" s="135">
        <f>SUM(E4:E586)</f>
        <v>640</v>
      </c>
      <c r="F587" s="135">
        <f>SUM(F4:F586)</f>
        <v>6050</v>
      </c>
      <c r="G587" s="136">
        <f>SUM(G4:G586)</f>
        <v>627</v>
      </c>
    </row>
    <row r="588" spans="1:9" x14ac:dyDescent="0.25">
      <c r="A588" s="133"/>
      <c r="B588" s="133"/>
      <c r="C588" s="130" t="s">
        <v>729</v>
      </c>
      <c r="D588" s="135"/>
      <c r="E588" s="135">
        <f>(E587/60)</f>
        <v>10.666666666666666</v>
      </c>
      <c r="F588" s="135">
        <f>(F587/60)</f>
        <v>100.83333333333333</v>
      </c>
      <c r="G588" s="135"/>
    </row>
    <row r="589" spans="1:9" x14ac:dyDescent="0.25">
      <c r="A589" s="133"/>
      <c r="B589" s="133"/>
      <c r="C589" s="130" t="s">
        <v>730</v>
      </c>
      <c r="D589" s="138">
        <v>0.19</v>
      </c>
      <c r="E589" s="138">
        <v>6.17</v>
      </c>
      <c r="F589" s="138">
        <v>11.08</v>
      </c>
      <c r="G589" s="138">
        <v>12.83</v>
      </c>
    </row>
    <row r="590" spans="1:9" x14ac:dyDescent="0.25">
      <c r="A590" s="133"/>
      <c r="B590" s="133"/>
      <c r="C590" s="130" t="s">
        <v>731</v>
      </c>
      <c r="D590" s="139">
        <f>D587*D589</f>
        <v>50.54</v>
      </c>
      <c r="E590" s="140">
        <f>E588*E589</f>
        <v>65.813333333333333</v>
      </c>
      <c r="F590" s="140">
        <f>F588*F589</f>
        <v>1117.2333333333333</v>
      </c>
      <c r="G590" s="140">
        <f>G587*G589</f>
        <v>8044.41</v>
      </c>
      <c r="H590" s="141"/>
      <c r="I590" s="141"/>
    </row>
    <row r="591" spans="1:9" x14ac:dyDescent="0.25">
      <c r="A591" s="128"/>
      <c r="B591" s="129"/>
      <c r="C591" s="128"/>
      <c r="D591" s="142"/>
      <c r="E591" s="141"/>
      <c r="F591" s="141"/>
      <c r="G591" s="141"/>
      <c r="H591" s="141"/>
      <c r="I591" s="141"/>
    </row>
    <row r="592" spans="1:9" x14ac:dyDescent="0.25">
      <c r="C592" s="129"/>
    </row>
    <row r="594" spans="3:7" ht="28.5" customHeight="1" x14ac:dyDescent="0.25">
      <c r="D594" s="679" t="s">
        <v>1679</v>
      </c>
      <c r="E594" s="679"/>
      <c r="F594" s="679"/>
      <c r="G594" s="147">
        <f>D590+E590+F590+G590</f>
        <v>9277.996666666666</v>
      </c>
    </row>
    <row r="595" spans="3:7" s="127" customFormat="1" x14ac:dyDescent="0.25">
      <c r="C595" s="143"/>
    </row>
    <row r="599" spans="3:7" x14ac:dyDescent="0.25">
      <c r="C599" s="143"/>
    </row>
    <row r="604" spans="3:7" x14ac:dyDescent="0.25">
      <c r="C604" s="144"/>
    </row>
  </sheetData>
  <mergeCells count="3">
    <mergeCell ref="D1:G1"/>
    <mergeCell ref="D594:F594"/>
    <mergeCell ref="A2:G2"/>
  </mergeCells>
  <pageMargins left="0.25" right="0.25" top="0.75" bottom="0.75" header="0.3" footer="0.3"/>
  <pageSetup paperSize="9" orientation="landscape" horizontalDpi="4294967292"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1:Z87"/>
  <sheetViews>
    <sheetView showGridLines="0" zoomScale="69" zoomScaleNormal="69" workbookViewId="0">
      <selection activeCell="L1" sqref="L1:M1"/>
    </sheetView>
  </sheetViews>
  <sheetFormatPr defaultRowHeight="15" x14ac:dyDescent="0.25"/>
  <cols>
    <col min="1" max="1" width="9.140625" style="181" customWidth="1"/>
    <col min="2" max="2" width="11.5703125" style="181" customWidth="1"/>
    <col min="3" max="3" width="11.42578125" style="182" customWidth="1"/>
    <col min="4" max="4" width="9.5703125" style="183" customWidth="1"/>
    <col min="5" max="5" width="14.5703125" style="183" customWidth="1"/>
    <col min="6" max="6" width="16.85546875" style="183" customWidth="1"/>
    <col min="7" max="7" width="12.85546875" style="183" customWidth="1"/>
    <col min="8" max="8" width="15.85546875" style="183" customWidth="1"/>
    <col min="9" max="9" width="17.140625" style="185" customWidth="1"/>
    <col min="10" max="10" width="14.140625" style="182" customWidth="1"/>
    <col min="11" max="11" width="25.42578125" style="182" customWidth="1"/>
    <col min="12" max="12" width="16.42578125" style="182" customWidth="1"/>
    <col min="13" max="13" width="18" style="186" customWidth="1"/>
    <col min="14" max="14" width="2.5703125" style="181" customWidth="1"/>
    <col min="15" max="15" width="18.140625" style="181" customWidth="1"/>
    <col min="16" max="16" width="15.140625" style="181" customWidth="1"/>
    <col min="17" max="17" width="9.5703125" style="181" customWidth="1"/>
    <col min="18" max="16384" width="9.140625" style="181"/>
  </cols>
  <sheetData>
    <row r="1" spans="2:25" s="148" customFormat="1" ht="72.75" customHeight="1" x14ac:dyDescent="0.25">
      <c r="C1" s="149"/>
      <c r="D1" s="150"/>
      <c r="E1" s="150"/>
      <c r="F1" s="150"/>
      <c r="G1" s="150"/>
      <c r="H1" s="150"/>
      <c r="I1" s="151"/>
      <c r="J1" s="149"/>
      <c r="K1" s="149"/>
      <c r="L1" s="689" t="s">
        <v>1668</v>
      </c>
      <c r="M1" s="689"/>
    </row>
    <row r="2" spans="2:25" s="148" customFormat="1" ht="18.75" x14ac:dyDescent="0.3">
      <c r="B2" s="152"/>
      <c r="C2" s="153"/>
      <c r="D2" s="154"/>
      <c r="E2" s="201" t="s">
        <v>732</v>
      </c>
      <c r="F2" s="201"/>
      <c r="G2" s="201"/>
      <c r="H2" s="201"/>
      <c r="I2" s="202"/>
      <c r="J2" s="203"/>
      <c r="K2" s="203"/>
      <c r="L2" s="149"/>
      <c r="M2" s="155"/>
    </row>
    <row r="3" spans="2:25" s="148" customFormat="1" x14ac:dyDescent="0.25">
      <c r="C3" s="149"/>
      <c r="D3" s="150"/>
      <c r="E3" s="150"/>
      <c r="F3" s="150"/>
      <c r="G3" s="150"/>
      <c r="H3" s="150"/>
      <c r="I3" s="151"/>
      <c r="J3" s="149"/>
      <c r="K3" s="149"/>
      <c r="L3" s="149"/>
      <c r="M3" s="155"/>
    </row>
    <row r="4" spans="2:25" s="148" customFormat="1" ht="15.75" x14ac:dyDescent="0.25">
      <c r="B4" s="156" t="s">
        <v>61</v>
      </c>
      <c r="C4" s="149"/>
      <c r="D4" s="150"/>
      <c r="E4" s="150"/>
      <c r="F4" s="150"/>
      <c r="G4" s="150"/>
      <c r="H4" s="150"/>
      <c r="I4" s="151"/>
      <c r="J4" s="149"/>
      <c r="K4" s="149"/>
      <c r="L4" s="149"/>
      <c r="M4" s="155"/>
    </row>
    <row r="5" spans="2:25" s="148" customFormat="1" ht="90" x14ac:dyDescent="0.25">
      <c r="B5" s="204"/>
      <c r="C5" s="205" t="s">
        <v>62</v>
      </c>
      <c r="D5" s="205" t="s">
        <v>63</v>
      </c>
      <c r="E5" s="205" t="s">
        <v>64</v>
      </c>
      <c r="F5" s="205" t="s">
        <v>65</v>
      </c>
      <c r="G5" s="205" t="s">
        <v>66</v>
      </c>
      <c r="H5" s="206" t="s">
        <v>67</v>
      </c>
      <c r="I5" s="206" t="s">
        <v>68</v>
      </c>
      <c r="J5" s="206" t="s">
        <v>69</v>
      </c>
      <c r="K5" s="207" t="s">
        <v>70</v>
      </c>
      <c r="L5" s="208" t="s">
        <v>71</v>
      </c>
      <c r="M5" s="208" t="s">
        <v>72</v>
      </c>
    </row>
    <row r="6" spans="2:25" s="148" customFormat="1" x14ac:dyDescent="0.25">
      <c r="B6" s="158">
        <v>44044</v>
      </c>
      <c r="C6" s="209">
        <v>32</v>
      </c>
      <c r="D6" s="209"/>
      <c r="E6" s="209">
        <v>2071</v>
      </c>
      <c r="F6" s="210">
        <v>6</v>
      </c>
      <c r="G6" s="209">
        <v>43</v>
      </c>
      <c r="H6" s="159">
        <v>9</v>
      </c>
      <c r="I6" s="209">
        <v>43</v>
      </c>
      <c r="J6" s="159">
        <v>8</v>
      </c>
      <c r="K6" s="160">
        <f>C6*Q17</f>
        <v>624.31999999999994</v>
      </c>
      <c r="L6" s="161">
        <f>(F6*10.64)/2</f>
        <v>31.92</v>
      </c>
      <c r="M6" s="161">
        <v>2</v>
      </c>
      <c r="N6" s="157"/>
    </row>
    <row r="7" spans="2:25" s="148" customFormat="1" x14ac:dyDescent="0.25">
      <c r="B7" s="158">
        <v>44045</v>
      </c>
      <c r="C7" s="209">
        <v>0</v>
      </c>
      <c r="D7" s="209"/>
      <c r="E7" s="209">
        <v>0</v>
      </c>
      <c r="F7" s="210">
        <v>0</v>
      </c>
      <c r="G7" s="209">
        <v>0</v>
      </c>
      <c r="H7" s="159">
        <v>0</v>
      </c>
      <c r="I7" s="209">
        <v>0</v>
      </c>
      <c r="J7" s="159">
        <v>0</v>
      </c>
      <c r="K7" s="160">
        <f>C7*Q17</f>
        <v>0</v>
      </c>
      <c r="L7" s="161">
        <f t="shared" ref="L7:L36" si="0">(F7*10.64)/2</f>
        <v>0</v>
      </c>
      <c r="M7" s="161">
        <v>2</v>
      </c>
      <c r="N7" s="162"/>
    </row>
    <row r="8" spans="2:25" s="148" customFormat="1" x14ac:dyDescent="0.25">
      <c r="B8" s="158">
        <v>44046</v>
      </c>
      <c r="C8" s="209">
        <v>77</v>
      </c>
      <c r="D8" s="209"/>
      <c r="E8" s="209">
        <v>1694</v>
      </c>
      <c r="F8" s="210">
        <v>8</v>
      </c>
      <c r="G8" s="209">
        <v>47</v>
      </c>
      <c r="H8" s="159">
        <v>13</v>
      </c>
      <c r="I8" s="209">
        <v>47</v>
      </c>
      <c r="J8" s="159">
        <v>8</v>
      </c>
      <c r="K8" s="160">
        <f>C8*Q17</f>
        <v>1502.2699999999998</v>
      </c>
      <c r="L8" s="161">
        <f t="shared" si="0"/>
        <v>42.56</v>
      </c>
      <c r="M8" s="161">
        <v>2</v>
      </c>
      <c r="N8" s="157"/>
      <c r="O8" s="163"/>
      <c r="P8" s="163"/>
      <c r="Q8" s="163"/>
      <c r="R8" s="163"/>
      <c r="S8" s="163"/>
      <c r="T8" s="163"/>
      <c r="U8" s="163"/>
      <c r="V8" s="163"/>
      <c r="W8" s="163"/>
      <c r="X8" s="163"/>
      <c r="Y8" s="163"/>
    </row>
    <row r="9" spans="2:25" s="148" customFormat="1" ht="15.75" x14ac:dyDescent="0.25">
      <c r="B9" s="158">
        <v>44047</v>
      </c>
      <c r="C9" s="209">
        <v>32</v>
      </c>
      <c r="D9" s="209">
        <v>367</v>
      </c>
      <c r="E9" s="209">
        <v>1815</v>
      </c>
      <c r="F9" s="210">
        <v>7</v>
      </c>
      <c r="G9" s="209">
        <v>44</v>
      </c>
      <c r="H9" s="159">
        <v>10</v>
      </c>
      <c r="I9" s="209">
        <v>44</v>
      </c>
      <c r="J9" s="159">
        <v>9</v>
      </c>
      <c r="K9" s="160">
        <f>C9*Q17</f>
        <v>624.31999999999994</v>
      </c>
      <c r="L9" s="161">
        <f t="shared" si="0"/>
        <v>37.24</v>
      </c>
      <c r="M9" s="161">
        <v>2</v>
      </c>
      <c r="O9" s="164"/>
    </row>
    <row r="10" spans="2:25" s="148" customFormat="1" x14ac:dyDescent="0.25">
      <c r="B10" s="158">
        <v>44048</v>
      </c>
      <c r="C10" s="209">
        <v>92</v>
      </c>
      <c r="D10" s="209"/>
      <c r="E10" s="209">
        <v>1583</v>
      </c>
      <c r="F10" s="210">
        <v>8</v>
      </c>
      <c r="G10" s="209">
        <v>39</v>
      </c>
      <c r="H10" s="159">
        <v>11</v>
      </c>
      <c r="I10" s="209">
        <v>39</v>
      </c>
      <c r="J10" s="159">
        <v>11</v>
      </c>
      <c r="K10" s="160">
        <f>C10*Q17</f>
        <v>1794.9199999999998</v>
      </c>
      <c r="L10" s="161">
        <f t="shared" si="0"/>
        <v>42.56</v>
      </c>
      <c r="M10" s="161">
        <v>2</v>
      </c>
    </row>
    <row r="11" spans="2:25" s="148" customFormat="1" ht="21.75" customHeight="1" x14ac:dyDescent="0.25">
      <c r="B11" s="158">
        <v>44049</v>
      </c>
      <c r="C11" s="209">
        <v>5</v>
      </c>
      <c r="D11" s="209">
        <f>135+120+39+44</f>
        <v>338</v>
      </c>
      <c r="E11" s="209">
        <v>1972</v>
      </c>
      <c r="F11" s="210">
        <v>7</v>
      </c>
      <c r="G11" s="209">
        <v>51</v>
      </c>
      <c r="H11" s="159">
        <v>9</v>
      </c>
      <c r="I11" s="209">
        <v>51</v>
      </c>
      <c r="J11" s="159">
        <v>9</v>
      </c>
      <c r="K11" s="160">
        <f>Q17*C11</f>
        <v>97.549999999999983</v>
      </c>
      <c r="L11" s="161">
        <f t="shared" si="0"/>
        <v>37.24</v>
      </c>
      <c r="M11" s="161">
        <v>2</v>
      </c>
      <c r="O11" s="246"/>
      <c r="P11" s="246" t="s">
        <v>73</v>
      </c>
      <c r="Q11" s="246" t="s">
        <v>74</v>
      </c>
    </row>
    <row r="12" spans="2:25" s="148" customFormat="1" ht="24" x14ac:dyDescent="0.25">
      <c r="B12" s="158">
        <v>44050</v>
      </c>
      <c r="C12" s="168">
        <v>20</v>
      </c>
      <c r="D12" s="168">
        <f>111+37</f>
        <v>148</v>
      </c>
      <c r="E12" s="168">
        <v>1468</v>
      </c>
      <c r="F12" s="211">
        <v>8</v>
      </c>
      <c r="G12" s="209">
        <v>31</v>
      </c>
      <c r="H12" s="159">
        <v>14</v>
      </c>
      <c r="I12" s="209">
        <v>31</v>
      </c>
      <c r="J12" s="159">
        <v>10</v>
      </c>
      <c r="K12" s="160">
        <f>Q17*C12</f>
        <v>390.19999999999993</v>
      </c>
      <c r="L12" s="161">
        <f t="shared" si="0"/>
        <v>42.56</v>
      </c>
      <c r="M12" s="161">
        <v>2</v>
      </c>
      <c r="O12" s="61" t="s">
        <v>75</v>
      </c>
      <c r="P12" s="247">
        <v>0</v>
      </c>
      <c r="Q12" s="247">
        <v>0</v>
      </c>
    </row>
    <row r="13" spans="2:25" s="148" customFormat="1" x14ac:dyDescent="0.25">
      <c r="B13" s="158">
        <v>44051</v>
      </c>
      <c r="C13" s="168">
        <v>33</v>
      </c>
      <c r="D13" s="168"/>
      <c r="E13" s="168">
        <v>1985</v>
      </c>
      <c r="F13" s="211">
        <v>8</v>
      </c>
      <c r="G13" s="209">
        <v>47</v>
      </c>
      <c r="H13" s="159">
        <v>8</v>
      </c>
      <c r="I13" s="209">
        <v>47</v>
      </c>
      <c r="J13" s="159">
        <v>8</v>
      </c>
      <c r="K13" s="160">
        <f>C13*Q17</f>
        <v>643.82999999999993</v>
      </c>
      <c r="L13" s="161">
        <f t="shared" si="0"/>
        <v>42.56</v>
      </c>
      <c r="M13" s="161">
        <v>2</v>
      </c>
      <c r="O13" s="61" t="s">
        <v>76</v>
      </c>
      <c r="P13" s="247">
        <v>0</v>
      </c>
      <c r="Q13" s="247">
        <v>0</v>
      </c>
    </row>
    <row r="14" spans="2:25" s="148" customFormat="1" x14ac:dyDescent="0.25">
      <c r="B14" s="158">
        <v>44052</v>
      </c>
      <c r="C14" s="168">
        <v>0</v>
      </c>
      <c r="D14" s="168"/>
      <c r="E14" s="168">
        <v>0</v>
      </c>
      <c r="F14" s="211">
        <v>0</v>
      </c>
      <c r="G14" s="209">
        <v>0</v>
      </c>
      <c r="H14" s="159">
        <v>0</v>
      </c>
      <c r="I14" s="209">
        <v>0</v>
      </c>
      <c r="J14" s="159">
        <v>0</v>
      </c>
      <c r="K14" s="160">
        <f>Q17*C14</f>
        <v>0</v>
      </c>
      <c r="L14" s="161">
        <f t="shared" si="0"/>
        <v>0</v>
      </c>
      <c r="M14" s="161">
        <v>2</v>
      </c>
      <c r="O14" s="61" t="s">
        <v>77</v>
      </c>
      <c r="P14" s="247">
        <v>2.06</v>
      </c>
      <c r="Q14" s="247">
        <v>2.4900000000000002</v>
      </c>
    </row>
    <row r="15" spans="2:25" s="148" customFormat="1" x14ac:dyDescent="0.25">
      <c r="B15" s="158">
        <v>44053</v>
      </c>
      <c r="C15" s="168">
        <v>44</v>
      </c>
      <c r="D15" s="168">
        <f>92+18</f>
        <v>110</v>
      </c>
      <c r="E15" s="168">
        <v>1537</v>
      </c>
      <c r="F15" s="211">
        <v>7</v>
      </c>
      <c r="G15" s="209">
        <v>41</v>
      </c>
      <c r="H15" s="159">
        <v>13</v>
      </c>
      <c r="I15" s="209">
        <v>41</v>
      </c>
      <c r="J15" s="159">
        <v>13</v>
      </c>
      <c r="K15" s="160">
        <f>C15*Q17</f>
        <v>858.43999999999994</v>
      </c>
      <c r="L15" s="161">
        <f t="shared" si="0"/>
        <v>37.24</v>
      </c>
      <c r="M15" s="161">
        <v>2</v>
      </c>
      <c r="O15" s="61" t="s">
        <v>78</v>
      </c>
      <c r="P15" s="247">
        <v>13.98</v>
      </c>
      <c r="Q15" s="248">
        <v>16.91</v>
      </c>
    </row>
    <row r="16" spans="2:25" s="148" customFormat="1" x14ac:dyDescent="0.25">
      <c r="B16" s="158">
        <v>44054</v>
      </c>
      <c r="C16" s="168">
        <v>27</v>
      </c>
      <c r="D16" s="168"/>
      <c r="E16" s="168">
        <v>1798</v>
      </c>
      <c r="F16" s="211">
        <v>9</v>
      </c>
      <c r="G16" s="209">
        <v>43</v>
      </c>
      <c r="H16" s="159">
        <v>19</v>
      </c>
      <c r="I16" s="209">
        <v>43</v>
      </c>
      <c r="J16" s="159">
        <v>19</v>
      </c>
      <c r="K16" s="160">
        <f>C16*Q17</f>
        <v>526.77</v>
      </c>
      <c r="L16" s="161">
        <f t="shared" si="0"/>
        <v>47.88</v>
      </c>
      <c r="M16" s="161">
        <v>2</v>
      </c>
      <c r="O16" s="61" t="s">
        <v>79</v>
      </c>
      <c r="P16" s="247">
        <v>0.1</v>
      </c>
      <c r="Q16" s="248">
        <v>0.11</v>
      </c>
    </row>
    <row r="17" spans="2:17" s="148" customFormat="1" x14ac:dyDescent="0.25">
      <c r="B17" s="158">
        <v>44055</v>
      </c>
      <c r="C17" s="168">
        <v>40</v>
      </c>
      <c r="D17" s="168"/>
      <c r="E17" s="168">
        <v>1362</v>
      </c>
      <c r="F17" s="211">
        <v>6</v>
      </c>
      <c r="G17" s="209">
        <v>37</v>
      </c>
      <c r="H17" s="159">
        <v>17</v>
      </c>
      <c r="I17" s="209">
        <v>37</v>
      </c>
      <c r="J17" s="159">
        <v>17</v>
      </c>
      <c r="K17" s="160">
        <f>C17*Q17</f>
        <v>780.39999999999986</v>
      </c>
      <c r="L17" s="161">
        <f t="shared" si="0"/>
        <v>31.92</v>
      </c>
      <c r="M17" s="161">
        <v>2</v>
      </c>
      <c r="O17" s="249"/>
      <c r="P17" s="249" t="s">
        <v>80</v>
      </c>
      <c r="Q17" s="248">
        <f>SUM(Q14:Q16)</f>
        <v>19.509999999999998</v>
      </c>
    </row>
    <row r="18" spans="2:17" s="148" customFormat="1" x14ac:dyDescent="0.25">
      <c r="B18" s="158">
        <v>44056</v>
      </c>
      <c r="C18" s="168">
        <v>9</v>
      </c>
      <c r="D18" s="168"/>
      <c r="E18" s="168">
        <v>1228</v>
      </c>
      <c r="F18" s="211">
        <v>6</v>
      </c>
      <c r="G18" s="209">
        <v>27</v>
      </c>
      <c r="H18" s="159">
        <v>12</v>
      </c>
      <c r="I18" s="209">
        <v>27</v>
      </c>
      <c r="J18" s="159">
        <v>12</v>
      </c>
      <c r="K18" s="160">
        <f>C18*Q17</f>
        <v>175.58999999999997</v>
      </c>
      <c r="L18" s="161">
        <f t="shared" si="0"/>
        <v>31.92</v>
      </c>
      <c r="M18" s="161">
        <v>2</v>
      </c>
    </row>
    <row r="19" spans="2:17" s="148" customFormat="1" x14ac:dyDescent="0.25">
      <c r="B19" s="158">
        <v>44057</v>
      </c>
      <c r="C19" s="168">
        <v>52</v>
      </c>
      <c r="D19" s="168">
        <f>102+19+50+42+36</f>
        <v>249</v>
      </c>
      <c r="E19" s="168">
        <v>1366</v>
      </c>
      <c r="F19" s="211">
        <v>8</v>
      </c>
      <c r="G19" s="209">
        <v>39</v>
      </c>
      <c r="H19" s="159">
        <v>10</v>
      </c>
      <c r="I19" s="209">
        <v>39</v>
      </c>
      <c r="J19" s="159">
        <v>9</v>
      </c>
      <c r="K19" s="160">
        <f>C19*Q23</f>
        <v>0</v>
      </c>
      <c r="L19" s="161">
        <f t="shared" si="0"/>
        <v>42.56</v>
      </c>
      <c r="M19" s="161">
        <v>2</v>
      </c>
    </row>
    <row r="20" spans="2:17" s="148" customFormat="1" x14ac:dyDescent="0.25">
      <c r="B20" s="158">
        <v>44058</v>
      </c>
      <c r="C20" s="168">
        <v>27</v>
      </c>
      <c r="D20" s="168"/>
      <c r="E20" s="168">
        <v>1989</v>
      </c>
      <c r="F20" s="211">
        <v>7</v>
      </c>
      <c r="G20" s="209">
        <v>52</v>
      </c>
      <c r="H20" s="159">
        <v>5</v>
      </c>
      <c r="I20" s="209">
        <v>52</v>
      </c>
      <c r="J20" s="159">
        <v>5</v>
      </c>
      <c r="K20" s="160">
        <f>C20*Q17</f>
        <v>526.77</v>
      </c>
      <c r="L20" s="161">
        <f t="shared" si="0"/>
        <v>37.24</v>
      </c>
      <c r="M20" s="161">
        <v>2</v>
      </c>
    </row>
    <row r="21" spans="2:17" s="148" customFormat="1" x14ac:dyDescent="0.25">
      <c r="B21" s="158">
        <v>44059</v>
      </c>
      <c r="C21" s="168">
        <v>0</v>
      </c>
      <c r="D21" s="168"/>
      <c r="E21" s="168">
        <v>0</v>
      </c>
      <c r="F21" s="211">
        <v>0</v>
      </c>
      <c r="G21" s="209">
        <v>0</v>
      </c>
      <c r="H21" s="159">
        <v>0</v>
      </c>
      <c r="I21" s="209">
        <v>0</v>
      </c>
      <c r="J21" s="159">
        <v>0</v>
      </c>
      <c r="K21" s="160">
        <f>C21*Q17</f>
        <v>0</v>
      </c>
      <c r="L21" s="161">
        <f t="shared" si="0"/>
        <v>0</v>
      </c>
      <c r="M21" s="161">
        <v>2</v>
      </c>
    </row>
    <row r="22" spans="2:17" s="148" customFormat="1" x14ac:dyDescent="0.25">
      <c r="B22" s="158">
        <v>44060</v>
      </c>
      <c r="C22" s="168">
        <v>15</v>
      </c>
      <c r="D22" s="168">
        <f>89+20</f>
        <v>109</v>
      </c>
      <c r="E22" s="168">
        <v>1806</v>
      </c>
      <c r="F22" s="211">
        <v>8</v>
      </c>
      <c r="G22" s="209">
        <v>39</v>
      </c>
      <c r="H22" s="159">
        <v>12</v>
      </c>
      <c r="I22" s="209">
        <v>39</v>
      </c>
      <c r="J22" s="159">
        <v>12</v>
      </c>
      <c r="K22" s="160">
        <f>C22*Q17</f>
        <v>292.64999999999998</v>
      </c>
      <c r="L22" s="161">
        <f t="shared" si="0"/>
        <v>42.56</v>
      </c>
      <c r="M22" s="161">
        <v>2</v>
      </c>
    </row>
    <row r="23" spans="2:17" s="148" customFormat="1" x14ac:dyDescent="0.25">
      <c r="B23" s="158">
        <v>44061</v>
      </c>
      <c r="C23" s="168">
        <v>46</v>
      </c>
      <c r="D23" s="168">
        <v>25</v>
      </c>
      <c r="E23" s="168">
        <v>1890</v>
      </c>
      <c r="F23" s="211">
        <v>8</v>
      </c>
      <c r="G23" s="209">
        <v>45</v>
      </c>
      <c r="H23" s="159">
        <v>11</v>
      </c>
      <c r="I23" s="209">
        <v>45</v>
      </c>
      <c r="J23" s="159">
        <v>11</v>
      </c>
      <c r="K23" s="160">
        <f>C23*Q17</f>
        <v>897.45999999999992</v>
      </c>
      <c r="L23" s="161">
        <f t="shared" si="0"/>
        <v>42.56</v>
      </c>
      <c r="M23" s="161">
        <v>2</v>
      </c>
    </row>
    <row r="24" spans="2:17" s="148" customFormat="1" x14ac:dyDescent="0.25">
      <c r="B24" s="158">
        <v>44062</v>
      </c>
      <c r="C24" s="168">
        <v>36</v>
      </c>
      <c r="D24" s="168"/>
      <c r="E24" s="168">
        <v>1508</v>
      </c>
      <c r="F24" s="211">
        <v>7</v>
      </c>
      <c r="G24" s="209">
        <v>37</v>
      </c>
      <c r="H24" s="159">
        <v>12</v>
      </c>
      <c r="I24" s="209">
        <v>37</v>
      </c>
      <c r="J24" s="159">
        <v>12</v>
      </c>
      <c r="K24" s="160">
        <f>C24*Q17</f>
        <v>702.3599999999999</v>
      </c>
      <c r="L24" s="161">
        <f t="shared" si="0"/>
        <v>37.24</v>
      </c>
      <c r="M24" s="161">
        <v>2</v>
      </c>
    </row>
    <row r="25" spans="2:17" s="148" customFormat="1" x14ac:dyDescent="0.25">
      <c r="B25" s="158">
        <v>44063</v>
      </c>
      <c r="C25" s="168">
        <v>15</v>
      </c>
      <c r="D25" s="168">
        <v>27</v>
      </c>
      <c r="E25" s="168">
        <v>1722</v>
      </c>
      <c r="F25" s="211">
        <v>8</v>
      </c>
      <c r="G25" s="209">
        <v>39</v>
      </c>
      <c r="H25" s="159">
        <v>11</v>
      </c>
      <c r="I25" s="209">
        <v>39</v>
      </c>
      <c r="J25" s="159">
        <v>11</v>
      </c>
      <c r="K25" s="160">
        <f>C25*Q17</f>
        <v>292.64999999999998</v>
      </c>
      <c r="L25" s="161">
        <f t="shared" si="0"/>
        <v>42.56</v>
      </c>
      <c r="M25" s="161">
        <v>2</v>
      </c>
    </row>
    <row r="26" spans="2:17" s="148" customFormat="1" x14ac:dyDescent="0.25">
      <c r="B26" s="158">
        <v>44064</v>
      </c>
      <c r="C26" s="168">
        <v>44</v>
      </c>
      <c r="D26" s="168">
        <f>46+52+89</f>
        <v>187</v>
      </c>
      <c r="E26" s="168">
        <v>1812</v>
      </c>
      <c r="F26" s="211">
        <v>7</v>
      </c>
      <c r="G26" s="209">
        <v>37</v>
      </c>
      <c r="H26" s="167">
        <v>12</v>
      </c>
      <c r="I26" s="209">
        <v>37</v>
      </c>
      <c r="J26" s="167">
        <v>10</v>
      </c>
      <c r="K26" s="160">
        <f>C26*Q38</f>
        <v>0</v>
      </c>
      <c r="L26" s="161">
        <f t="shared" si="0"/>
        <v>37.24</v>
      </c>
      <c r="M26" s="161">
        <v>2</v>
      </c>
    </row>
    <row r="27" spans="2:17" s="148" customFormat="1" x14ac:dyDescent="0.25">
      <c r="B27" s="158">
        <v>44065</v>
      </c>
      <c r="C27" s="168">
        <v>23</v>
      </c>
      <c r="D27" s="168"/>
      <c r="E27" s="168">
        <v>1016</v>
      </c>
      <c r="F27" s="211">
        <v>8</v>
      </c>
      <c r="G27" s="209">
        <v>44</v>
      </c>
      <c r="H27" s="161">
        <v>6</v>
      </c>
      <c r="I27" s="209">
        <v>44</v>
      </c>
      <c r="J27" s="161">
        <v>6</v>
      </c>
      <c r="K27" s="160">
        <f>C27*Q17</f>
        <v>448.72999999999996</v>
      </c>
      <c r="L27" s="161">
        <f t="shared" si="0"/>
        <v>42.56</v>
      </c>
      <c r="M27" s="161">
        <v>2</v>
      </c>
    </row>
    <row r="28" spans="2:17" s="148" customFormat="1" x14ac:dyDescent="0.25">
      <c r="B28" s="158">
        <v>44066</v>
      </c>
      <c r="C28" s="168">
        <v>12</v>
      </c>
      <c r="D28" s="168"/>
      <c r="E28" s="168">
        <v>64</v>
      </c>
      <c r="F28" s="211">
        <v>1</v>
      </c>
      <c r="G28" s="209">
        <v>3</v>
      </c>
      <c r="H28" s="161">
        <v>0</v>
      </c>
      <c r="I28" s="209">
        <v>3</v>
      </c>
      <c r="J28" s="161">
        <v>0</v>
      </c>
      <c r="K28" s="160">
        <f>C28*Q40</f>
        <v>0</v>
      </c>
      <c r="L28" s="161">
        <f t="shared" si="0"/>
        <v>5.32</v>
      </c>
      <c r="M28" s="161">
        <v>2</v>
      </c>
    </row>
    <row r="29" spans="2:17" s="148" customFormat="1" x14ac:dyDescent="0.25">
      <c r="B29" s="158">
        <v>44067</v>
      </c>
      <c r="C29" s="168">
        <v>30</v>
      </c>
      <c r="D29" s="168"/>
      <c r="E29" s="168">
        <v>1970</v>
      </c>
      <c r="F29" s="211">
        <v>10</v>
      </c>
      <c r="G29" s="209">
        <v>57</v>
      </c>
      <c r="H29" s="161">
        <v>12</v>
      </c>
      <c r="I29" s="209">
        <v>57</v>
      </c>
      <c r="J29" s="161">
        <v>9</v>
      </c>
      <c r="K29" s="160">
        <f>C29*Q41</f>
        <v>0</v>
      </c>
      <c r="L29" s="161">
        <f t="shared" si="0"/>
        <v>53.2</v>
      </c>
      <c r="M29" s="161">
        <v>2</v>
      </c>
    </row>
    <row r="30" spans="2:17" s="148" customFormat="1" x14ac:dyDescent="0.25">
      <c r="B30" s="158">
        <v>44068</v>
      </c>
      <c r="C30" s="168">
        <v>43</v>
      </c>
      <c r="D30" s="168"/>
      <c r="E30" s="168">
        <v>1894</v>
      </c>
      <c r="F30" s="211">
        <v>9</v>
      </c>
      <c r="G30" s="209">
        <v>50</v>
      </c>
      <c r="H30" s="161">
        <v>13</v>
      </c>
      <c r="I30" s="209">
        <v>50</v>
      </c>
      <c r="J30" s="161">
        <v>13</v>
      </c>
      <c r="K30" s="160">
        <f>C30*Q17</f>
        <v>838.93</v>
      </c>
      <c r="L30" s="161">
        <f t="shared" si="0"/>
        <v>47.88</v>
      </c>
      <c r="M30" s="161">
        <v>2</v>
      </c>
    </row>
    <row r="31" spans="2:17" s="148" customFormat="1" x14ac:dyDescent="0.25">
      <c r="B31" s="158">
        <v>44069</v>
      </c>
      <c r="C31" s="168">
        <v>16</v>
      </c>
      <c r="D31" s="168"/>
      <c r="E31" s="168">
        <v>1804</v>
      </c>
      <c r="F31" s="211">
        <v>7</v>
      </c>
      <c r="G31" s="209">
        <v>40</v>
      </c>
      <c r="H31" s="161">
        <v>13</v>
      </c>
      <c r="I31" s="209">
        <v>40</v>
      </c>
      <c r="J31" s="161">
        <v>13</v>
      </c>
      <c r="K31" s="160">
        <f>C31*Q17</f>
        <v>312.15999999999997</v>
      </c>
      <c r="L31" s="161">
        <f t="shared" si="0"/>
        <v>37.24</v>
      </c>
      <c r="M31" s="161">
        <v>2</v>
      </c>
    </row>
    <row r="32" spans="2:17" s="148" customFormat="1" x14ac:dyDescent="0.25">
      <c r="B32" s="158">
        <v>44070</v>
      </c>
      <c r="C32" s="168">
        <v>61</v>
      </c>
      <c r="D32" s="168">
        <f>50+65</f>
        <v>115</v>
      </c>
      <c r="E32" s="168">
        <v>1413</v>
      </c>
      <c r="F32" s="211">
        <v>7</v>
      </c>
      <c r="G32" s="209">
        <v>44</v>
      </c>
      <c r="H32" s="161">
        <v>11</v>
      </c>
      <c r="I32" s="209">
        <v>44</v>
      </c>
      <c r="J32" s="161">
        <v>11</v>
      </c>
      <c r="K32" s="160">
        <f>C32*Q17</f>
        <v>1190.1099999999999</v>
      </c>
      <c r="L32" s="161">
        <f t="shared" si="0"/>
        <v>37.24</v>
      </c>
      <c r="M32" s="161">
        <v>2</v>
      </c>
    </row>
    <row r="33" spans="2:26" s="148" customFormat="1" x14ac:dyDescent="0.25">
      <c r="B33" s="158">
        <v>44071</v>
      </c>
      <c r="C33" s="168">
        <v>14</v>
      </c>
      <c r="D33" s="168">
        <f>102+103+26+47+121+40</f>
        <v>439</v>
      </c>
      <c r="E33" s="168">
        <v>1420</v>
      </c>
      <c r="F33" s="211">
        <v>7</v>
      </c>
      <c r="G33" s="209">
        <v>39</v>
      </c>
      <c r="H33" s="161">
        <v>17</v>
      </c>
      <c r="I33" s="209">
        <v>39</v>
      </c>
      <c r="J33" s="161">
        <v>12</v>
      </c>
      <c r="K33" s="160">
        <f>C33*Q45</f>
        <v>0</v>
      </c>
      <c r="L33" s="161">
        <f t="shared" si="0"/>
        <v>37.24</v>
      </c>
      <c r="M33" s="161">
        <v>2</v>
      </c>
    </row>
    <row r="34" spans="2:26" s="148" customFormat="1" x14ac:dyDescent="0.25">
      <c r="B34" s="158">
        <v>44072</v>
      </c>
      <c r="C34" s="168">
        <v>29</v>
      </c>
      <c r="D34" s="169"/>
      <c r="E34" s="168">
        <v>1718</v>
      </c>
      <c r="F34" s="211">
        <v>9</v>
      </c>
      <c r="G34" s="209">
        <v>46</v>
      </c>
      <c r="H34" s="161">
        <v>15</v>
      </c>
      <c r="I34" s="209">
        <v>46</v>
      </c>
      <c r="J34" s="161">
        <v>15</v>
      </c>
      <c r="K34" s="160">
        <f>C34*Q17</f>
        <v>565.79</v>
      </c>
      <c r="L34" s="161">
        <f t="shared" si="0"/>
        <v>47.88</v>
      </c>
      <c r="M34" s="161">
        <v>2</v>
      </c>
    </row>
    <row r="35" spans="2:26" s="148" customFormat="1" x14ac:dyDescent="0.25">
      <c r="B35" s="212">
        <v>44073</v>
      </c>
      <c r="C35" s="223">
        <v>12</v>
      </c>
      <c r="D35" s="168"/>
      <c r="E35" s="168">
        <v>111</v>
      </c>
      <c r="F35" s="211">
        <v>1</v>
      </c>
      <c r="G35" s="209">
        <v>3</v>
      </c>
      <c r="H35" s="213">
        <v>0</v>
      </c>
      <c r="I35" s="209">
        <v>3</v>
      </c>
      <c r="J35" s="213">
        <v>0</v>
      </c>
      <c r="K35" s="214">
        <f>C35*Q17</f>
        <v>234.11999999999998</v>
      </c>
      <c r="L35" s="161">
        <f t="shared" si="0"/>
        <v>5.32</v>
      </c>
      <c r="M35" s="161">
        <v>2</v>
      </c>
    </row>
    <row r="36" spans="2:26" s="148" customFormat="1" x14ac:dyDescent="0.25">
      <c r="B36" s="158">
        <v>44074</v>
      </c>
      <c r="C36" s="227">
        <v>46</v>
      </c>
      <c r="D36" s="226">
        <f>78+25+40</f>
        <v>143</v>
      </c>
      <c r="E36" s="168">
        <v>2190</v>
      </c>
      <c r="F36" s="211">
        <v>12</v>
      </c>
      <c r="G36" s="209">
        <v>56</v>
      </c>
      <c r="H36" s="170">
        <v>10</v>
      </c>
      <c r="I36" s="209">
        <v>56</v>
      </c>
      <c r="J36" s="170">
        <v>10</v>
      </c>
      <c r="K36" s="170"/>
      <c r="L36" s="161">
        <f t="shared" si="0"/>
        <v>63.84</v>
      </c>
      <c r="M36" s="161">
        <v>2</v>
      </c>
    </row>
    <row r="37" spans="2:26" s="148" customFormat="1" x14ac:dyDescent="0.25">
      <c r="B37" s="225" t="s">
        <v>81</v>
      </c>
      <c r="C37" s="173">
        <f t="shared" ref="C37:M37" si="1">SUM(C6:C36)</f>
        <v>932</v>
      </c>
      <c r="D37" s="173">
        <f t="shared" si="1"/>
        <v>2257</v>
      </c>
      <c r="E37" s="222">
        <f t="shared" si="1"/>
        <v>44206</v>
      </c>
      <c r="F37" s="172">
        <f t="shared" si="1"/>
        <v>204</v>
      </c>
      <c r="G37" s="172">
        <f t="shared" si="1"/>
        <v>1120</v>
      </c>
      <c r="H37" s="172">
        <f t="shared" si="1"/>
        <v>305</v>
      </c>
      <c r="I37" s="172">
        <f t="shared" si="1"/>
        <v>1120</v>
      </c>
      <c r="J37" s="172">
        <f t="shared" si="1"/>
        <v>283</v>
      </c>
      <c r="K37" s="172">
        <f t="shared" si="1"/>
        <v>14320.339999999998</v>
      </c>
      <c r="L37" s="172">
        <f t="shared" si="1"/>
        <v>1085.28</v>
      </c>
      <c r="M37" s="215">
        <f t="shared" si="1"/>
        <v>62</v>
      </c>
      <c r="N37" s="174"/>
      <c r="O37" s="174"/>
      <c r="P37" s="174"/>
      <c r="Q37" s="174"/>
      <c r="R37" s="174"/>
    </row>
    <row r="38" spans="2:26" s="148" customFormat="1" x14ac:dyDescent="0.25">
      <c r="B38" s="175"/>
      <c r="C38" s="171" t="s">
        <v>82</v>
      </c>
      <c r="D38" s="171"/>
      <c r="E38" s="216">
        <v>0.19</v>
      </c>
      <c r="F38" s="173"/>
      <c r="G38" s="217">
        <v>5.95</v>
      </c>
      <c r="H38" s="217">
        <f>G38*2</f>
        <v>11.9</v>
      </c>
      <c r="I38" s="161">
        <v>7.5</v>
      </c>
      <c r="J38" s="161">
        <f>I38*2</f>
        <v>15</v>
      </c>
      <c r="K38" s="218"/>
      <c r="L38" s="176">
        <f>(F37*10.64)/2</f>
        <v>1085.28</v>
      </c>
      <c r="M38" s="177"/>
      <c r="N38" s="178"/>
      <c r="O38" s="178"/>
      <c r="P38" s="178"/>
      <c r="Q38" s="178"/>
      <c r="R38" s="178"/>
      <c r="S38" s="178"/>
      <c r="T38" s="178"/>
      <c r="U38" s="178"/>
      <c r="V38" s="178"/>
      <c r="W38" s="178"/>
      <c r="X38" s="178"/>
      <c r="Y38" s="178"/>
      <c r="Z38" s="178"/>
    </row>
    <row r="39" spans="2:26" s="148" customFormat="1" x14ac:dyDescent="0.25">
      <c r="B39" s="179"/>
      <c r="C39" s="180" t="s">
        <v>83</v>
      </c>
      <c r="D39" s="180"/>
      <c r="E39" s="219">
        <f>E37*E38</f>
        <v>8399.14</v>
      </c>
      <c r="F39" s="220"/>
      <c r="G39" s="219">
        <f>G37*G38</f>
        <v>6664</v>
      </c>
      <c r="H39" s="219">
        <f>H37*H38</f>
        <v>3629.5</v>
      </c>
      <c r="I39" s="219">
        <f>I37*I38</f>
        <v>8400</v>
      </c>
      <c r="J39" s="221">
        <f>J37*J38</f>
        <v>4245</v>
      </c>
      <c r="K39" s="221">
        <f>SUM(K6:K36)</f>
        <v>14320.339999999998</v>
      </c>
      <c r="L39" s="219">
        <f>SUM(L6:L36)</f>
        <v>1085.28</v>
      </c>
      <c r="M39" s="219">
        <f>M37*32</f>
        <v>1984</v>
      </c>
      <c r="N39" s="178"/>
      <c r="O39" s="178"/>
      <c r="P39" s="178"/>
      <c r="Q39" s="178"/>
      <c r="R39" s="178"/>
      <c r="S39" s="178"/>
      <c r="T39" s="178"/>
    </row>
    <row r="40" spans="2:26" x14ac:dyDescent="0.25">
      <c r="E40" s="184"/>
      <c r="N40" s="187"/>
      <c r="O40" s="187"/>
      <c r="P40" s="187"/>
      <c r="Q40" s="187"/>
      <c r="R40" s="187"/>
      <c r="S40" s="187"/>
      <c r="T40" s="187"/>
      <c r="U40" s="187"/>
      <c r="V40" s="187"/>
      <c r="W40" s="187"/>
    </row>
    <row r="41" spans="2:26" ht="15.75" x14ac:dyDescent="0.25">
      <c r="J41" s="188"/>
      <c r="K41" s="237"/>
      <c r="L41" s="238" t="s">
        <v>84</v>
      </c>
      <c r="M41" s="239">
        <f>ROUNDUP(E39+G39+H39+I39+J39+K39+L39+M39+C78+F78,0)</f>
        <v>66915</v>
      </c>
      <c r="N41" s="187"/>
      <c r="O41" s="187"/>
      <c r="P41" s="187"/>
      <c r="Q41" s="187"/>
      <c r="R41" s="187"/>
      <c r="S41" s="187"/>
      <c r="T41" s="187"/>
      <c r="U41" s="187"/>
    </row>
    <row r="42" spans="2:26" ht="15.75" x14ac:dyDescent="0.25">
      <c r="B42" s="156" t="s">
        <v>85</v>
      </c>
      <c r="M42" s="236"/>
      <c r="N42" s="187"/>
      <c r="O42" s="187"/>
    </row>
    <row r="44" spans="2:26" ht="75" x14ac:dyDescent="0.25">
      <c r="B44" s="229" t="s">
        <v>60</v>
      </c>
      <c r="C44" s="690" t="s">
        <v>64</v>
      </c>
      <c r="D44" s="691"/>
      <c r="E44" s="228" t="s">
        <v>65</v>
      </c>
      <c r="F44" s="228" t="s">
        <v>66</v>
      </c>
      <c r="G44" s="189"/>
      <c r="H44" s="190"/>
      <c r="I44" s="190"/>
      <c r="J44" s="191"/>
      <c r="K44" s="191"/>
      <c r="L44" s="191"/>
      <c r="M44" s="190"/>
    </row>
    <row r="45" spans="2:26" x14ac:dyDescent="0.25">
      <c r="B45" s="192">
        <v>44044</v>
      </c>
      <c r="C45" s="687">
        <v>1810</v>
      </c>
      <c r="D45" s="688"/>
      <c r="E45" s="193">
        <v>7</v>
      </c>
      <c r="F45" s="193">
        <v>25</v>
      </c>
      <c r="G45" s="194"/>
      <c r="H45" s="190"/>
      <c r="I45" s="190"/>
      <c r="J45" s="191"/>
      <c r="K45" s="191"/>
      <c r="L45" s="191"/>
      <c r="M45" s="195"/>
    </row>
    <row r="46" spans="2:26" x14ac:dyDescent="0.25">
      <c r="B46" s="192">
        <v>44045</v>
      </c>
      <c r="C46" s="687">
        <v>1810</v>
      </c>
      <c r="D46" s="688"/>
      <c r="E46" s="193">
        <v>7</v>
      </c>
      <c r="F46" s="193">
        <v>25</v>
      </c>
      <c r="G46" s="194"/>
      <c r="H46" s="190"/>
      <c r="I46" s="190"/>
      <c r="J46" s="191"/>
      <c r="K46" s="191"/>
      <c r="L46" s="191"/>
      <c r="M46" s="190"/>
    </row>
    <row r="47" spans="2:26" x14ac:dyDescent="0.25">
      <c r="B47" s="192">
        <v>44046</v>
      </c>
      <c r="C47" s="687">
        <v>2459</v>
      </c>
      <c r="D47" s="688"/>
      <c r="E47" s="193">
        <v>9</v>
      </c>
      <c r="F47" s="193">
        <v>35</v>
      </c>
      <c r="G47" s="194"/>
      <c r="H47" s="190"/>
      <c r="I47" s="190"/>
      <c r="J47" s="191"/>
      <c r="K47" s="191"/>
      <c r="L47" s="191"/>
      <c r="M47" s="190"/>
    </row>
    <row r="48" spans="2:26" x14ac:dyDescent="0.25">
      <c r="B48" s="192">
        <v>44047</v>
      </c>
      <c r="C48" s="687">
        <v>2039</v>
      </c>
      <c r="D48" s="688"/>
      <c r="E48" s="193">
        <v>8</v>
      </c>
      <c r="F48" s="193">
        <v>29</v>
      </c>
      <c r="G48" s="194"/>
      <c r="H48" s="190"/>
      <c r="I48" s="190"/>
      <c r="J48" s="191"/>
      <c r="K48" s="191"/>
      <c r="L48" s="191"/>
      <c r="M48" s="190"/>
    </row>
    <row r="49" spans="2:13" x14ac:dyDescent="0.25">
      <c r="B49" s="192">
        <v>44048</v>
      </c>
      <c r="C49" s="687">
        <v>2459</v>
      </c>
      <c r="D49" s="688"/>
      <c r="E49" s="193">
        <v>9</v>
      </c>
      <c r="F49" s="193">
        <v>35</v>
      </c>
      <c r="G49" s="194"/>
      <c r="H49" s="190"/>
      <c r="I49" s="190"/>
      <c r="J49" s="191"/>
      <c r="K49" s="191"/>
      <c r="L49" s="191"/>
      <c r="M49" s="190"/>
    </row>
    <row r="50" spans="2:13" x14ac:dyDescent="0.25">
      <c r="B50" s="192">
        <v>44049</v>
      </c>
      <c r="C50" s="687">
        <v>2039</v>
      </c>
      <c r="D50" s="688"/>
      <c r="E50" s="193">
        <v>8</v>
      </c>
      <c r="F50" s="193">
        <v>29</v>
      </c>
      <c r="G50" s="194"/>
      <c r="H50" s="190"/>
      <c r="I50" s="190"/>
      <c r="J50" s="191"/>
      <c r="K50" s="191"/>
      <c r="L50" s="191"/>
      <c r="M50" s="190"/>
    </row>
    <row r="51" spans="2:13" x14ac:dyDescent="0.25">
      <c r="B51" s="192">
        <v>44050</v>
      </c>
      <c r="C51" s="687">
        <v>2459</v>
      </c>
      <c r="D51" s="688"/>
      <c r="E51" s="193">
        <v>9</v>
      </c>
      <c r="F51" s="193">
        <v>35</v>
      </c>
      <c r="G51" s="194"/>
      <c r="H51" s="190"/>
      <c r="I51" s="190"/>
      <c r="J51" s="191"/>
      <c r="K51" s="191"/>
      <c r="L51" s="191"/>
      <c r="M51" s="190"/>
    </row>
    <row r="52" spans="2:13" x14ac:dyDescent="0.25">
      <c r="B52" s="192">
        <v>44051</v>
      </c>
      <c r="C52" s="687">
        <v>1810</v>
      </c>
      <c r="D52" s="688"/>
      <c r="E52" s="193">
        <v>7</v>
      </c>
      <c r="F52" s="193">
        <v>25</v>
      </c>
      <c r="G52" s="194"/>
      <c r="H52" s="190"/>
      <c r="I52" s="190"/>
      <c r="J52" s="191"/>
      <c r="K52" s="191"/>
      <c r="L52" s="191"/>
      <c r="M52" s="190"/>
    </row>
    <row r="53" spans="2:13" x14ac:dyDescent="0.25">
      <c r="B53" s="192">
        <v>44052</v>
      </c>
      <c r="C53" s="687">
        <v>1810</v>
      </c>
      <c r="D53" s="688"/>
      <c r="E53" s="193">
        <v>7</v>
      </c>
      <c r="F53" s="193">
        <v>25</v>
      </c>
      <c r="G53" s="194"/>
      <c r="H53" s="190"/>
      <c r="I53" s="190"/>
      <c r="J53" s="191"/>
      <c r="K53" s="191"/>
      <c r="L53" s="191"/>
      <c r="M53" s="190"/>
    </row>
    <row r="54" spans="2:13" x14ac:dyDescent="0.25">
      <c r="B54" s="192">
        <v>44053</v>
      </c>
      <c r="C54" s="687">
        <v>2459</v>
      </c>
      <c r="D54" s="688"/>
      <c r="E54" s="193">
        <v>9</v>
      </c>
      <c r="F54" s="193">
        <v>35</v>
      </c>
      <c r="G54" s="194"/>
      <c r="H54" s="190"/>
      <c r="I54" s="190"/>
      <c r="J54" s="191"/>
      <c r="K54" s="191"/>
      <c r="L54" s="191"/>
      <c r="M54" s="190"/>
    </row>
    <row r="55" spans="2:13" x14ac:dyDescent="0.25">
      <c r="B55" s="192">
        <v>44054</v>
      </c>
      <c r="C55" s="687">
        <v>2039</v>
      </c>
      <c r="D55" s="688"/>
      <c r="E55" s="193">
        <v>8</v>
      </c>
      <c r="F55" s="193">
        <v>29</v>
      </c>
      <c r="G55" s="194"/>
      <c r="H55" s="190"/>
      <c r="I55" s="190"/>
      <c r="J55" s="191"/>
      <c r="K55" s="191"/>
      <c r="L55" s="191"/>
      <c r="M55" s="190"/>
    </row>
    <row r="56" spans="2:13" x14ac:dyDescent="0.25">
      <c r="B56" s="192">
        <v>44055</v>
      </c>
      <c r="C56" s="687">
        <v>2459</v>
      </c>
      <c r="D56" s="688"/>
      <c r="E56" s="193">
        <v>9</v>
      </c>
      <c r="F56" s="193">
        <v>35</v>
      </c>
      <c r="G56" s="194"/>
      <c r="H56" s="190"/>
      <c r="I56" s="190"/>
      <c r="J56" s="191"/>
      <c r="K56" s="191"/>
      <c r="L56" s="191"/>
      <c r="M56" s="190"/>
    </row>
    <row r="57" spans="2:13" x14ac:dyDescent="0.25">
      <c r="B57" s="192">
        <v>44056</v>
      </c>
      <c r="C57" s="687">
        <v>2039</v>
      </c>
      <c r="D57" s="688"/>
      <c r="E57" s="193">
        <v>8</v>
      </c>
      <c r="F57" s="193">
        <v>29</v>
      </c>
      <c r="G57" s="194"/>
      <c r="H57" s="190"/>
      <c r="I57" s="190"/>
      <c r="J57" s="191"/>
      <c r="K57" s="191"/>
      <c r="L57" s="191"/>
      <c r="M57" s="190"/>
    </row>
    <row r="58" spans="2:13" x14ac:dyDescent="0.25">
      <c r="B58" s="192">
        <v>44057</v>
      </c>
      <c r="C58" s="687">
        <v>2459</v>
      </c>
      <c r="D58" s="688"/>
      <c r="E58" s="193">
        <v>9</v>
      </c>
      <c r="F58" s="193">
        <v>35</v>
      </c>
      <c r="G58" s="194"/>
      <c r="H58" s="190"/>
      <c r="I58" s="190"/>
      <c r="J58" s="191"/>
      <c r="K58" s="191"/>
      <c r="L58" s="191"/>
      <c r="M58" s="190"/>
    </row>
    <row r="59" spans="2:13" x14ac:dyDescent="0.25">
      <c r="B59" s="192">
        <v>44058</v>
      </c>
      <c r="C59" s="687">
        <v>1810</v>
      </c>
      <c r="D59" s="688"/>
      <c r="E59" s="193">
        <v>7</v>
      </c>
      <c r="F59" s="193">
        <v>25</v>
      </c>
      <c r="G59" s="194"/>
      <c r="H59" s="190"/>
      <c r="I59" s="190"/>
      <c r="J59" s="191"/>
      <c r="K59" s="191"/>
      <c r="L59" s="191"/>
      <c r="M59" s="190"/>
    </row>
    <row r="60" spans="2:13" x14ac:dyDescent="0.25">
      <c r="B60" s="192">
        <v>44059</v>
      </c>
      <c r="C60" s="687">
        <v>1810</v>
      </c>
      <c r="D60" s="688"/>
      <c r="E60" s="193">
        <v>7</v>
      </c>
      <c r="F60" s="193">
        <v>25</v>
      </c>
      <c r="G60" s="194"/>
      <c r="H60" s="190"/>
      <c r="I60" s="190"/>
      <c r="J60" s="191"/>
      <c r="K60" s="191"/>
      <c r="L60" s="191"/>
      <c r="M60" s="190"/>
    </row>
    <row r="61" spans="2:13" x14ac:dyDescent="0.25">
      <c r="B61" s="192">
        <v>44060</v>
      </c>
      <c r="C61" s="687">
        <v>2459</v>
      </c>
      <c r="D61" s="688"/>
      <c r="E61" s="193">
        <v>9</v>
      </c>
      <c r="F61" s="193">
        <v>35</v>
      </c>
      <c r="G61" s="194"/>
      <c r="H61" s="190"/>
      <c r="I61" s="196"/>
      <c r="J61" s="191"/>
      <c r="K61" s="191"/>
      <c r="L61" s="191"/>
      <c r="M61" s="190"/>
    </row>
    <row r="62" spans="2:13" x14ac:dyDescent="0.25">
      <c r="B62" s="192">
        <v>44061</v>
      </c>
      <c r="C62" s="687">
        <v>2039</v>
      </c>
      <c r="D62" s="688"/>
      <c r="E62" s="193">
        <v>8</v>
      </c>
      <c r="F62" s="193">
        <v>29</v>
      </c>
      <c r="G62" s="194"/>
      <c r="H62" s="190"/>
      <c r="I62" s="190"/>
      <c r="J62" s="191"/>
      <c r="K62" s="191"/>
      <c r="L62" s="191"/>
      <c r="M62" s="190"/>
    </row>
    <row r="63" spans="2:13" x14ac:dyDescent="0.25">
      <c r="B63" s="192">
        <v>44062</v>
      </c>
      <c r="C63" s="687">
        <v>2459</v>
      </c>
      <c r="D63" s="688"/>
      <c r="E63" s="193">
        <v>9</v>
      </c>
      <c r="F63" s="193">
        <v>35</v>
      </c>
      <c r="G63" s="194"/>
      <c r="H63" s="190"/>
      <c r="I63" s="190"/>
      <c r="J63" s="191"/>
      <c r="K63" s="191"/>
      <c r="L63" s="191"/>
      <c r="M63" s="190"/>
    </row>
    <row r="64" spans="2:13" x14ac:dyDescent="0.25">
      <c r="B64" s="192">
        <v>44063</v>
      </c>
      <c r="C64" s="687">
        <v>2039</v>
      </c>
      <c r="D64" s="688"/>
      <c r="E64" s="193">
        <v>8</v>
      </c>
      <c r="F64" s="193">
        <v>29</v>
      </c>
      <c r="G64" s="194"/>
      <c r="H64" s="190"/>
      <c r="I64" s="190"/>
      <c r="J64" s="191"/>
      <c r="K64" s="191"/>
      <c r="L64" s="191"/>
      <c r="M64" s="190"/>
    </row>
    <row r="65" spans="2:13" x14ac:dyDescent="0.25">
      <c r="B65" s="192">
        <v>44064</v>
      </c>
      <c r="C65" s="687">
        <v>2459</v>
      </c>
      <c r="D65" s="688"/>
      <c r="E65" s="193">
        <v>9</v>
      </c>
      <c r="F65" s="193">
        <v>35</v>
      </c>
      <c r="G65" s="194"/>
      <c r="H65" s="190"/>
      <c r="I65" s="190"/>
      <c r="J65" s="191"/>
      <c r="K65" s="191"/>
      <c r="L65" s="191"/>
      <c r="M65" s="190"/>
    </row>
    <row r="66" spans="2:13" x14ac:dyDescent="0.25">
      <c r="B66" s="192">
        <v>44065</v>
      </c>
      <c r="C66" s="687">
        <v>1810</v>
      </c>
      <c r="D66" s="688"/>
      <c r="E66" s="193">
        <v>7</v>
      </c>
      <c r="F66" s="193">
        <v>25</v>
      </c>
      <c r="G66" s="194"/>
      <c r="H66" s="190"/>
      <c r="I66" s="190"/>
      <c r="J66" s="191"/>
      <c r="K66" s="191"/>
      <c r="L66" s="191"/>
      <c r="M66" s="190"/>
    </row>
    <row r="67" spans="2:13" x14ac:dyDescent="0.25">
      <c r="B67" s="192">
        <v>44066</v>
      </c>
      <c r="C67" s="687">
        <v>1810</v>
      </c>
      <c r="D67" s="688"/>
      <c r="E67" s="193">
        <v>7</v>
      </c>
      <c r="F67" s="193">
        <v>25</v>
      </c>
      <c r="G67" s="194"/>
      <c r="H67" s="190"/>
      <c r="I67" s="190"/>
      <c r="J67" s="191"/>
      <c r="K67" s="191"/>
      <c r="L67" s="191"/>
      <c r="M67" s="190"/>
    </row>
    <row r="68" spans="2:13" x14ac:dyDescent="0.25">
      <c r="B68" s="192">
        <v>44067</v>
      </c>
      <c r="C68" s="687">
        <v>2459</v>
      </c>
      <c r="D68" s="688"/>
      <c r="E68" s="193">
        <v>9</v>
      </c>
      <c r="F68" s="193">
        <v>35</v>
      </c>
      <c r="G68" s="194"/>
      <c r="H68" s="190"/>
      <c r="I68" s="190"/>
      <c r="J68" s="191"/>
      <c r="K68" s="191"/>
      <c r="L68" s="191"/>
      <c r="M68" s="190"/>
    </row>
    <row r="69" spans="2:13" x14ac:dyDescent="0.25">
      <c r="B69" s="192">
        <v>44068</v>
      </c>
      <c r="C69" s="687">
        <v>2039</v>
      </c>
      <c r="D69" s="688"/>
      <c r="E69" s="193">
        <v>8</v>
      </c>
      <c r="F69" s="193">
        <v>29</v>
      </c>
      <c r="G69" s="194"/>
      <c r="H69" s="190"/>
      <c r="I69" s="190"/>
      <c r="J69" s="191"/>
      <c r="K69" s="191"/>
      <c r="L69" s="191"/>
      <c r="M69" s="190"/>
    </row>
    <row r="70" spans="2:13" x14ac:dyDescent="0.25">
      <c r="B70" s="192">
        <v>44069</v>
      </c>
      <c r="C70" s="687">
        <v>2459</v>
      </c>
      <c r="D70" s="688"/>
      <c r="E70" s="193">
        <v>9</v>
      </c>
      <c r="F70" s="193">
        <v>35</v>
      </c>
      <c r="G70" s="194"/>
      <c r="H70" s="190"/>
      <c r="I70" s="190"/>
      <c r="J70" s="191"/>
      <c r="K70" s="191"/>
      <c r="L70" s="191"/>
      <c r="M70" s="190"/>
    </row>
    <row r="71" spans="2:13" x14ac:dyDescent="0.25">
      <c r="B71" s="192">
        <v>44070</v>
      </c>
      <c r="C71" s="687">
        <v>2039</v>
      </c>
      <c r="D71" s="688"/>
      <c r="E71" s="193">
        <v>8</v>
      </c>
      <c r="F71" s="193">
        <v>29</v>
      </c>
      <c r="G71" s="194"/>
      <c r="H71" s="190"/>
      <c r="I71" s="190"/>
      <c r="J71" s="191"/>
      <c r="K71" s="191"/>
      <c r="L71" s="191"/>
      <c r="M71" s="190"/>
    </row>
    <row r="72" spans="2:13" x14ac:dyDescent="0.25">
      <c r="B72" s="192">
        <v>44071</v>
      </c>
      <c r="C72" s="687">
        <v>2459</v>
      </c>
      <c r="D72" s="688"/>
      <c r="E72" s="193">
        <v>9</v>
      </c>
      <c r="F72" s="193">
        <v>35</v>
      </c>
      <c r="G72" s="194"/>
      <c r="H72" s="190"/>
      <c r="I72" s="196"/>
      <c r="J72" s="191"/>
      <c r="K72" s="191"/>
      <c r="L72" s="191"/>
      <c r="M72" s="190"/>
    </row>
    <row r="73" spans="2:13" x14ac:dyDescent="0.25">
      <c r="B73" s="192">
        <v>44072</v>
      </c>
      <c r="C73" s="687">
        <v>1810</v>
      </c>
      <c r="D73" s="688"/>
      <c r="E73" s="193">
        <v>7</v>
      </c>
      <c r="F73" s="193">
        <v>25</v>
      </c>
      <c r="G73" s="194"/>
      <c r="H73" s="190"/>
      <c r="I73" s="190"/>
      <c r="J73" s="191"/>
      <c r="K73" s="191"/>
      <c r="L73" s="191"/>
      <c r="M73" s="190"/>
    </row>
    <row r="74" spans="2:13" x14ac:dyDescent="0.25">
      <c r="B74" s="192">
        <v>44073</v>
      </c>
      <c r="C74" s="687">
        <v>1810</v>
      </c>
      <c r="D74" s="688"/>
      <c r="E74" s="193">
        <v>7</v>
      </c>
      <c r="F74" s="193">
        <v>25</v>
      </c>
      <c r="G74" s="194"/>
      <c r="H74" s="190"/>
      <c r="I74" s="190"/>
      <c r="J74" s="191"/>
      <c r="K74" s="191"/>
      <c r="L74" s="191"/>
      <c r="M74" s="190"/>
    </row>
    <row r="75" spans="2:13" x14ac:dyDescent="0.25">
      <c r="B75" s="192">
        <v>44074</v>
      </c>
      <c r="C75" s="687">
        <v>2459</v>
      </c>
      <c r="D75" s="688"/>
      <c r="E75" s="193">
        <v>9</v>
      </c>
      <c r="F75" s="193">
        <v>35</v>
      </c>
      <c r="G75" s="194"/>
      <c r="H75" s="190"/>
      <c r="I75" s="190"/>
      <c r="J75" s="191"/>
      <c r="K75" s="191"/>
      <c r="L75" s="191"/>
      <c r="M75" s="190"/>
    </row>
    <row r="76" spans="2:13" x14ac:dyDescent="0.25">
      <c r="B76" s="197" t="s">
        <v>86</v>
      </c>
      <c r="C76" s="230">
        <f>SUM(C45:C75)</f>
        <v>66379</v>
      </c>
      <c r="D76" s="231"/>
      <c r="E76" s="199"/>
      <c r="F76" s="199">
        <f>SUM(F45:F75)</f>
        <v>937</v>
      </c>
      <c r="I76" s="183"/>
    </row>
    <row r="77" spans="2:13" x14ac:dyDescent="0.25">
      <c r="B77" s="197" t="s">
        <v>82</v>
      </c>
      <c r="C77" s="232">
        <v>0.19</v>
      </c>
      <c r="D77" s="200"/>
      <c r="E77" s="199"/>
      <c r="F77" s="199">
        <v>5.95</v>
      </c>
      <c r="I77" s="183"/>
    </row>
    <row r="78" spans="2:13" x14ac:dyDescent="0.25">
      <c r="B78" s="198" t="s">
        <v>83</v>
      </c>
      <c r="C78" s="233">
        <f>C76*C77</f>
        <v>12612.01</v>
      </c>
      <c r="D78" s="234"/>
      <c r="E78" s="235"/>
      <c r="F78" s="234">
        <f>F76*F77</f>
        <v>5575.1500000000005</v>
      </c>
      <c r="I78" s="183"/>
    </row>
    <row r="80" spans="2:13" x14ac:dyDescent="0.25">
      <c r="C80" s="149"/>
      <c r="D80" s="150"/>
      <c r="E80" s="150"/>
      <c r="F80" s="150"/>
    </row>
    <row r="81" spans="3:6" x14ac:dyDescent="0.25">
      <c r="C81" s="683"/>
      <c r="D81" s="684"/>
      <c r="E81" s="250" t="s">
        <v>73</v>
      </c>
      <c r="F81" s="250" t="s">
        <v>74</v>
      </c>
    </row>
    <row r="82" spans="3:6" ht="26.25" customHeight="1" x14ac:dyDescent="0.25">
      <c r="C82" s="685" t="s">
        <v>75</v>
      </c>
      <c r="D82" s="686"/>
      <c r="E82" s="250">
        <v>0</v>
      </c>
      <c r="F82" s="250">
        <v>0</v>
      </c>
    </row>
    <row r="83" spans="3:6" x14ac:dyDescent="0.25">
      <c r="C83" s="681" t="s">
        <v>76</v>
      </c>
      <c r="D83" s="682"/>
      <c r="E83" s="250">
        <v>0</v>
      </c>
      <c r="F83" s="250">
        <v>0</v>
      </c>
    </row>
    <row r="84" spans="3:6" x14ac:dyDescent="0.25">
      <c r="C84" s="251" t="s">
        <v>77</v>
      </c>
      <c r="D84" s="252"/>
      <c r="E84" s="250">
        <v>2.06</v>
      </c>
      <c r="F84" s="250">
        <v>2.4900000000000002</v>
      </c>
    </row>
    <row r="85" spans="3:6" x14ac:dyDescent="0.25">
      <c r="C85" s="681" t="s">
        <v>78</v>
      </c>
      <c r="D85" s="682"/>
      <c r="E85" s="250">
        <v>13.98</v>
      </c>
      <c r="F85" s="253">
        <v>16.91</v>
      </c>
    </row>
    <row r="86" spans="3:6" x14ac:dyDescent="0.25">
      <c r="C86" s="681" t="s">
        <v>79</v>
      </c>
      <c r="D86" s="682"/>
      <c r="E86" s="250">
        <v>0.1</v>
      </c>
      <c r="F86" s="253">
        <v>0.11</v>
      </c>
    </row>
    <row r="87" spans="3:6" x14ac:dyDescent="0.25">
      <c r="C87" s="683"/>
      <c r="D87" s="684"/>
      <c r="E87" s="252" t="s">
        <v>80</v>
      </c>
      <c r="F87" s="254">
        <f>SUM(F84:F86)</f>
        <v>19.509999999999998</v>
      </c>
    </row>
  </sheetData>
  <mergeCells count="39">
    <mergeCell ref="L1:M1"/>
    <mergeCell ref="C44:D44"/>
    <mergeCell ref="C45:D45"/>
    <mergeCell ref="C46:D46"/>
    <mergeCell ref="C47:D47"/>
    <mergeCell ref="C59:D59"/>
    <mergeCell ref="C48:D48"/>
    <mergeCell ref="C49:D49"/>
    <mergeCell ref="C50:D50"/>
    <mergeCell ref="C51:D51"/>
    <mergeCell ref="C52:D52"/>
    <mergeCell ref="C53:D53"/>
    <mergeCell ref="C54:D54"/>
    <mergeCell ref="C55:D55"/>
    <mergeCell ref="C56:D56"/>
    <mergeCell ref="C57:D57"/>
    <mergeCell ref="C58:D58"/>
    <mergeCell ref="C71:D71"/>
    <mergeCell ref="C60:D60"/>
    <mergeCell ref="C61:D61"/>
    <mergeCell ref="C62:D62"/>
    <mergeCell ref="C63:D63"/>
    <mergeCell ref="C64:D64"/>
    <mergeCell ref="C65:D65"/>
    <mergeCell ref="C66:D66"/>
    <mergeCell ref="C67:D67"/>
    <mergeCell ref="C68:D68"/>
    <mergeCell ref="C69:D69"/>
    <mergeCell ref="C70:D70"/>
    <mergeCell ref="C85:D85"/>
    <mergeCell ref="C86:D86"/>
    <mergeCell ref="C87:D87"/>
    <mergeCell ref="C82:D82"/>
    <mergeCell ref="C72:D72"/>
    <mergeCell ref="C73:D73"/>
    <mergeCell ref="C74:D74"/>
    <mergeCell ref="C75:D75"/>
    <mergeCell ref="C83:D83"/>
    <mergeCell ref="C81:D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I228"/>
  <sheetViews>
    <sheetView showGridLines="0" zoomScale="86" zoomScaleNormal="86" workbookViewId="0">
      <selection activeCell="H6" sqref="H6"/>
    </sheetView>
  </sheetViews>
  <sheetFormatPr defaultRowHeight="15" x14ac:dyDescent="0.25"/>
  <cols>
    <col min="1" max="1" width="3.42578125" style="2" customWidth="1"/>
    <col min="2" max="2" width="11.5703125" style="2" customWidth="1"/>
    <col min="3" max="3" width="46.7109375" style="2" customWidth="1"/>
    <col min="4" max="4" width="12.140625" style="2" customWidth="1"/>
    <col min="5" max="5" width="8" style="2" customWidth="1"/>
    <col min="6" max="6" width="9.85546875" style="2" customWidth="1"/>
    <col min="7" max="16384" width="9.140625" style="2"/>
  </cols>
  <sheetData>
    <row r="1" spans="1:9" ht="15" customHeight="1" x14ac:dyDescent="0.25">
      <c r="B1" s="16"/>
      <c r="C1" s="16"/>
      <c r="D1" s="16"/>
      <c r="E1" s="643" t="s">
        <v>710</v>
      </c>
      <c r="F1" s="643"/>
      <c r="G1" s="643"/>
      <c r="H1" s="643"/>
      <c r="I1" s="643"/>
    </row>
    <row r="2" spans="1:9" ht="34.5" customHeight="1" x14ac:dyDescent="0.25">
      <c r="B2" s="16"/>
      <c r="C2" s="16"/>
      <c r="D2" s="16"/>
      <c r="E2" s="643"/>
      <c r="F2" s="643"/>
      <c r="G2" s="643"/>
      <c r="H2" s="643"/>
      <c r="I2" s="643"/>
    </row>
    <row r="3" spans="1:9" ht="38.25" customHeight="1" x14ac:dyDescent="0.25">
      <c r="B3" s="641" t="s">
        <v>128</v>
      </c>
      <c r="C3" s="641"/>
      <c r="D3" s="641"/>
      <c r="E3" s="641"/>
      <c r="F3" s="641"/>
      <c r="G3" s="641"/>
      <c r="H3" s="641"/>
      <c r="I3" s="641"/>
    </row>
    <row r="4" spans="1:9" ht="28.5" customHeight="1" x14ac:dyDescent="0.25">
      <c r="B4" s="642" t="s">
        <v>709</v>
      </c>
      <c r="C4" s="642"/>
      <c r="D4" s="642"/>
      <c r="E4" s="642"/>
      <c r="F4" s="642"/>
      <c r="G4" s="642"/>
      <c r="H4" s="642"/>
      <c r="I4" s="642"/>
    </row>
    <row r="5" spans="1:9" ht="96" customHeight="1" x14ac:dyDescent="0.25">
      <c r="A5" s="22"/>
      <c r="B5" s="19" t="s">
        <v>129</v>
      </c>
      <c r="C5" s="19" t="s">
        <v>130</v>
      </c>
      <c r="D5" s="19" t="s">
        <v>131</v>
      </c>
      <c r="E5" s="19" t="s">
        <v>132</v>
      </c>
      <c r="F5" s="19" t="s">
        <v>133</v>
      </c>
      <c r="G5" s="20" t="s">
        <v>134</v>
      </c>
      <c r="H5" s="21" t="s">
        <v>135</v>
      </c>
      <c r="I5" s="19" t="s">
        <v>136</v>
      </c>
    </row>
    <row r="6" spans="1:9" ht="14.25" customHeight="1" x14ac:dyDescent="0.25">
      <c r="B6" s="11"/>
      <c r="C6" s="12" t="s">
        <v>137</v>
      </c>
      <c r="D6" s="13">
        <f>SUM(D7:D228)</f>
        <v>32045.320000000011</v>
      </c>
      <c r="E6" s="13">
        <f t="shared" ref="E6:I6" si="0">SUM(E7:E228)</f>
        <v>25843</v>
      </c>
      <c r="F6" s="13">
        <f t="shared" si="0"/>
        <v>20735.649999999987</v>
      </c>
      <c r="G6" s="13">
        <f t="shared" si="0"/>
        <v>28405</v>
      </c>
      <c r="H6" s="18">
        <f t="shared" si="0"/>
        <v>52780.969999999994</v>
      </c>
      <c r="I6" s="13">
        <f t="shared" si="0"/>
        <v>54248</v>
      </c>
    </row>
    <row r="7" spans="1:9" x14ac:dyDescent="0.25">
      <c r="B7" s="3">
        <v>170000046</v>
      </c>
      <c r="C7" s="4" t="s">
        <v>138</v>
      </c>
      <c r="D7" s="5">
        <f>1.24*E7</f>
        <v>13.64</v>
      </c>
      <c r="E7" s="5">
        <v>11</v>
      </c>
      <c r="F7" s="6">
        <f>0.73*G7</f>
        <v>14.6</v>
      </c>
      <c r="G7" s="6">
        <v>20</v>
      </c>
      <c r="H7" s="7">
        <f>D7+F7</f>
        <v>28.240000000000002</v>
      </c>
      <c r="I7" s="17">
        <f>E7+G7</f>
        <v>31</v>
      </c>
    </row>
    <row r="8" spans="1:9" ht="25.5" x14ac:dyDescent="0.25">
      <c r="B8" s="3">
        <v>170020401</v>
      </c>
      <c r="C8" s="4" t="s">
        <v>139</v>
      </c>
      <c r="D8" s="5">
        <f t="shared" ref="D8:D71" si="1">1.24*E8</f>
        <v>322.39999999999998</v>
      </c>
      <c r="E8" s="5">
        <v>260</v>
      </c>
      <c r="F8" s="6">
        <f t="shared" ref="F8:F71" si="2">0.73*G8</f>
        <v>416.09999999999997</v>
      </c>
      <c r="G8" s="6">
        <v>570</v>
      </c>
      <c r="H8" s="7">
        <f t="shared" ref="H8:H71" si="3">D8+F8</f>
        <v>738.5</v>
      </c>
      <c r="I8" s="17">
        <f t="shared" ref="I8:I71" si="4">E8+G8</f>
        <v>830</v>
      </c>
    </row>
    <row r="9" spans="1:9" x14ac:dyDescent="0.25">
      <c r="B9" s="3">
        <v>170064506</v>
      </c>
      <c r="C9" s="4" t="s">
        <v>140</v>
      </c>
      <c r="D9" s="5">
        <f t="shared" si="1"/>
        <v>0</v>
      </c>
      <c r="E9" s="5"/>
      <c r="F9" s="6">
        <f t="shared" si="2"/>
        <v>34.31</v>
      </c>
      <c r="G9" s="6">
        <v>47</v>
      </c>
      <c r="H9" s="7">
        <f t="shared" si="3"/>
        <v>34.31</v>
      </c>
      <c r="I9" s="17">
        <f t="shared" si="4"/>
        <v>47</v>
      </c>
    </row>
    <row r="10" spans="1:9" x14ac:dyDescent="0.25">
      <c r="B10" s="3">
        <v>170077201</v>
      </c>
      <c r="C10" s="4" t="s">
        <v>141</v>
      </c>
      <c r="D10" s="5">
        <f t="shared" si="1"/>
        <v>0</v>
      </c>
      <c r="E10" s="5"/>
      <c r="F10" s="6">
        <f t="shared" si="2"/>
        <v>86.14</v>
      </c>
      <c r="G10" s="6">
        <v>118</v>
      </c>
      <c r="H10" s="7">
        <f t="shared" si="3"/>
        <v>86.14</v>
      </c>
      <c r="I10" s="17">
        <f t="shared" si="4"/>
        <v>118</v>
      </c>
    </row>
    <row r="11" spans="1:9" x14ac:dyDescent="0.25">
      <c r="B11" s="3">
        <v>170077202</v>
      </c>
      <c r="C11" s="4" t="s">
        <v>142</v>
      </c>
      <c r="D11" s="5">
        <f t="shared" si="1"/>
        <v>0</v>
      </c>
      <c r="E11" s="5"/>
      <c r="F11" s="6">
        <f t="shared" si="2"/>
        <v>37.96</v>
      </c>
      <c r="G11" s="6">
        <v>52</v>
      </c>
      <c r="H11" s="7">
        <f t="shared" si="3"/>
        <v>37.96</v>
      </c>
      <c r="I11" s="17">
        <f t="shared" si="4"/>
        <v>52</v>
      </c>
    </row>
    <row r="12" spans="1:9" ht="25.5" x14ac:dyDescent="0.25">
      <c r="B12" s="3">
        <v>270000014</v>
      </c>
      <c r="C12" s="4" t="s">
        <v>143</v>
      </c>
      <c r="D12" s="5">
        <f t="shared" si="1"/>
        <v>153.76</v>
      </c>
      <c r="E12" s="5">
        <v>124</v>
      </c>
      <c r="F12" s="6">
        <f t="shared" si="2"/>
        <v>27.009999999999998</v>
      </c>
      <c r="G12" s="6">
        <v>37</v>
      </c>
      <c r="H12" s="7">
        <f t="shared" si="3"/>
        <v>180.76999999999998</v>
      </c>
      <c r="I12" s="17">
        <f t="shared" si="4"/>
        <v>161</v>
      </c>
    </row>
    <row r="13" spans="1:9" ht="25.5" x14ac:dyDescent="0.25">
      <c r="B13" s="3">
        <v>270000024</v>
      </c>
      <c r="C13" s="4" t="s">
        <v>144</v>
      </c>
      <c r="D13" s="5">
        <f t="shared" si="1"/>
        <v>106.64</v>
      </c>
      <c r="E13" s="5">
        <v>86</v>
      </c>
      <c r="F13" s="6">
        <f t="shared" si="2"/>
        <v>62.05</v>
      </c>
      <c r="G13" s="6">
        <v>85</v>
      </c>
      <c r="H13" s="7">
        <f t="shared" si="3"/>
        <v>168.69</v>
      </c>
      <c r="I13" s="17">
        <f t="shared" si="4"/>
        <v>171</v>
      </c>
    </row>
    <row r="14" spans="1:9" x14ac:dyDescent="0.25">
      <c r="B14" s="3">
        <v>270000064</v>
      </c>
      <c r="C14" s="4" t="s">
        <v>145</v>
      </c>
      <c r="D14" s="5">
        <f t="shared" si="1"/>
        <v>291.39999999999998</v>
      </c>
      <c r="E14" s="5">
        <v>235</v>
      </c>
      <c r="F14" s="6">
        <f t="shared" si="2"/>
        <v>194.18</v>
      </c>
      <c r="G14" s="6">
        <v>266</v>
      </c>
      <c r="H14" s="7">
        <f t="shared" si="3"/>
        <v>485.58</v>
      </c>
      <c r="I14" s="17">
        <f t="shared" si="4"/>
        <v>501</v>
      </c>
    </row>
    <row r="15" spans="1:9" x14ac:dyDescent="0.25">
      <c r="B15" s="3">
        <v>270064004</v>
      </c>
      <c r="C15" s="4" t="s">
        <v>146</v>
      </c>
      <c r="D15" s="5">
        <f t="shared" si="1"/>
        <v>554.28</v>
      </c>
      <c r="E15" s="5">
        <v>447</v>
      </c>
      <c r="F15" s="6">
        <f t="shared" si="2"/>
        <v>332.15</v>
      </c>
      <c r="G15" s="6">
        <v>455</v>
      </c>
      <c r="H15" s="7">
        <f t="shared" si="3"/>
        <v>886.43</v>
      </c>
      <c r="I15" s="17">
        <f t="shared" si="4"/>
        <v>902</v>
      </c>
    </row>
    <row r="16" spans="1:9" x14ac:dyDescent="0.25">
      <c r="B16" s="3">
        <v>270064503</v>
      </c>
      <c r="C16" s="4" t="s">
        <v>147</v>
      </c>
      <c r="D16" s="5">
        <f t="shared" si="1"/>
        <v>376.96</v>
      </c>
      <c r="E16" s="5">
        <v>304</v>
      </c>
      <c r="F16" s="6">
        <f t="shared" si="2"/>
        <v>271.56</v>
      </c>
      <c r="G16" s="6">
        <v>372</v>
      </c>
      <c r="H16" s="7">
        <f t="shared" si="3"/>
        <v>648.52</v>
      </c>
      <c r="I16" s="17">
        <f t="shared" si="4"/>
        <v>676</v>
      </c>
    </row>
    <row r="17" spans="2:9" ht="25.5" x14ac:dyDescent="0.25">
      <c r="B17" s="3">
        <v>270064507</v>
      </c>
      <c r="C17" s="4" t="s">
        <v>148</v>
      </c>
      <c r="D17" s="5">
        <f t="shared" si="1"/>
        <v>60.76</v>
      </c>
      <c r="E17" s="5">
        <v>49</v>
      </c>
      <c r="F17" s="6">
        <f t="shared" si="2"/>
        <v>35.769999999999996</v>
      </c>
      <c r="G17" s="6">
        <v>49</v>
      </c>
      <c r="H17" s="7">
        <f t="shared" si="3"/>
        <v>96.53</v>
      </c>
      <c r="I17" s="17">
        <f t="shared" si="4"/>
        <v>98</v>
      </c>
    </row>
    <row r="18" spans="2:9" x14ac:dyDescent="0.25">
      <c r="B18" s="3">
        <v>620200014</v>
      </c>
      <c r="C18" s="4" t="s">
        <v>149</v>
      </c>
      <c r="D18" s="5">
        <f t="shared" si="1"/>
        <v>173.6</v>
      </c>
      <c r="E18" s="5">
        <v>140</v>
      </c>
      <c r="F18" s="6">
        <f t="shared" si="2"/>
        <v>140.16</v>
      </c>
      <c r="G18" s="6">
        <v>192</v>
      </c>
      <c r="H18" s="7">
        <f t="shared" si="3"/>
        <v>313.76</v>
      </c>
      <c r="I18" s="17">
        <f t="shared" si="4"/>
        <v>332</v>
      </c>
    </row>
    <row r="19" spans="2:9" x14ac:dyDescent="0.25">
      <c r="B19" s="3">
        <v>620200018</v>
      </c>
      <c r="C19" s="4" t="s">
        <v>150</v>
      </c>
      <c r="D19" s="5">
        <f t="shared" si="1"/>
        <v>57.04</v>
      </c>
      <c r="E19" s="5">
        <v>46</v>
      </c>
      <c r="F19" s="6">
        <f t="shared" si="2"/>
        <v>35.04</v>
      </c>
      <c r="G19" s="6">
        <v>48</v>
      </c>
      <c r="H19" s="7">
        <f t="shared" si="3"/>
        <v>92.08</v>
      </c>
      <c r="I19" s="17">
        <f t="shared" si="4"/>
        <v>94</v>
      </c>
    </row>
    <row r="20" spans="2:9" x14ac:dyDescent="0.25">
      <c r="B20" s="3">
        <v>620200041</v>
      </c>
      <c r="C20" s="4" t="s">
        <v>151</v>
      </c>
      <c r="D20" s="5">
        <f t="shared" si="1"/>
        <v>13.64</v>
      </c>
      <c r="E20" s="5">
        <v>11</v>
      </c>
      <c r="F20" s="6">
        <f t="shared" si="2"/>
        <v>0</v>
      </c>
      <c r="G20" s="6"/>
      <c r="H20" s="7">
        <f t="shared" si="3"/>
        <v>13.64</v>
      </c>
      <c r="I20" s="17">
        <f t="shared" si="4"/>
        <v>11</v>
      </c>
    </row>
    <row r="21" spans="2:9" x14ac:dyDescent="0.25">
      <c r="B21" s="3">
        <v>620200062</v>
      </c>
      <c r="C21" s="4" t="s">
        <v>152</v>
      </c>
      <c r="D21" s="5">
        <f t="shared" si="1"/>
        <v>66.959999999999994</v>
      </c>
      <c r="E21" s="5">
        <v>54</v>
      </c>
      <c r="F21" s="6">
        <f t="shared" si="2"/>
        <v>159.13999999999999</v>
      </c>
      <c r="G21" s="6">
        <v>218</v>
      </c>
      <c r="H21" s="7">
        <f t="shared" si="3"/>
        <v>226.09999999999997</v>
      </c>
      <c r="I21" s="17">
        <f t="shared" si="4"/>
        <v>272</v>
      </c>
    </row>
    <row r="22" spans="2:9" x14ac:dyDescent="0.25">
      <c r="B22" s="3">
        <v>621200004</v>
      </c>
      <c r="C22" s="4" t="s">
        <v>153</v>
      </c>
      <c r="D22" s="5">
        <f t="shared" si="1"/>
        <v>0</v>
      </c>
      <c r="E22" s="5"/>
      <c r="F22" s="6">
        <f t="shared" si="2"/>
        <v>10.219999999999999</v>
      </c>
      <c r="G22" s="6">
        <v>14</v>
      </c>
      <c r="H22" s="7">
        <f t="shared" si="3"/>
        <v>10.219999999999999</v>
      </c>
      <c r="I22" s="17">
        <f t="shared" si="4"/>
        <v>14</v>
      </c>
    </row>
    <row r="23" spans="2:9" x14ac:dyDescent="0.25">
      <c r="B23" s="3">
        <v>640600008</v>
      </c>
      <c r="C23" s="4" t="s">
        <v>154</v>
      </c>
      <c r="D23" s="5">
        <f t="shared" si="1"/>
        <v>33.479999999999997</v>
      </c>
      <c r="E23" s="5">
        <v>27</v>
      </c>
      <c r="F23" s="6">
        <f t="shared" si="2"/>
        <v>0</v>
      </c>
      <c r="G23" s="6"/>
      <c r="H23" s="7">
        <f t="shared" si="3"/>
        <v>33.479999999999997</v>
      </c>
      <c r="I23" s="17">
        <f t="shared" si="4"/>
        <v>27</v>
      </c>
    </row>
    <row r="24" spans="2:9" x14ac:dyDescent="0.25">
      <c r="B24" s="3">
        <v>640600015</v>
      </c>
      <c r="C24" s="4" t="s">
        <v>155</v>
      </c>
      <c r="D24" s="5">
        <f t="shared" si="1"/>
        <v>43.4</v>
      </c>
      <c r="E24" s="5">
        <v>35</v>
      </c>
      <c r="F24" s="6">
        <f t="shared" si="2"/>
        <v>25.55</v>
      </c>
      <c r="G24" s="6">
        <v>35</v>
      </c>
      <c r="H24" s="7">
        <f t="shared" si="3"/>
        <v>68.95</v>
      </c>
      <c r="I24" s="17">
        <f t="shared" si="4"/>
        <v>70</v>
      </c>
    </row>
    <row r="25" spans="2:9" ht="25.5" x14ac:dyDescent="0.25">
      <c r="B25" s="3">
        <v>640600019</v>
      </c>
      <c r="C25" s="4" t="s">
        <v>156</v>
      </c>
      <c r="D25" s="5">
        <f t="shared" si="1"/>
        <v>74.400000000000006</v>
      </c>
      <c r="E25" s="5">
        <v>60</v>
      </c>
      <c r="F25" s="6">
        <f t="shared" si="2"/>
        <v>43.8</v>
      </c>
      <c r="G25" s="6">
        <v>60</v>
      </c>
      <c r="H25" s="7">
        <f t="shared" si="3"/>
        <v>118.2</v>
      </c>
      <c r="I25" s="17">
        <f t="shared" si="4"/>
        <v>120</v>
      </c>
    </row>
    <row r="26" spans="2:9" x14ac:dyDescent="0.25">
      <c r="B26" s="3">
        <v>641000007</v>
      </c>
      <c r="C26" s="4" t="s">
        <v>157</v>
      </c>
      <c r="D26" s="5">
        <f t="shared" si="1"/>
        <v>32.24</v>
      </c>
      <c r="E26" s="5">
        <v>26</v>
      </c>
      <c r="F26" s="6">
        <f t="shared" si="2"/>
        <v>0</v>
      </c>
      <c r="G26" s="6"/>
      <c r="H26" s="7">
        <f t="shared" si="3"/>
        <v>32.24</v>
      </c>
      <c r="I26" s="17">
        <f t="shared" si="4"/>
        <v>26</v>
      </c>
    </row>
    <row r="27" spans="2:9" x14ac:dyDescent="0.25">
      <c r="B27" s="3">
        <v>641000022</v>
      </c>
      <c r="C27" s="4" t="s">
        <v>158</v>
      </c>
      <c r="D27" s="5">
        <f t="shared" si="1"/>
        <v>0</v>
      </c>
      <c r="E27" s="5"/>
      <c r="F27" s="6">
        <f t="shared" si="2"/>
        <v>83.22</v>
      </c>
      <c r="G27" s="6">
        <v>114</v>
      </c>
      <c r="H27" s="7">
        <f t="shared" si="3"/>
        <v>83.22</v>
      </c>
      <c r="I27" s="17">
        <f t="shared" si="4"/>
        <v>114</v>
      </c>
    </row>
    <row r="28" spans="2:9" x14ac:dyDescent="0.25">
      <c r="B28" s="3">
        <v>840200025</v>
      </c>
      <c r="C28" s="4" t="s">
        <v>159</v>
      </c>
      <c r="D28" s="5">
        <f t="shared" si="1"/>
        <v>90.52</v>
      </c>
      <c r="E28" s="5">
        <v>73</v>
      </c>
      <c r="F28" s="6">
        <f t="shared" si="2"/>
        <v>58.4</v>
      </c>
      <c r="G28" s="6">
        <v>80</v>
      </c>
      <c r="H28" s="7">
        <f t="shared" si="3"/>
        <v>148.91999999999999</v>
      </c>
      <c r="I28" s="17">
        <f t="shared" si="4"/>
        <v>153</v>
      </c>
    </row>
    <row r="29" spans="2:9" x14ac:dyDescent="0.25">
      <c r="B29" s="3">
        <v>840200026</v>
      </c>
      <c r="C29" s="4" t="s">
        <v>160</v>
      </c>
      <c r="D29" s="5">
        <f t="shared" si="1"/>
        <v>311.24</v>
      </c>
      <c r="E29" s="5">
        <v>251</v>
      </c>
      <c r="F29" s="6">
        <f t="shared" si="2"/>
        <v>229.95</v>
      </c>
      <c r="G29" s="6">
        <v>315</v>
      </c>
      <c r="H29" s="7">
        <f t="shared" si="3"/>
        <v>541.19000000000005</v>
      </c>
      <c r="I29" s="17">
        <f t="shared" si="4"/>
        <v>566</v>
      </c>
    </row>
    <row r="30" spans="2:9" x14ac:dyDescent="0.25">
      <c r="B30" s="3">
        <v>840200028</v>
      </c>
      <c r="C30" s="4" t="s">
        <v>161</v>
      </c>
      <c r="D30" s="5">
        <f t="shared" si="1"/>
        <v>21.08</v>
      </c>
      <c r="E30" s="5">
        <v>17</v>
      </c>
      <c r="F30" s="6">
        <f t="shared" si="2"/>
        <v>0</v>
      </c>
      <c r="G30" s="6"/>
      <c r="H30" s="7">
        <f t="shared" si="3"/>
        <v>21.08</v>
      </c>
      <c r="I30" s="17">
        <f t="shared" si="4"/>
        <v>17</v>
      </c>
    </row>
    <row r="31" spans="2:9" x14ac:dyDescent="0.25">
      <c r="B31" s="3">
        <v>840200048</v>
      </c>
      <c r="C31" s="4" t="s">
        <v>162</v>
      </c>
      <c r="D31" s="5">
        <f t="shared" si="1"/>
        <v>192.2</v>
      </c>
      <c r="E31" s="5">
        <v>155</v>
      </c>
      <c r="F31" s="6">
        <f t="shared" si="2"/>
        <v>78.11</v>
      </c>
      <c r="G31" s="6">
        <v>107</v>
      </c>
      <c r="H31" s="7">
        <f t="shared" si="3"/>
        <v>270.31</v>
      </c>
      <c r="I31" s="17">
        <f t="shared" si="4"/>
        <v>262</v>
      </c>
    </row>
    <row r="32" spans="2:9" x14ac:dyDescent="0.25">
      <c r="B32" s="3">
        <v>840200055</v>
      </c>
      <c r="C32" s="4" t="s">
        <v>163</v>
      </c>
      <c r="D32" s="5">
        <f t="shared" si="1"/>
        <v>18.600000000000001</v>
      </c>
      <c r="E32" s="5">
        <v>15</v>
      </c>
      <c r="F32" s="6">
        <f t="shared" si="2"/>
        <v>0</v>
      </c>
      <c r="G32" s="6"/>
      <c r="H32" s="7">
        <f t="shared" si="3"/>
        <v>18.600000000000001</v>
      </c>
      <c r="I32" s="17">
        <f t="shared" si="4"/>
        <v>15</v>
      </c>
    </row>
    <row r="33" spans="2:9" x14ac:dyDescent="0.25">
      <c r="B33" s="3">
        <v>880200029</v>
      </c>
      <c r="C33" s="4" t="s">
        <v>164</v>
      </c>
      <c r="D33" s="5">
        <f t="shared" si="1"/>
        <v>124</v>
      </c>
      <c r="E33" s="5">
        <v>100</v>
      </c>
      <c r="F33" s="6">
        <f t="shared" si="2"/>
        <v>58.4</v>
      </c>
      <c r="G33" s="6">
        <v>80</v>
      </c>
      <c r="H33" s="7">
        <f t="shared" si="3"/>
        <v>182.4</v>
      </c>
      <c r="I33" s="17">
        <f t="shared" si="4"/>
        <v>180</v>
      </c>
    </row>
    <row r="34" spans="2:9" x14ac:dyDescent="0.25">
      <c r="B34" s="3">
        <v>880200036</v>
      </c>
      <c r="C34" s="4" t="s">
        <v>165</v>
      </c>
      <c r="D34" s="5">
        <f t="shared" si="1"/>
        <v>26.04</v>
      </c>
      <c r="E34" s="5">
        <v>21</v>
      </c>
      <c r="F34" s="6">
        <f t="shared" si="2"/>
        <v>9.49</v>
      </c>
      <c r="G34" s="6">
        <v>13</v>
      </c>
      <c r="H34" s="7">
        <f t="shared" si="3"/>
        <v>35.53</v>
      </c>
      <c r="I34" s="17">
        <f t="shared" si="4"/>
        <v>34</v>
      </c>
    </row>
    <row r="35" spans="2:9" x14ac:dyDescent="0.25">
      <c r="B35" s="3">
        <v>880200041</v>
      </c>
      <c r="C35" s="4" t="s">
        <v>166</v>
      </c>
      <c r="D35" s="5">
        <f t="shared" si="1"/>
        <v>23.56</v>
      </c>
      <c r="E35" s="5">
        <v>19</v>
      </c>
      <c r="F35" s="6">
        <f t="shared" si="2"/>
        <v>0</v>
      </c>
      <c r="G35" s="6"/>
      <c r="H35" s="7">
        <f t="shared" si="3"/>
        <v>23.56</v>
      </c>
      <c r="I35" s="17">
        <f t="shared" si="4"/>
        <v>19</v>
      </c>
    </row>
    <row r="36" spans="2:9" x14ac:dyDescent="0.25">
      <c r="B36" s="3">
        <v>880200055</v>
      </c>
      <c r="C36" s="4" t="s">
        <v>167</v>
      </c>
      <c r="D36" s="5">
        <f t="shared" si="1"/>
        <v>32.24</v>
      </c>
      <c r="E36" s="5">
        <v>26</v>
      </c>
      <c r="F36" s="6">
        <f t="shared" si="2"/>
        <v>18.98</v>
      </c>
      <c r="G36" s="6">
        <v>26</v>
      </c>
      <c r="H36" s="7">
        <f t="shared" si="3"/>
        <v>51.22</v>
      </c>
      <c r="I36" s="17">
        <f t="shared" si="4"/>
        <v>52</v>
      </c>
    </row>
    <row r="37" spans="2:9" x14ac:dyDescent="0.25">
      <c r="B37" s="3">
        <v>885100007</v>
      </c>
      <c r="C37" s="4" t="s">
        <v>168</v>
      </c>
      <c r="D37" s="5">
        <f t="shared" si="1"/>
        <v>117.8</v>
      </c>
      <c r="E37" s="5">
        <v>95</v>
      </c>
      <c r="F37" s="6">
        <f t="shared" si="2"/>
        <v>0</v>
      </c>
      <c r="G37" s="6"/>
      <c r="H37" s="7">
        <f t="shared" si="3"/>
        <v>117.8</v>
      </c>
      <c r="I37" s="17">
        <f t="shared" si="4"/>
        <v>95</v>
      </c>
    </row>
    <row r="38" spans="2:9" x14ac:dyDescent="0.25">
      <c r="B38" s="3">
        <v>900200006</v>
      </c>
      <c r="C38" s="4" t="s">
        <v>169</v>
      </c>
      <c r="D38" s="5">
        <f t="shared" si="1"/>
        <v>0</v>
      </c>
      <c r="E38" s="5"/>
      <c r="F38" s="6">
        <f t="shared" si="2"/>
        <v>48.18</v>
      </c>
      <c r="G38" s="6">
        <v>66</v>
      </c>
      <c r="H38" s="7">
        <f t="shared" si="3"/>
        <v>48.18</v>
      </c>
      <c r="I38" s="17">
        <f t="shared" si="4"/>
        <v>66</v>
      </c>
    </row>
    <row r="39" spans="2:9" x14ac:dyDescent="0.25">
      <c r="B39" s="3">
        <v>900200056</v>
      </c>
      <c r="C39" s="4" t="s">
        <v>170</v>
      </c>
      <c r="D39" s="5">
        <f t="shared" si="1"/>
        <v>119.03999999999999</v>
      </c>
      <c r="E39" s="5">
        <v>96</v>
      </c>
      <c r="F39" s="6">
        <f t="shared" si="2"/>
        <v>0</v>
      </c>
      <c r="G39" s="6"/>
      <c r="H39" s="7">
        <f t="shared" si="3"/>
        <v>119.03999999999999</v>
      </c>
      <c r="I39" s="17">
        <f t="shared" si="4"/>
        <v>96</v>
      </c>
    </row>
    <row r="40" spans="2:9" x14ac:dyDescent="0.25">
      <c r="B40" s="3">
        <v>900200058</v>
      </c>
      <c r="C40" s="4" t="s">
        <v>171</v>
      </c>
      <c r="D40" s="5">
        <f t="shared" si="1"/>
        <v>198.4</v>
      </c>
      <c r="E40" s="5">
        <v>160</v>
      </c>
      <c r="F40" s="6">
        <f t="shared" si="2"/>
        <v>0</v>
      </c>
      <c r="G40" s="6"/>
      <c r="H40" s="7">
        <f t="shared" si="3"/>
        <v>198.4</v>
      </c>
      <c r="I40" s="17">
        <f t="shared" si="4"/>
        <v>160</v>
      </c>
    </row>
    <row r="41" spans="2:9" x14ac:dyDescent="0.25">
      <c r="B41" s="3">
        <v>900200082</v>
      </c>
      <c r="C41" s="4" t="s">
        <v>172</v>
      </c>
      <c r="D41" s="5">
        <f t="shared" si="1"/>
        <v>27.28</v>
      </c>
      <c r="E41" s="5">
        <v>22</v>
      </c>
      <c r="F41" s="6">
        <f t="shared" si="2"/>
        <v>0</v>
      </c>
      <c r="G41" s="6"/>
      <c r="H41" s="7">
        <f t="shared" si="3"/>
        <v>27.28</v>
      </c>
      <c r="I41" s="17">
        <f t="shared" si="4"/>
        <v>22</v>
      </c>
    </row>
    <row r="42" spans="2:9" x14ac:dyDescent="0.25">
      <c r="B42" s="3">
        <v>900200086</v>
      </c>
      <c r="C42" s="4" t="s">
        <v>173</v>
      </c>
      <c r="D42" s="5">
        <f t="shared" si="1"/>
        <v>35.96</v>
      </c>
      <c r="E42" s="5">
        <v>29</v>
      </c>
      <c r="F42" s="6">
        <f t="shared" si="2"/>
        <v>0</v>
      </c>
      <c r="G42" s="6"/>
      <c r="H42" s="7">
        <f t="shared" si="3"/>
        <v>35.96</v>
      </c>
      <c r="I42" s="17">
        <f t="shared" si="4"/>
        <v>29</v>
      </c>
    </row>
    <row r="43" spans="2:9" x14ac:dyDescent="0.25">
      <c r="B43" s="3">
        <v>900200087</v>
      </c>
      <c r="C43" s="4" t="s">
        <v>174</v>
      </c>
      <c r="D43" s="5">
        <f t="shared" si="1"/>
        <v>78.12</v>
      </c>
      <c r="E43" s="5">
        <v>63</v>
      </c>
      <c r="F43" s="6">
        <f t="shared" si="2"/>
        <v>0</v>
      </c>
      <c r="G43" s="6"/>
      <c r="H43" s="7">
        <f t="shared" si="3"/>
        <v>78.12</v>
      </c>
      <c r="I43" s="17">
        <f t="shared" si="4"/>
        <v>63</v>
      </c>
    </row>
    <row r="44" spans="2:9" x14ac:dyDescent="0.25">
      <c r="B44" s="3">
        <v>900200088</v>
      </c>
      <c r="C44" s="4" t="s">
        <v>175</v>
      </c>
      <c r="D44" s="5">
        <f t="shared" si="1"/>
        <v>66.959999999999994</v>
      </c>
      <c r="E44" s="5">
        <v>54</v>
      </c>
      <c r="F44" s="6">
        <f t="shared" si="2"/>
        <v>0</v>
      </c>
      <c r="G44" s="6"/>
      <c r="H44" s="7">
        <f t="shared" si="3"/>
        <v>66.959999999999994</v>
      </c>
      <c r="I44" s="17">
        <f t="shared" si="4"/>
        <v>54</v>
      </c>
    </row>
    <row r="45" spans="2:9" x14ac:dyDescent="0.25">
      <c r="B45" s="3">
        <v>900200089</v>
      </c>
      <c r="C45" s="4" t="s">
        <v>176</v>
      </c>
      <c r="D45" s="5">
        <f t="shared" si="1"/>
        <v>405.48</v>
      </c>
      <c r="E45" s="5">
        <v>327</v>
      </c>
      <c r="F45" s="6">
        <f t="shared" si="2"/>
        <v>334.34</v>
      </c>
      <c r="G45" s="6">
        <v>458</v>
      </c>
      <c r="H45" s="7">
        <f t="shared" si="3"/>
        <v>739.81999999999994</v>
      </c>
      <c r="I45" s="17">
        <f t="shared" si="4"/>
        <v>785</v>
      </c>
    </row>
    <row r="46" spans="2:9" x14ac:dyDescent="0.25">
      <c r="B46" s="3">
        <v>901200007</v>
      </c>
      <c r="C46" s="4" t="s">
        <v>177</v>
      </c>
      <c r="D46" s="5">
        <f t="shared" si="1"/>
        <v>76.88</v>
      </c>
      <c r="E46" s="5">
        <v>62</v>
      </c>
      <c r="F46" s="6">
        <f t="shared" si="2"/>
        <v>73.73</v>
      </c>
      <c r="G46" s="6">
        <v>101</v>
      </c>
      <c r="H46" s="7">
        <f t="shared" si="3"/>
        <v>150.61000000000001</v>
      </c>
      <c r="I46" s="17">
        <f t="shared" si="4"/>
        <v>163</v>
      </c>
    </row>
    <row r="47" spans="2:9" x14ac:dyDescent="0.25">
      <c r="B47" s="3">
        <v>901200014</v>
      </c>
      <c r="C47" s="4" t="s">
        <v>178</v>
      </c>
      <c r="D47" s="5">
        <f t="shared" si="1"/>
        <v>54.56</v>
      </c>
      <c r="E47" s="5">
        <v>44</v>
      </c>
      <c r="F47" s="6">
        <f t="shared" si="2"/>
        <v>32.119999999999997</v>
      </c>
      <c r="G47" s="6">
        <v>44</v>
      </c>
      <c r="H47" s="7">
        <f t="shared" si="3"/>
        <v>86.68</v>
      </c>
      <c r="I47" s="17">
        <f t="shared" si="4"/>
        <v>88</v>
      </c>
    </row>
    <row r="48" spans="2:9" x14ac:dyDescent="0.25">
      <c r="B48" s="3">
        <v>905700001</v>
      </c>
      <c r="C48" s="4" t="s">
        <v>179</v>
      </c>
      <c r="D48" s="5">
        <f t="shared" si="1"/>
        <v>34.72</v>
      </c>
      <c r="E48" s="5">
        <v>28</v>
      </c>
      <c r="F48" s="6">
        <f t="shared" si="2"/>
        <v>3.65</v>
      </c>
      <c r="G48" s="6">
        <v>5</v>
      </c>
      <c r="H48" s="7">
        <f t="shared" si="3"/>
        <v>38.369999999999997</v>
      </c>
      <c r="I48" s="17">
        <f t="shared" si="4"/>
        <v>33</v>
      </c>
    </row>
    <row r="49" spans="2:9" x14ac:dyDescent="0.25">
      <c r="B49" s="3">
        <v>50000017</v>
      </c>
      <c r="C49" s="4" t="s">
        <v>180</v>
      </c>
      <c r="D49" s="5">
        <f t="shared" si="1"/>
        <v>11.16</v>
      </c>
      <c r="E49" s="5">
        <v>9</v>
      </c>
      <c r="F49" s="6">
        <f t="shared" si="2"/>
        <v>5.1099999999999994</v>
      </c>
      <c r="G49" s="6">
        <v>7</v>
      </c>
      <c r="H49" s="7">
        <f t="shared" si="3"/>
        <v>16.27</v>
      </c>
      <c r="I49" s="17">
        <f t="shared" si="4"/>
        <v>16</v>
      </c>
    </row>
    <row r="50" spans="2:9" x14ac:dyDescent="0.25">
      <c r="B50" s="3">
        <v>50000127</v>
      </c>
      <c r="C50" s="4" t="s">
        <v>181</v>
      </c>
      <c r="D50" s="5">
        <f t="shared" si="1"/>
        <v>34.72</v>
      </c>
      <c r="E50" s="5">
        <v>28</v>
      </c>
      <c r="F50" s="6">
        <f t="shared" si="2"/>
        <v>0</v>
      </c>
      <c r="G50" s="6"/>
      <c r="H50" s="7">
        <f t="shared" si="3"/>
        <v>34.72</v>
      </c>
      <c r="I50" s="17">
        <f t="shared" si="4"/>
        <v>28</v>
      </c>
    </row>
    <row r="51" spans="2:9" ht="25.5" x14ac:dyDescent="0.25">
      <c r="B51" s="3">
        <v>50024301</v>
      </c>
      <c r="C51" s="4" t="s">
        <v>182</v>
      </c>
      <c r="D51" s="5">
        <f t="shared" si="1"/>
        <v>1515.28</v>
      </c>
      <c r="E51" s="5">
        <v>1222</v>
      </c>
      <c r="F51" s="6">
        <f t="shared" si="2"/>
        <v>1493.58</v>
      </c>
      <c r="G51" s="6">
        <v>2046</v>
      </c>
      <c r="H51" s="7">
        <f t="shared" si="3"/>
        <v>3008.8599999999997</v>
      </c>
      <c r="I51" s="17">
        <f t="shared" si="4"/>
        <v>3268</v>
      </c>
    </row>
    <row r="52" spans="2:9" x14ac:dyDescent="0.25">
      <c r="B52" s="3">
        <v>210000043</v>
      </c>
      <c r="C52" s="4" t="s">
        <v>183</v>
      </c>
      <c r="D52" s="5">
        <f t="shared" si="1"/>
        <v>226.92</v>
      </c>
      <c r="E52" s="5">
        <v>183</v>
      </c>
      <c r="F52" s="6">
        <f t="shared" si="2"/>
        <v>229.22</v>
      </c>
      <c r="G52" s="6">
        <v>314</v>
      </c>
      <c r="H52" s="7">
        <f t="shared" si="3"/>
        <v>456.14</v>
      </c>
      <c r="I52" s="17">
        <f t="shared" si="4"/>
        <v>497</v>
      </c>
    </row>
    <row r="53" spans="2:9" x14ac:dyDescent="0.25">
      <c r="B53" s="3">
        <v>210000058</v>
      </c>
      <c r="C53" s="4" t="s">
        <v>184</v>
      </c>
      <c r="D53" s="5">
        <f t="shared" si="1"/>
        <v>262.88</v>
      </c>
      <c r="E53" s="5">
        <v>212</v>
      </c>
      <c r="F53" s="6">
        <f t="shared" si="2"/>
        <v>281.05</v>
      </c>
      <c r="G53" s="6">
        <v>385</v>
      </c>
      <c r="H53" s="7">
        <f t="shared" si="3"/>
        <v>543.93000000000006</v>
      </c>
      <c r="I53" s="17">
        <f t="shared" si="4"/>
        <v>597</v>
      </c>
    </row>
    <row r="54" spans="2:9" x14ac:dyDescent="0.25">
      <c r="B54" s="3">
        <v>210020301</v>
      </c>
      <c r="C54" s="4" t="s">
        <v>185</v>
      </c>
      <c r="D54" s="5">
        <f t="shared" si="1"/>
        <v>775</v>
      </c>
      <c r="E54" s="5">
        <v>625</v>
      </c>
      <c r="F54" s="6">
        <f t="shared" si="2"/>
        <v>633.64</v>
      </c>
      <c r="G54" s="6">
        <v>868</v>
      </c>
      <c r="H54" s="7">
        <f t="shared" si="3"/>
        <v>1408.6399999999999</v>
      </c>
      <c r="I54" s="17">
        <f t="shared" si="4"/>
        <v>1493</v>
      </c>
    </row>
    <row r="55" spans="2:9" x14ac:dyDescent="0.25">
      <c r="B55" s="3">
        <v>440200002</v>
      </c>
      <c r="C55" s="4" t="s">
        <v>186</v>
      </c>
      <c r="D55" s="5">
        <f t="shared" si="1"/>
        <v>58.28</v>
      </c>
      <c r="E55" s="5">
        <v>47</v>
      </c>
      <c r="F55" s="6">
        <f t="shared" si="2"/>
        <v>0</v>
      </c>
      <c r="G55" s="6"/>
      <c r="H55" s="7">
        <f t="shared" si="3"/>
        <v>58.28</v>
      </c>
      <c r="I55" s="17">
        <f t="shared" si="4"/>
        <v>47</v>
      </c>
    </row>
    <row r="56" spans="2:9" x14ac:dyDescent="0.25">
      <c r="B56" s="3">
        <v>440800007</v>
      </c>
      <c r="C56" s="4" t="s">
        <v>187</v>
      </c>
      <c r="D56" s="5">
        <f t="shared" si="1"/>
        <v>27.28</v>
      </c>
      <c r="E56" s="5">
        <v>22</v>
      </c>
      <c r="F56" s="6">
        <f t="shared" si="2"/>
        <v>0</v>
      </c>
      <c r="G56" s="6"/>
      <c r="H56" s="7">
        <f t="shared" si="3"/>
        <v>27.28</v>
      </c>
      <c r="I56" s="17">
        <f t="shared" si="4"/>
        <v>22</v>
      </c>
    </row>
    <row r="57" spans="2:9" x14ac:dyDescent="0.25">
      <c r="B57" s="3">
        <v>600200001</v>
      </c>
      <c r="C57" s="4" t="s">
        <v>188</v>
      </c>
      <c r="D57" s="5">
        <f t="shared" si="1"/>
        <v>313.71999999999997</v>
      </c>
      <c r="E57" s="5">
        <v>253</v>
      </c>
      <c r="F57" s="6">
        <f t="shared" si="2"/>
        <v>186.15</v>
      </c>
      <c r="G57" s="6">
        <v>255</v>
      </c>
      <c r="H57" s="7">
        <f t="shared" si="3"/>
        <v>499.87</v>
      </c>
      <c r="I57" s="17">
        <f t="shared" si="4"/>
        <v>508</v>
      </c>
    </row>
    <row r="58" spans="2:9" ht="25.5" x14ac:dyDescent="0.25">
      <c r="B58" s="3">
        <v>600200018</v>
      </c>
      <c r="C58" s="4" t="s">
        <v>189</v>
      </c>
      <c r="D58" s="5">
        <f t="shared" si="1"/>
        <v>193.44</v>
      </c>
      <c r="E58" s="5">
        <v>156</v>
      </c>
      <c r="F58" s="6">
        <f t="shared" si="2"/>
        <v>0</v>
      </c>
      <c r="G58" s="6"/>
      <c r="H58" s="7">
        <f t="shared" si="3"/>
        <v>193.44</v>
      </c>
      <c r="I58" s="17">
        <f t="shared" si="4"/>
        <v>156</v>
      </c>
    </row>
    <row r="59" spans="2:9" ht="25.5" x14ac:dyDescent="0.25">
      <c r="B59" s="3">
        <v>601000001</v>
      </c>
      <c r="C59" s="4" t="s">
        <v>190</v>
      </c>
      <c r="D59" s="5">
        <f t="shared" si="1"/>
        <v>0</v>
      </c>
      <c r="E59" s="5"/>
      <c r="F59" s="6">
        <f t="shared" si="2"/>
        <v>4.38</v>
      </c>
      <c r="G59" s="6">
        <v>6</v>
      </c>
      <c r="H59" s="7">
        <f t="shared" si="3"/>
        <v>4.38</v>
      </c>
      <c r="I59" s="17">
        <f t="shared" si="4"/>
        <v>6</v>
      </c>
    </row>
    <row r="60" spans="2:9" x14ac:dyDescent="0.25">
      <c r="B60" s="3">
        <v>601000004</v>
      </c>
      <c r="C60" s="4" t="s">
        <v>191</v>
      </c>
      <c r="D60" s="5">
        <f t="shared" si="1"/>
        <v>89.28</v>
      </c>
      <c r="E60" s="5">
        <v>72</v>
      </c>
      <c r="F60" s="6">
        <f t="shared" si="2"/>
        <v>0</v>
      </c>
      <c r="G60" s="6"/>
      <c r="H60" s="7">
        <f t="shared" si="3"/>
        <v>89.28</v>
      </c>
      <c r="I60" s="17">
        <f t="shared" si="4"/>
        <v>72</v>
      </c>
    </row>
    <row r="61" spans="2:9" x14ac:dyDescent="0.25">
      <c r="B61" s="3">
        <v>680200006</v>
      </c>
      <c r="C61" s="4" t="s">
        <v>192</v>
      </c>
      <c r="D61" s="5">
        <f t="shared" si="1"/>
        <v>80.599999999999994</v>
      </c>
      <c r="E61" s="5">
        <v>65</v>
      </c>
      <c r="F61" s="6">
        <f t="shared" si="2"/>
        <v>4.38</v>
      </c>
      <c r="G61" s="6">
        <v>6</v>
      </c>
      <c r="H61" s="7">
        <f t="shared" si="3"/>
        <v>84.97999999999999</v>
      </c>
      <c r="I61" s="17">
        <f t="shared" si="4"/>
        <v>71</v>
      </c>
    </row>
    <row r="62" spans="2:9" x14ac:dyDescent="0.25">
      <c r="B62" s="3">
        <v>680200007</v>
      </c>
      <c r="C62" s="4" t="s">
        <v>193</v>
      </c>
      <c r="D62" s="5">
        <f t="shared" si="1"/>
        <v>22.32</v>
      </c>
      <c r="E62" s="5">
        <v>18</v>
      </c>
      <c r="F62" s="6">
        <f t="shared" si="2"/>
        <v>0</v>
      </c>
      <c r="G62" s="6"/>
      <c r="H62" s="7">
        <f t="shared" si="3"/>
        <v>22.32</v>
      </c>
      <c r="I62" s="17">
        <f t="shared" si="4"/>
        <v>18</v>
      </c>
    </row>
    <row r="63" spans="2:9" x14ac:dyDescent="0.25">
      <c r="B63" s="3">
        <v>680200023</v>
      </c>
      <c r="C63" s="4" t="s">
        <v>194</v>
      </c>
      <c r="D63" s="5">
        <f t="shared" si="1"/>
        <v>81.84</v>
      </c>
      <c r="E63" s="5">
        <v>66</v>
      </c>
      <c r="F63" s="6">
        <f t="shared" si="2"/>
        <v>0</v>
      </c>
      <c r="G63" s="6"/>
      <c r="H63" s="7">
        <f t="shared" si="3"/>
        <v>81.84</v>
      </c>
      <c r="I63" s="17">
        <f t="shared" si="4"/>
        <v>66</v>
      </c>
    </row>
    <row r="64" spans="2:9" ht="25.5" x14ac:dyDescent="0.25">
      <c r="B64" s="3">
        <v>680200030</v>
      </c>
      <c r="C64" s="4" t="s">
        <v>195</v>
      </c>
      <c r="D64" s="5">
        <f t="shared" si="1"/>
        <v>0</v>
      </c>
      <c r="E64" s="5"/>
      <c r="F64" s="6">
        <f t="shared" si="2"/>
        <v>39.42</v>
      </c>
      <c r="G64" s="6">
        <v>54</v>
      </c>
      <c r="H64" s="7">
        <f t="shared" si="3"/>
        <v>39.42</v>
      </c>
      <c r="I64" s="17">
        <f t="shared" si="4"/>
        <v>54</v>
      </c>
    </row>
    <row r="65" spans="2:9" x14ac:dyDescent="0.25">
      <c r="B65" s="3">
        <v>681000002</v>
      </c>
      <c r="C65" s="4" t="s">
        <v>196</v>
      </c>
      <c r="D65" s="5">
        <f t="shared" si="1"/>
        <v>39.68</v>
      </c>
      <c r="E65" s="5">
        <v>32</v>
      </c>
      <c r="F65" s="6">
        <f t="shared" si="2"/>
        <v>23.36</v>
      </c>
      <c r="G65" s="6">
        <v>32</v>
      </c>
      <c r="H65" s="7">
        <f t="shared" si="3"/>
        <v>63.04</v>
      </c>
      <c r="I65" s="17">
        <f t="shared" si="4"/>
        <v>64</v>
      </c>
    </row>
    <row r="66" spans="2:9" x14ac:dyDescent="0.25">
      <c r="B66" s="3">
        <v>681000014</v>
      </c>
      <c r="C66" s="4" t="s">
        <v>197</v>
      </c>
      <c r="D66" s="5">
        <f t="shared" si="1"/>
        <v>102.92</v>
      </c>
      <c r="E66" s="5">
        <v>83</v>
      </c>
      <c r="F66" s="6">
        <f t="shared" si="2"/>
        <v>75.92</v>
      </c>
      <c r="G66" s="6">
        <v>104</v>
      </c>
      <c r="H66" s="7">
        <f t="shared" si="3"/>
        <v>178.84</v>
      </c>
      <c r="I66" s="17">
        <f t="shared" si="4"/>
        <v>187</v>
      </c>
    </row>
    <row r="67" spans="2:9" ht="25.5" x14ac:dyDescent="0.25">
      <c r="B67" s="3">
        <v>681800001</v>
      </c>
      <c r="C67" s="4" t="s">
        <v>198</v>
      </c>
      <c r="D67" s="5">
        <f t="shared" si="1"/>
        <v>297.60000000000002</v>
      </c>
      <c r="E67" s="5">
        <v>240</v>
      </c>
      <c r="F67" s="6">
        <f t="shared" si="2"/>
        <v>0</v>
      </c>
      <c r="G67" s="6"/>
      <c r="H67" s="7">
        <f t="shared" si="3"/>
        <v>297.60000000000002</v>
      </c>
      <c r="I67" s="17">
        <f t="shared" si="4"/>
        <v>240</v>
      </c>
    </row>
    <row r="68" spans="2:9" x14ac:dyDescent="0.25">
      <c r="B68" s="3">
        <v>684900003</v>
      </c>
      <c r="C68" s="4" t="s">
        <v>199</v>
      </c>
      <c r="D68" s="5">
        <f t="shared" si="1"/>
        <v>81.84</v>
      </c>
      <c r="E68" s="5">
        <v>66</v>
      </c>
      <c r="F68" s="6">
        <f t="shared" si="2"/>
        <v>0</v>
      </c>
      <c r="G68" s="6"/>
      <c r="H68" s="7">
        <f t="shared" si="3"/>
        <v>81.84</v>
      </c>
      <c r="I68" s="17">
        <f t="shared" si="4"/>
        <v>66</v>
      </c>
    </row>
    <row r="69" spans="2:9" x14ac:dyDescent="0.25">
      <c r="B69" s="3">
        <v>760200003</v>
      </c>
      <c r="C69" s="4" t="s">
        <v>200</v>
      </c>
      <c r="D69" s="5">
        <f t="shared" si="1"/>
        <v>0</v>
      </c>
      <c r="E69" s="5"/>
      <c r="F69" s="6">
        <f t="shared" si="2"/>
        <v>35.04</v>
      </c>
      <c r="G69" s="6">
        <v>48</v>
      </c>
      <c r="H69" s="7">
        <f t="shared" si="3"/>
        <v>35.04</v>
      </c>
      <c r="I69" s="17">
        <f t="shared" si="4"/>
        <v>48</v>
      </c>
    </row>
    <row r="70" spans="2:9" x14ac:dyDescent="0.25">
      <c r="B70" s="3">
        <v>760200015</v>
      </c>
      <c r="C70" s="4" t="s">
        <v>201</v>
      </c>
      <c r="D70" s="5">
        <f t="shared" si="1"/>
        <v>24.8</v>
      </c>
      <c r="E70" s="5">
        <v>20</v>
      </c>
      <c r="F70" s="6">
        <f t="shared" si="2"/>
        <v>0</v>
      </c>
      <c r="G70" s="6"/>
      <c r="H70" s="7">
        <f t="shared" si="3"/>
        <v>24.8</v>
      </c>
      <c r="I70" s="17">
        <f t="shared" si="4"/>
        <v>20</v>
      </c>
    </row>
    <row r="71" spans="2:9" x14ac:dyDescent="0.25">
      <c r="B71" s="3">
        <v>760200019</v>
      </c>
      <c r="C71" s="4" t="s">
        <v>202</v>
      </c>
      <c r="D71" s="5">
        <f t="shared" si="1"/>
        <v>33.479999999999997</v>
      </c>
      <c r="E71" s="5">
        <v>27</v>
      </c>
      <c r="F71" s="6">
        <f t="shared" si="2"/>
        <v>0</v>
      </c>
      <c r="G71" s="6"/>
      <c r="H71" s="7">
        <f t="shared" si="3"/>
        <v>33.479999999999997</v>
      </c>
      <c r="I71" s="17">
        <f t="shared" si="4"/>
        <v>27</v>
      </c>
    </row>
    <row r="72" spans="2:9" x14ac:dyDescent="0.25">
      <c r="B72" s="3">
        <v>761200011</v>
      </c>
      <c r="C72" s="4" t="s">
        <v>203</v>
      </c>
      <c r="D72" s="5">
        <f t="shared" ref="D72:D135" si="5">1.24*E72</f>
        <v>48.36</v>
      </c>
      <c r="E72" s="5">
        <v>39</v>
      </c>
      <c r="F72" s="6">
        <f t="shared" ref="F72:F135" si="6">0.73*G72</f>
        <v>0</v>
      </c>
      <c r="G72" s="6"/>
      <c r="H72" s="7">
        <f t="shared" ref="H72:H135" si="7">D72+F72</f>
        <v>48.36</v>
      </c>
      <c r="I72" s="17">
        <f t="shared" ref="I72:I135" si="8">E72+G72</f>
        <v>39</v>
      </c>
    </row>
    <row r="73" spans="2:9" x14ac:dyDescent="0.25">
      <c r="B73" s="3">
        <v>761200024</v>
      </c>
      <c r="C73" s="4" t="s">
        <v>204</v>
      </c>
      <c r="D73" s="5">
        <f t="shared" si="5"/>
        <v>78.12</v>
      </c>
      <c r="E73" s="5">
        <v>63</v>
      </c>
      <c r="F73" s="6">
        <f t="shared" si="6"/>
        <v>185.42</v>
      </c>
      <c r="G73" s="6">
        <v>254</v>
      </c>
      <c r="H73" s="7">
        <f t="shared" si="7"/>
        <v>263.53999999999996</v>
      </c>
      <c r="I73" s="17">
        <f t="shared" si="8"/>
        <v>317</v>
      </c>
    </row>
    <row r="74" spans="2:9" x14ac:dyDescent="0.25">
      <c r="B74" s="3">
        <v>780200012</v>
      </c>
      <c r="C74" s="4" t="s">
        <v>205</v>
      </c>
      <c r="D74" s="5">
        <f t="shared" si="5"/>
        <v>7.4399999999999995</v>
      </c>
      <c r="E74" s="5">
        <v>6</v>
      </c>
      <c r="F74" s="6">
        <f t="shared" si="6"/>
        <v>0</v>
      </c>
      <c r="G74" s="6"/>
      <c r="H74" s="7">
        <f t="shared" si="7"/>
        <v>7.4399999999999995</v>
      </c>
      <c r="I74" s="17">
        <f t="shared" si="8"/>
        <v>6</v>
      </c>
    </row>
    <row r="75" spans="2:9" x14ac:dyDescent="0.25">
      <c r="B75" s="3">
        <v>10000104</v>
      </c>
      <c r="C75" s="4" t="s">
        <v>206</v>
      </c>
      <c r="D75" s="5">
        <f t="shared" si="5"/>
        <v>21.08</v>
      </c>
      <c r="E75" s="5">
        <v>17</v>
      </c>
      <c r="F75" s="6">
        <f t="shared" si="6"/>
        <v>12.41</v>
      </c>
      <c r="G75" s="6">
        <v>17</v>
      </c>
      <c r="H75" s="7">
        <f t="shared" si="7"/>
        <v>33.489999999999995</v>
      </c>
      <c r="I75" s="17">
        <f t="shared" si="8"/>
        <v>34</v>
      </c>
    </row>
    <row r="76" spans="2:9" x14ac:dyDescent="0.25">
      <c r="B76" s="3">
        <v>10000178</v>
      </c>
      <c r="C76" s="4" t="s">
        <v>207</v>
      </c>
      <c r="D76" s="5">
        <f t="shared" si="5"/>
        <v>47.12</v>
      </c>
      <c r="E76" s="5">
        <v>38</v>
      </c>
      <c r="F76" s="6">
        <f t="shared" si="6"/>
        <v>27.74</v>
      </c>
      <c r="G76" s="6">
        <v>38</v>
      </c>
      <c r="H76" s="7">
        <f t="shared" si="7"/>
        <v>74.86</v>
      </c>
      <c r="I76" s="17">
        <f t="shared" si="8"/>
        <v>76</v>
      </c>
    </row>
    <row r="77" spans="2:9" x14ac:dyDescent="0.25">
      <c r="B77" s="3">
        <v>10000319</v>
      </c>
      <c r="C77" s="4" t="s">
        <v>208</v>
      </c>
      <c r="D77" s="5">
        <f t="shared" si="5"/>
        <v>57.04</v>
      </c>
      <c r="E77" s="5">
        <v>46</v>
      </c>
      <c r="F77" s="6">
        <f t="shared" si="6"/>
        <v>45.26</v>
      </c>
      <c r="G77" s="6">
        <v>62</v>
      </c>
      <c r="H77" s="7">
        <f t="shared" si="7"/>
        <v>102.3</v>
      </c>
      <c r="I77" s="17">
        <f t="shared" si="8"/>
        <v>108</v>
      </c>
    </row>
    <row r="78" spans="2:9" x14ac:dyDescent="0.25">
      <c r="B78" s="3">
        <v>10000343</v>
      </c>
      <c r="C78" s="4" t="s">
        <v>209</v>
      </c>
      <c r="D78" s="5">
        <f t="shared" si="5"/>
        <v>239.32</v>
      </c>
      <c r="E78" s="5">
        <v>193</v>
      </c>
      <c r="F78" s="6">
        <f t="shared" si="6"/>
        <v>224.84</v>
      </c>
      <c r="G78" s="6">
        <v>308</v>
      </c>
      <c r="H78" s="7">
        <f t="shared" si="7"/>
        <v>464.15999999999997</v>
      </c>
      <c r="I78" s="17">
        <f t="shared" si="8"/>
        <v>501</v>
      </c>
    </row>
    <row r="79" spans="2:9" x14ac:dyDescent="0.25">
      <c r="B79" s="3">
        <v>10000427</v>
      </c>
      <c r="C79" s="4" t="s">
        <v>210</v>
      </c>
      <c r="D79" s="5">
        <f t="shared" si="5"/>
        <v>156.24</v>
      </c>
      <c r="E79" s="5">
        <v>126</v>
      </c>
      <c r="F79" s="6">
        <f t="shared" si="6"/>
        <v>0</v>
      </c>
      <c r="G79" s="6"/>
      <c r="H79" s="7">
        <f t="shared" si="7"/>
        <v>156.24</v>
      </c>
      <c r="I79" s="17">
        <f t="shared" si="8"/>
        <v>126</v>
      </c>
    </row>
    <row r="80" spans="2:9" x14ac:dyDescent="0.25">
      <c r="B80" s="3">
        <v>10000832</v>
      </c>
      <c r="C80" s="4" t="s">
        <v>211</v>
      </c>
      <c r="D80" s="5">
        <f t="shared" si="5"/>
        <v>130.19999999999999</v>
      </c>
      <c r="E80" s="5">
        <v>105</v>
      </c>
      <c r="F80" s="6">
        <f t="shared" si="6"/>
        <v>127.75</v>
      </c>
      <c r="G80" s="6">
        <v>175</v>
      </c>
      <c r="H80" s="7">
        <f t="shared" si="7"/>
        <v>257.95</v>
      </c>
      <c r="I80" s="17">
        <f t="shared" si="8"/>
        <v>280</v>
      </c>
    </row>
    <row r="81" spans="2:9" x14ac:dyDescent="0.25">
      <c r="B81" s="3">
        <v>10001043</v>
      </c>
      <c r="C81" s="4" t="s">
        <v>212</v>
      </c>
      <c r="D81" s="5">
        <f t="shared" si="5"/>
        <v>50.839999999999996</v>
      </c>
      <c r="E81" s="5">
        <v>41</v>
      </c>
      <c r="F81" s="6">
        <f t="shared" si="6"/>
        <v>0</v>
      </c>
      <c r="G81" s="6"/>
      <c r="H81" s="7">
        <f t="shared" si="7"/>
        <v>50.839999999999996</v>
      </c>
      <c r="I81" s="17">
        <f t="shared" si="8"/>
        <v>41</v>
      </c>
    </row>
    <row r="82" spans="2:9" x14ac:dyDescent="0.25">
      <c r="B82" s="3">
        <v>10001054</v>
      </c>
      <c r="C82" s="8" t="s">
        <v>213</v>
      </c>
      <c r="D82" s="5">
        <f t="shared" si="5"/>
        <v>29.759999999999998</v>
      </c>
      <c r="E82" s="5">
        <v>24</v>
      </c>
      <c r="F82" s="6">
        <f t="shared" si="6"/>
        <v>35.769999999999996</v>
      </c>
      <c r="G82" s="6">
        <v>49</v>
      </c>
      <c r="H82" s="7">
        <f t="shared" si="7"/>
        <v>65.53</v>
      </c>
      <c r="I82" s="17">
        <f t="shared" si="8"/>
        <v>73</v>
      </c>
    </row>
    <row r="83" spans="2:9" x14ac:dyDescent="0.25">
      <c r="B83" s="3">
        <v>10001180</v>
      </c>
      <c r="C83" s="8" t="s">
        <v>214</v>
      </c>
      <c r="D83" s="5">
        <f t="shared" si="5"/>
        <v>48.36</v>
      </c>
      <c r="E83" s="5">
        <v>39</v>
      </c>
      <c r="F83" s="6">
        <f t="shared" si="6"/>
        <v>43.07</v>
      </c>
      <c r="G83" s="6">
        <v>59</v>
      </c>
      <c r="H83" s="7">
        <f t="shared" si="7"/>
        <v>91.43</v>
      </c>
      <c r="I83" s="17">
        <f t="shared" si="8"/>
        <v>98</v>
      </c>
    </row>
    <row r="84" spans="2:9" x14ac:dyDescent="0.25">
      <c r="B84" s="3">
        <v>10001408</v>
      </c>
      <c r="C84" s="8" t="s">
        <v>215</v>
      </c>
      <c r="D84" s="5">
        <f t="shared" si="5"/>
        <v>29.759999999999998</v>
      </c>
      <c r="E84" s="5">
        <v>24</v>
      </c>
      <c r="F84" s="6">
        <f t="shared" si="6"/>
        <v>31.39</v>
      </c>
      <c r="G84" s="6">
        <v>43</v>
      </c>
      <c r="H84" s="7">
        <f t="shared" si="7"/>
        <v>61.15</v>
      </c>
      <c r="I84" s="17">
        <f t="shared" si="8"/>
        <v>67</v>
      </c>
    </row>
    <row r="85" spans="2:9" x14ac:dyDescent="0.25">
      <c r="B85" s="3">
        <v>10001411</v>
      </c>
      <c r="C85" s="8" t="s">
        <v>216</v>
      </c>
      <c r="D85" s="5">
        <f t="shared" si="5"/>
        <v>204.6</v>
      </c>
      <c r="E85" s="5">
        <v>165</v>
      </c>
      <c r="F85" s="6">
        <f t="shared" si="6"/>
        <v>121.91</v>
      </c>
      <c r="G85" s="6">
        <v>167</v>
      </c>
      <c r="H85" s="7">
        <f t="shared" si="7"/>
        <v>326.51</v>
      </c>
      <c r="I85" s="17">
        <f t="shared" si="8"/>
        <v>332</v>
      </c>
    </row>
    <row r="86" spans="2:9" x14ac:dyDescent="0.25">
      <c r="B86" s="3">
        <v>10001535</v>
      </c>
      <c r="C86" s="8" t="s">
        <v>217</v>
      </c>
      <c r="D86" s="5">
        <f t="shared" si="5"/>
        <v>1042.8399999999999</v>
      </c>
      <c r="E86" s="5">
        <v>841</v>
      </c>
      <c r="F86" s="6">
        <f t="shared" si="6"/>
        <v>495.67</v>
      </c>
      <c r="G86" s="6">
        <v>679</v>
      </c>
      <c r="H86" s="7">
        <f t="shared" si="7"/>
        <v>1538.51</v>
      </c>
      <c r="I86" s="17">
        <f t="shared" si="8"/>
        <v>1520</v>
      </c>
    </row>
    <row r="87" spans="2:9" x14ac:dyDescent="0.25">
      <c r="B87" s="3">
        <v>10001714</v>
      </c>
      <c r="C87" s="8" t="s">
        <v>218</v>
      </c>
      <c r="D87" s="5">
        <f t="shared" si="5"/>
        <v>81.84</v>
      </c>
      <c r="E87" s="5">
        <v>66</v>
      </c>
      <c r="F87" s="6">
        <f t="shared" si="6"/>
        <v>77.38</v>
      </c>
      <c r="G87" s="6">
        <v>106</v>
      </c>
      <c r="H87" s="7">
        <f t="shared" si="7"/>
        <v>159.22</v>
      </c>
      <c r="I87" s="17">
        <f t="shared" si="8"/>
        <v>172</v>
      </c>
    </row>
    <row r="88" spans="2:9" x14ac:dyDescent="0.25">
      <c r="B88" s="3">
        <v>10001818</v>
      </c>
      <c r="C88" s="8" t="s">
        <v>219</v>
      </c>
      <c r="D88" s="5">
        <f t="shared" si="5"/>
        <v>199.64</v>
      </c>
      <c r="E88" s="5">
        <v>161</v>
      </c>
      <c r="F88" s="6">
        <f t="shared" si="6"/>
        <v>163.51999999999998</v>
      </c>
      <c r="G88" s="6">
        <v>224</v>
      </c>
      <c r="H88" s="7">
        <f t="shared" si="7"/>
        <v>363.15999999999997</v>
      </c>
      <c r="I88" s="17">
        <f t="shared" si="8"/>
        <v>385</v>
      </c>
    </row>
    <row r="89" spans="2:9" x14ac:dyDescent="0.25">
      <c r="B89" s="3">
        <v>10011803</v>
      </c>
      <c r="C89" s="8" t="s">
        <v>220</v>
      </c>
      <c r="D89" s="5">
        <f t="shared" si="5"/>
        <v>8.68</v>
      </c>
      <c r="E89" s="5">
        <v>7</v>
      </c>
      <c r="F89" s="6">
        <f t="shared" si="6"/>
        <v>5.1099999999999994</v>
      </c>
      <c r="G89" s="6">
        <v>7</v>
      </c>
      <c r="H89" s="7">
        <f t="shared" si="7"/>
        <v>13.79</v>
      </c>
      <c r="I89" s="17">
        <f t="shared" si="8"/>
        <v>14</v>
      </c>
    </row>
    <row r="90" spans="2:9" x14ac:dyDescent="0.25">
      <c r="B90" s="3">
        <v>10019111</v>
      </c>
      <c r="C90" s="8" t="s">
        <v>221</v>
      </c>
      <c r="D90" s="5">
        <f t="shared" si="5"/>
        <v>2189.84</v>
      </c>
      <c r="E90" s="5">
        <v>1766</v>
      </c>
      <c r="F90" s="6">
        <f t="shared" si="6"/>
        <v>1807.48</v>
      </c>
      <c r="G90" s="6">
        <v>2476</v>
      </c>
      <c r="H90" s="7">
        <f t="shared" si="7"/>
        <v>3997.32</v>
      </c>
      <c r="I90" s="17">
        <f t="shared" si="8"/>
        <v>4242</v>
      </c>
    </row>
    <row r="91" spans="2:9" x14ac:dyDescent="0.25">
      <c r="B91" s="3">
        <v>10020301</v>
      </c>
      <c r="C91" s="8" t="s">
        <v>222</v>
      </c>
      <c r="D91" s="5">
        <f t="shared" si="5"/>
        <v>2019.96</v>
      </c>
      <c r="E91" s="5">
        <v>1629</v>
      </c>
      <c r="F91" s="6">
        <f t="shared" si="6"/>
        <v>585.46</v>
      </c>
      <c r="G91" s="6">
        <v>802</v>
      </c>
      <c r="H91" s="7">
        <f t="shared" si="7"/>
        <v>2605.42</v>
      </c>
      <c r="I91" s="17">
        <f t="shared" si="8"/>
        <v>2431</v>
      </c>
    </row>
    <row r="92" spans="2:9" x14ac:dyDescent="0.25">
      <c r="B92" s="3">
        <v>10054114</v>
      </c>
      <c r="C92" s="8" t="s">
        <v>223</v>
      </c>
      <c r="D92" s="5">
        <f t="shared" si="5"/>
        <v>38.44</v>
      </c>
      <c r="E92" s="5">
        <v>31</v>
      </c>
      <c r="F92" s="6">
        <f t="shared" si="6"/>
        <v>25.55</v>
      </c>
      <c r="G92" s="6">
        <v>35</v>
      </c>
      <c r="H92" s="7">
        <f t="shared" si="7"/>
        <v>63.989999999999995</v>
      </c>
      <c r="I92" s="17">
        <f t="shared" si="8"/>
        <v>66</v>
      </c>
    </row>
    <row r="93" spans="2:9" x14ac:dyDescent="0.25">
      <c r="B93" s="3">
        <v>10054211</v>
      </c>
      <c r="C93" s="8" t="s">
        <v>224</v>
      </c>
      <c r="D93" s="5">
        <f t="shared" si="5"/>
        <v>228.16</v>
      </c>
      <c r="E93" s="5">
        <v>184</v>
      </c>
      <c r="F93" s="6">
        <f t="shared" si="6"/>
        <v>137.24</v>
      </c>
      <c r="G93" s="6">
        <v>188</v>
      </c>
      <c r="H93" s="7">
        <f t="shared" si="7"/>
        <v>365.4</v>
      </c>
      <c r="I93" s="17">
        <f t="shared" si="8"/>
        <v>372</v>
      </c>
    </row>
    <row r="94" spans="2:9" x14ac:dyDescent="0.25">
      <c r="B94" s="3">
        <v>10064013</v>
      </c>
      <c r="C94" s="8" t="s">
        <v>225</v>
      </c>
      <c r="D94" s="5">
        <f t="shared" si="5"/>
        <v>6.2</v>
      </c>
      <c r="E94" s="5">
        <v>5</v>
      </c>
      <c r="F94" s="6">
        <f t="shared" si="6"/>
        <v>0</v>
      </c>
      <c r="G94" s="6"/>
      <c r="H94" s="7">
        <f t="shared" si="7"/>
        <v>6.2</v>
      </c>
      <c r="I94" s="17">
        <f t="shared" si="8"/>
        <v>5</v>
      </c>
    </row>
    <row r="95" spans="2:9" x14ac:dyDescent="0.25">
      <c r="B95" s="3">
        <v>10064111</v>
      </c>
      <c r="C95" s="8" t="s">
        <v>226</v>
      </c>
      <c r="D95" s="5">
        <f t="shared" si="5"/>
        <v>334.8</v>
      </c>
      <c r="E95" s="5">
        <v>270</v>
      </c>
      <c r="F95" s="6">
        <f t="shared" si="6"/>
        <v>303.68</v>
      </c>
      <c r="G95" s="6">
        <v>416</v>
      </c>
      <c r="H95" s="7">
        <f t="shared" si="7"/>
        <v>638.48</v>
      </c>
      <c r="I95" s="17">
        <f t="shared" si="8"/>
        <v>686</v>
      </c>
    </row>
    <row r="96" spans="2:9" x14ac:dyDescent="0.25">
      <c r="B96" s="3">
        <v>10064120</v>
      </c>
      <c r="C96" s="8" t="s">
        <v>227</v>
      </c>
      <c r="D96" s="5">
        <f t="shared" si="5"/>
        <v>1554.96</v>
      </c>
      <c r="E96" s="5">
        <v>1254</v>
      </c>
      <c r="F96" s="6">
        <f t="shared" si="6"/>
        <v>1447.59</v>
      </c>
      <c r="G96" s="6">
        <v>1983</v>
      </c>
      <c r="H96" s="7">
        <f t="shared" si="7"/>
        <v>3002.55</v>
      </c>
      <c r="I96" s="17">
        <f t="shared" si="8"/>
        <v>3237</v>
      </c>
    </row>
    <row r="97" spans="2:9" x14ac:dyDescent="0.25">
      <c r="B97" s="3">
        <v>10064301</v>
      </c>
      <c r="C97" s="8" t="s">
        <v>228</v>
      </c>
      <c r="D97" s="5">
        <f t="shared" si="5"/>
        <v>32.24</v>
      </c>
      <c r="E97" s="5">
        <v>26</v>
      </c>
      <c r="F97" s="6">
        <f t="shared" si="6"/>
        <v>102.2</v>
      </c>
      <c r="G97" s="6">
        <v>140</v>
      </c>
      <c r="H97" s="7">
        <f t="shared" si="7"/>
        <v>134.44</v>
      </c>
      <c r="I97" s="17">
        <f t="shared" si="8"/>
        <v>166</v>
      </c>
    </row>
    <row r="98" spans="2:9" x14ac:dyDescent="0.25">
      <c r="B98" s="3">
        <v>10064502</v>
      </c>
      <c r="C98" s="8" t="s">
        <v>229</v>
      </c>
      <c r="D98" s="5">
        <f t="shared" si="5"/>
        <v>282.71999999999997</v>
      </c>
      <c r="E98" s="5">
        <v>228</v>
      </c>
      <c r="F98" s="6">
        <f t="shared" si="6"/>
        <v>229.22</v>
      </c>
      <c r="G98" s="6">
        <v>314</v>
      </c>
      <c r="H98" s="7">
        <f t="shared" si="7"/>
        <v>511.93999999999994</v>
      </c>
      <c r="I98" s="17">
        <f t="shared" si="8"/>
        <v>542</v>
      </c>
    </row>
    <row r="99" spans="2:9" x14ac:dyDescent="0.25">
      <c r="B99" s="3">
        <v>10064514</v>
      </c>
      <c r="C99" s="8" t="s">
        <v>230</v>
      </c>
      <c r="D99" s="5">
        <f t="shared" si="5"/>
        <v>354.64</v>
      </c>
      <c r="E99" s="5">
        <v>286</v>
      </c>
      <c r="F99" s="6">
        <f t="shared" si="6"/>
        <v>597.14</v>
      </c>
      <c r="G99" s="6">
        <v>818</v>
      </c>
      <c r="H99" s="7">
        <f t="shared" si="7"/>
        <v>951.78</v>
      </c>
      <c r="I99" s="17">
        <f t="shared" si="8"/>
        <v>1104</v>
      </c>
    </row>
    <row r="100" spans="2:9" x14ac:dyDescent="0.25">
      <c r="B100" s="3">
        <v>10064521</v>
      </c>
      <c r="C100" s="8" t="s">
        <v>231</v>
      </c>
      <c r="D100" s="5">
        <f t="shared" si="5"/>
        <v>801.04</v>
      </c>
      <c r="E100" s="5">
        <v>646</v>
      </c>
      <c r="F100" s="6">
        <f t="shared" si="6"/>
        <v>670.14</v>
      </c>
      <c r="G100" s="6">
        <v>918</v>
      </c>
      <c r="H100" s="7">
        <f t="shared" si="7"/>
        <v>1471.1799999999998</v>
      </c>
      <c r="I100" s="17">
        <f t="shared" si="8"/>
        <v>1564</v>
      </c>
    </row>
    <row r="101" spans="2:9" x14ac:dyDescent="0.25">
      <c r="B101" s="3">
        <v>10064522</v>
      </c>
      <c r="C101" s="8" t="s">
        <v>232</v>
      </c>
      <c r="D101" s="5">
        <f t="shared" si="5"/>
        <v>204.6</v>
      </c>
      <c r="E101" s="5">
        <v>165</v>
      </c>
      <c r="F101" s="6">
        <f t="shared" si="6"/>
        <v>99.28</v>
      </c>
      <c r="G101" s="6">
        <v>136</v>
      </c>
      <c r="H101" s="7">
        <f t="shared" si="7"/>
        <v>303.88</v>
      </c>
      <c r="I101" s="17">
        <f t="shared" si="8"/>
        <v>301</v>
      </c>
    </row>
    <row r="102" spans="2:9" x14ac:dyDescent="0.25">
      <c r="B102" s="3">
        <v>10064545</v>
      </c>
      <c r="C102" s="8" t="s">
        <v>233</v>
      </c>
      <c r="D102" s="5">
        <f t="shared" si="5"/>
        <v>22.32</v>
      </c>
      <c r="E102" s="5">
        <v>18</v>
      </c>
      <c r="F102" s="6">
        <f t="shared" si="6"/>
        <v>18.25</v>
      </c>
      <c r="G102" s="6">
        <v>25</v>
      </c>
      <c r="H102" s="7">
        <f t="shared" si="7"/>
        <v>40.57</v>
      </c>
      <c r="I102" s="17">
        <f t="shared" si="8"/>
        <v>43</v>
      </c>
    </row>
    <row r="103" spans="2:9" x14ac:dyDescent="0.25">
      <c r="B103" s="3">
        <v>10077210</v>
      </c>
      <c r="C103" s="8" t="s">
        <v>234</v>
      </c>
      <c r="D103" s="5">
        <f t="shared" si="5"/>
        <v>80.599999999999994</v>
      </c>
      <c r="E103" s="5">
        <v>65</v>
      </c>
      <c r="F103" s="6">
        <f t="shared" si="6"/>
        <v>10.219999999999999</v>
      </c>
      <c r="G103" s="6">
        <v>14</v>
      </c>
      <c r="H103" s="7">
        <f t="shared" si="7"/>
        <v>90.82</v>
      </c>
      <c r="I103" s="17">
        <f t="shared" si="8"/>
        <v>79</v>
      </c>
    </row>
    <row r="104" spans="2:9" x14ac:dyDescent="0.25">
      <c r="B104" s="3">
        <v>19164058</v>
      </c>
      <c r="C104" s="8" t="s">
        <v>235</v>
      </c>
      <c r="D104" s="5">
        <f t="shared" si="5"/>
        <v>90.52</v>
      </c>
      <c r="E104" s="5">
        <v>73</v>
      </c>
      <c r="F104" s="6">
        <f t="shared" si="6"/>
        <v>7.3</v>
      </c>
      <c r="G104" s="6">
        <v>10</v>
      </c>
      <c r="H104" s="7">
        <f t="shared" si="7"/>
        <v>97.82</v>
      </c>
      <c r="I104" s="17">
        <f t="shared" si="8"/>
        <v>83</v>
      </c>
    </row>
    <row r="105" spans="2:9" x14ac:dyDescent="0.25">
      <c r="B105" s="3">
        <v>19164502</v>
      </c>
      <c r="C105" s="8" t="s">
        <v>236</v>
      </c>
      <c r="D105" s="5">
        <f t="shared" si="5"/>
        <v>184.76</v>
      </c>
      <c r="E105" s="5">
        <v>149</v>
      </c>
      <c r="F105" s="6">
        <f t="shared" si="6"/>
        <v>122.64</v>
      </c>
      <c r="G105" s="6">
        <v>168</v>
      </c>
      <c r="H105" s="7">
        <f t="shared" si="7"/>
        <v>307.39999999999998</v>
      </c>
      <c r="I105" s="17">
        <f t="shared" si="8"/>
        <v>317</v>
      </c>
    </row>
    <row r="106" spans="2:9" x14ac:dyDescent="0.25">
      <c r="B106" s="3">
        <v>19164506</v>
      </c>
      <c r="C106" s="8" t="s">
        <v>237</v>
      </c>
      <c r="D106" s="5">
        <f t="shared" si="5"/>
        <v>12.4</v>
      </c>
      <c r="E106" s="5">
        <v>10</v>
      </c>
      <c r="F106" s="6">
        <f t="shared" si="6"/>
        <v>10.95</v>
      </c>
      <c r="G106" s="6">
        <v>15</v>
      </c>
      <c r="H106" s="7">
        <f t="shared" si="7"/>
        <v>23.35</v>
      </c>
      <c r="I106" s="17">
        <f t="shared" si="8"/>
        <v>25</v>
      </c>
    </row>
    <row r="107" spans="2:9" x14ac:dyDescent="0.25">
      <c r="B107" s="3">
        <v>19277203</v>
      </c>
      <c r="C107" s="8" t="s">
        <v>238</v>
      </c>
      <c r="D107" s="5">
        <f t="shared" si="5"/>
        <v>198.4</v>
      </c>
      <c r="E107" s="5">
        <v>160</v>
      </c>
      <c r="F107" s="6">
        <f t="shared" si="6"/>
        <v>178.12</v>
      </c>
      <c r="G107" s="6">
        <v>244</v>
      </c>
      <c r="H107" s="7">
        <f t="shared" si="7"/>
        <v>376.52</v>
      </c>
      <c r="I107" s="17">
        <f t="shared" si="8"/>
        <v>404</v>
      </c>
    </row>
    <row r="108" spans="2:9" x14ac:dyDescent="0.25">
      <c r="B108" s="3">
        <v>19277211</v>
      </c>
      <c r="C108" s="8" t="s">
        <v>239</v>
      </c>
      <c r="D108" s="5">
        <f t="shared" si="5"/>
        <v>233.12</v>
      </c>
      <c r="E108" s="5">
        <v>188</v>
      </c>
      <c r="F108" s="6">
        <f t="shared" si="6"/>
        <v>137.24</v>
      </c>
      <c r="G108" s="6">
        <v>188</v>
      </c>
      <c r="H108" s="7">
        <f t="shared" si="7"/>
        <v>370.36</v>
      </c>
      <c r="I108" s="17">
        <f t="shared" si="8"/>
        <v>376</v>
      </c>
    </row>
    <row r="109" spans="2:9" x14ac:dyDescent="0.25">
      <c r="B109" s="3">
        <v>19364501</v>
      </c>
      <c r="C109" s="8" t="s">
        <v>240</v>
      </c>
      <c r="D109" s="5">
        <f t="shared" si="5"/>
        <v>54.56</v>
      </c>
      <c r="E109" s="5">
        <v>44</v>
      </c>
      <c r="F109" s="6">
        <f t="shared" si="6"/>
        <v>46.72</v>
      </c>
      <c r="G109" s="6">
        <v>64</v>
      </c>
      <c r="H109" s="7">
        <f t="shared" si="7"/>
        <v>101.28</v>
      </c>
      <c r="I109" s="17">
        <f t="shared" si="8"/>
        <v>108</v>
      </c>
    </row>
    <row r="110" spans="2:9" x14ac:dyDescent="0.25">
      <c r="B110" s="3">
        <v>19464501</v>
      </c>
      <c r="C110" s="8" t="s">
        <v>241</v>
      </c>
      <c r="D110" s="5">
        <f t="shared" si="5"/>
        <v>177.32</v>
      </c>
      <c r="E110" s="5">
        <v>143</v>
      </c>
      <c r="F110" s="6">
        <f t="shared" si="6"/>
        <v>0</v>
      </c>
      <c r="G110" s="6"/>
      <c r="H110" s="7">
        <f t="shared" si="7"/>
        <v>177.32</v>
      </c>
      <c r="I110" s="17">
        <f t="shared" si="8"/>
        <v>143</v>
      </c>
    </row>
    <row r="111" spans="2:9" x14ac:dyDescent="0.25">
      <c r="B111" s="3">
        <v>19464507</v>
      </c>
      <c r="C111" s="8" t="s">
        <v>242</v>
      </c>
      <c r="D111" s="5">
        <f t="shared" si="5"/>
        <v>45.88</v>
      </c>
      <c r="E111" s="5">
        <v>37</v>
      </c>
      <c r="F111" s="6">
        <f t="shared" si="6"/>
        <v>52.56</v>
      </c>
      <c r="G111" s="6">
        <v>72</v>
      </c>
      <c r="H111" s="7">
        <f t="shared" si="7"/>
        <v>98.44</v>
      </c>
      <c r="I111" s="17">
        <f t="shared" si="8"/>
        <v>109</v>
      </c>
    </row>
    <row r="112" spans="2:9" x14ac:dyDescent="0.25">
      <c r="B112" s="3">
        <v>19564503</v>
      </c>
      <c r="C112" s="8" t="s">
        <v>243</v>
      </c>
      <c r="D112" s="5">
        <f t="shared" si="5"/>
        <v>239.32</v>
      </c>
      <c r="E112" s="5">
        <v>193</v>
      </c>
      <c r="F112" s="6">
        <f t="shared" si="6"/>
        <v>172.28</v>
      </c>
      <c r="G112" s="6">
        <v>236</v>
      </c>
      <c r="H112" s="7">
        <f t="shared" si="7"/>
        <v>411.6</v>
      </c>
      <c r="I112" s="17">
        <f t="shared" si="8"/>
        <v>429</v>
      </c>
    </row>
    <row r="113" spans="2:9" x14ac:dyDescent="0.25">
      <c r="B113" s="3">
        <v>130000014</v>
      </c>
      <c r="C113" s="8" t="s">
        <v>244</v>
      </c>
      <c r="D113" s="5">
        <f t="shared" si="5"/>
        <v>26.04</v>
      </c>
      <c r="E113" s="5">
        <v>21</v>
      </c>
      <c r="F113" s="6">
        <f t="shared" si="6"/>
        <v>15.33</v>
      </c>
      <c r="G113" s="6">
        <v>21</v>
      </c>
      <c r="H113" s="7">
        <f t="shared" si="7"/>
        <v>41.37</v>
      </c>
      <c r="I113" s="17">
        <f t="shared" si="8"/>
        <v>42</v>
      </c>
    </row>
    <row r="114" spans="2:9" x14ac:dyDescent="0.25">
      <c r="B114" s="3">
        <v>130000045</v>
      </c>
      <c r="C114" s="8" t="s">
        <v>245</v>
      </c>
      <c r="D114" s="5">
        <f t="shared" si="5"/>
        <v>899</v>
      </c>
      <c r="E114" s="5">
        <v>725</v>
      </c>
      <c r="F114" s="6">
        <f t="shared" si="6"/>
        <v>734.38</v>
      </c>
      <c r="G114" s="6">
        <v>1006</v>
      </c>
      <c r="H114" s="7">
        <f t="shared" si="7"/>
        <v>1633.38</v>
      </c>
      <c r="I114" s="17">
        <f t="shared" si="8"/>
        <v>1731</v>
      </c>
    </row>
    <row r="115" spans="2:9" x14ac:dyDescent="0.25">
      <c r="B115" s="3">
        <v>130024102</v>
      </c>
      <c r="C115" s="8" t="s">
        <v>246</v>
      </c>
      <c r="D115" s="5">
        <f t="shared" si="5"/>
        <v>291.39999999999998</v>
      </c>
      <c r="E115" s="5">
        <v>235</v>
      </c>
      <c r="F115" s="6">
        <f t="shared" si="6"/>
        <v>62.05</v>
      </c>
      <c r="G115" s="6">
        <v>85</v>
      </c>
      <c r="H115" s="7">
        <f t="shared" si="7"/>
        <v>353.45</v>
      </c>
      <c r="I115" s="17">
        <f t="shared" si="8"/>
        <v>320</v>
      </c>
    </row>
    <row r="116" spans="2:9" x14ac:dyDescent="0.25">
      <c r="B116" s="3">
        <v>130064002</v>
      </c>
      <c r="C116" s="8" t="s">
        <v>247</v>
      </c>
      <c r="D116" s="5">
        <f t="shared" si="5"/>
        <v>75.64</v>
      </c>
      <c r="E116" s="5">
        <v>61</v>
      </c>
      <c r="F116" s="6">
        <f t="shared" si="6"/>
        <v>31.39</v>
      </c>
      <c r="G116" s="6">
        <v>43</v>
      </c>
      <c r="H116" s="7">
        <f t="shared" si="7"/>
        <v>107.03</v>
      </c>
      <c r="I116" s="17">
        <f t="shared" si="8"/>
        <v>104</v>
      </c>
    </row>
    <row r="117" spans="2:9" x14ac:dyDescent="0.25">
      <c r="B117" s="3">
        <v>130064502</v>
      </c>
      <c r="C117" s="8" t="s">
        <v>248</v>
      </c>
      <c r="D117" s="5">
        <f t="shared" si="5"/>
        <v>172.35999999999999</v>
      </c>
      <c r="E117" s="5">
        <v>139</v>
      </c>
      <c r="F117" s="6">
        <f t="shared" si="6"/>
        <v>137.97</v>
      </c>
      <c r="G117" s="6">
        <v>189</v>
      </c>
      <c r="H117" s="7">
        <f t="shared" si="7"/>
        <v>310.33</v>
      </c>
      <c r="I117" s="17">
        <f t="shared" si="8"/>
        <v>328</v>
      </c>
    </row>
    <row r="118" spans="2:9" x14ac:dyDescent="0.25">
      <c r="B118" s="3">
        <v>740200096</v>
      </c>
      <c r="C118" s="8" t="s">
        <v>249</v>
      </c>
      <c r="D118" s="5">
        <f t="shared" si="5"/>
        <v>62</v>
      </c>
      <c r="E118" s="5">
        <v>50</v>
      </c>
      <c r="F118" s="6">
        <f t="shared" si="6"/>
        <v>21.169999999999998</v>
      </c>
      <c r="G118" s="6">
        <v>29</v>
      </c>
      <c r="H118" s="7">
        <f t="shared" si="7"/>
        <v>83.17</v>
      </c>
      <c r="I118" s="17">
        <f t="shared" si="8"/>
        <v>79</v>
      </c>
    </row>
    <row r="119" spans="2:9" x14ac:dyDescent="0.25">
      <c r="B119" s="3">
        <v>800600008</v>
      </c>
      <c r="C119" s="8" t="s">
        <v>250</v>
      </c>
      <c r="D119" s="5">
        <f t="shared" si="5"/>
        <v>84.32</v>
      </c>
      <c r="E119" s="5">
        <v>68</v>
      </c>
      <c r="F119" s="6">
        <f t="shared" si="6"/>
        <v>73</v>
      </c>
      <c r="G119" s="6">
        <v>100</v>
      </c>
      <c r="H119" s="7">
        <f t="shared" si="7"/>
        <v>157.32</v>
      </c>
      <c r="I119" s="17">
        <f t="shared" si="8"/>
        <v>168</v>
      </c>
    </row>
    <row r="120" spans="2:9" x14ac:dyDescent="0.25">
      <c r="B120" s="3">
        <v>800600020</v>
      </c>
      <c r="C120" s="8" t="s">
        <v>251</v>
      </c>
      <c r="D120" s="5">
        <f t="shared" si="5"/>
        <v>176.08</v>
      </c>
      <c r="E120" s="5">
        <v>142</v>
      </c>
      <c r="F120" s="6">
        <f t="shared" si="6"/>
        <v>26.28</v>
      </c>
      <c r="G120" s="6">
        <v>36</v>
      </c>
      <c r="H120" s="7">
        <f t="shared" si="7"/>
        <v>202.36</v>
      </c>
      <c r="I120" s="17">
        <f t="shared" si="8"/>
        <v>178</v>
      </c>
    </row>
    <row r="121" spans="2:9" x14ac:dyDescent="0.25">
      <c r="B121" s="3">
        <v>800800006</v>
      </c>
      <c r="C121" s="8" t="s">
        <v>252</v>
      </c>
      <c r="D121" s="5">
        <f t="shared" si="5"/>
        <v>85.56</v>
      </c>
      <c r="E121" s="5">
        <v>69</v>
      </c>
      <c r="F121" s="6">
        <f t="shared" si="6"/>
        <v>29.2</v>
      </c>
      <c r="G121" s="6">
        <v>40</v>
      </c>
      <c r="H121" s="7">
        <f t="shared" si="7"/>
        <v>114.76</v>
      </c>
      <c r="I121" s="17">
        <f t="shared" si="8"/>
        <v>109</v>
      </c>
    </row>
    <row r="122" spans="2:9" x14ac:dyDescent="0.25">
      <c r="B122" s="3">
        <v>801000009</v>
      </c>
      <c r="C122" s="8" t="s">
        <v>253</v>
      </c>
      <c r="D122" s="5">
        <f t="shared" si="5"/>
        <v>657.2</v>
      </c>
      <c r="E122" s="5">
        <v>530</v>
      </c>
      <c r="F122" s="6">
        <f t="shared" si="6"/>
        <v>386.9</v>
      </c>
      <c r="G122" s="6">
        <v>530</v>
      </c>
      <c r="H122" s="7">
        <f t="shared" si="7"/>
        <v>1044.0999999999999</v>
      </c>
      <c r="I122" s="17">
        <f t="shared" si="8"/>
        <v>1060</v>
      </c>
    </row>
    <row r="123" spans="2:9" x14ac:dyDescent="0.25">
      <c r="B123" s="3">
        <v>801000013</v>
      </c>
      <c r="C123" s="8" t="s">
        <v>254</v>
      </c>
      <c r="D123" s="5">
        <f t="shared" si="5"/>
        <v>42.16</v>
      </c>
      <c r="E123" s="5">
        <v>34</v>
      </c>
      <c r="F123" s="6">
        <f t="shared" si="6"/>
        <v>20.439999999999998</v>
      </c>
      <c r="G123" s="6">
        <v>28</v>
      </c>
      <c r="H123" s="7">
        <f t="shared" si="7"/>
        <v>62.599999999999994</v>
      </c>
      <c r="I123" s="17">
        <f t="shared" si="8"/>
        <v>62</v>
      </c>
    </row>
    <row r="124" spans="2:9" x14ac:dyDescent="0.25">
      <c r="B124" s="3">
        <v>801200002</v>
      </c>
      <c r="C124" s="8" t="s">
        <v>255</v>
      </c>
      <c r="D124" s="5">
        <f t="shared" si="5"/>
        <v>171.12</v>
      </c>
      <c r="E124" s="5">
        <v>138</v>
      </c>
      <c r="F124" s="6">
        <f t="shared" si="6"/>
        <v>5.1099999999999994</v>
      </c>
      <c r="G124" s="6">
        <v>7</v>
      </c>
      <c r="H124" s="7">
        <f t="shared" si="7"/>
        <v>176.23000000000002</v>
      </c>
      <c r="I124" s="17">
        <f t="shared" si="8"/>
        <v>145</v>
      </c>
    </row>
    <row r="125" spans="2:9" x14ac:dyDescent="0.25">
      <c r="B125" s="3">
        <v>801400003</v>
      </c>
      <c r="C125" s="8" t="s">
        <v>256</v>
      </c>
      <c r="D125" s="5">
        <f t="shared" si="5"/>
        <v>132.68</v>
      </c>
      <c r="E125" s="5">
        <v>107</v>
      </c>
      <c r="F125" s="6">
        <f t="shared" si="6"/>
        <v>77.38</v>
      </c>
      <c r="G125" s="6">
        <v>106</v>
      </c>
      <c r="H125" s="7">
        <f t="shared" si="7"/>
        <v>210.06</v>
      </c>
      <c r="I125" s="17">
        <f t="shared" si="8"/>
        <v>213</v>
      </c>
    </row>
    <row r="126" spans="2:9" x14ac:dyDescent="0.25">
      <c r="B126" s="3">
        <v>801600054</v>
      </c>
      <c r="C126" s="8" t="s">
        <v>257</v>
      </c>
      <c r="D126" s="5">
        <f t="shared" si="5"/>
        <v>22.32</v>
      </c>
      <c r="E126" s="5">
        <v>18</v>
      </c>
      <c r="F126" s="6">
        <f t="shared" si="6"/>
        <v>0</v>
      </c>
      <c r="G126" s="6"/>
      <c r="H126" s="7">
        <f t="shared" si="7"/>
        <v>22.32</v>
      </c>
      <c r="I126" s="17">
        <f t="shared" si="8"/>
        <v>18</v>
      </c>
    </row>
    <row r="127" spans="2:9" x14ac:dyDescent="0.25">
      <c r="B127" s="3">
        <v>801600085</v>
      </c>
      <c r="C127" s="8" t="s">
        <v>258</v>
      </c>
      <c r="D127" s="5">
        <f t="shared" si="5"/>
        <v>221.96</v>
      </c>
      <c r="E127" s="5">
        <v>179</v>
      </c>
      <c r="F127" s="6">
        <f t="shared" si="6"/>
        <v>148.91999999999999</v>
      </c>
      <c r="G127" s="6">
        <v>204</v>
      </c>
      <c r="H127" s="7">
        <f t="shared" si="7"/>
        <v>370.88</v>
      </c>
      <c r="I127" s="17">
        <f t="shared" si="8"/>
        <v>383</v>
      </c>
    </row>
    <row r="128" spans="2:9" x14ac:dyDescent="0.25">
      <c r="B128" s="3">
        <v>801800014</v>
      </c>
      <c r="C128" s="8" t="s">
        <v>259</v>
      </c>
      <c r="D128" s="5">
        <f t="shared" si="5"/>
        <v>80.599999999999994</v>
      </c>
      <c r="E128" s="5">
        <v>65</v>
      </c>
      <c r="F128" s="6">
        <f t="shared" si="6"/>
        <v>14.6</v>
      </c>
      <c r="G128" s="6">
        <v>20</v>
      </c>
      <c r="H128" s="7">
        <f t="shared" si="7"/>
        <v>95.199999999999989</v>
      </c>
      <c r="I128" s="17">
        <f t="shared" si="8"/>
        <v>85</v>
      </c>
    </row>
    <row r="129" spans="2:9" x14ac:dyDescent="0.25">
      <c r="B129" s="3">
        <v>805200007</v>
      </c>
      <c r="C129" s="8" t="s">
        <v>260</v>
      </c>
      <c r="D129" s="5">
        <f t="shared" si="5"/>
        <v>0</v>
      </c>
      <c r="E129" s="5"/>
      <c r="F129" s="6">
        <f t="shared" si="6"/>
        <v>74.459999999999994</v>
      </c>
      <c r="G129" s="6">
        <v>102</v>
      </c>
      <c r="H129" s="7">
        <f t="shared" si="7"/>
        <v>74.459999999999994</v>
      </c>
      <c r="I129" s="17">
        <f t="shared" si="8"/>
        <v>102</v>
      </c>
    </row>
    <row r="130" spans="2:9" x14ac:dyDescent="0.25">
      <c r="B130" s="3">
        <v>806077202</v>
      </c>
      <c r="C130" s="8" t="s">
        <v>261</v>
      </c>
      <c r="D130" s="5">
        <f t="shared" si="5"/>
        <v>280.24</v>
      </c>
      <c r="E130" s="5">
        <v>226</v>
      </c>
      <c r="F130" s="6">
        <f t="shared" si="6"/>
        <v>0</v>
      </c>
      <c r="G130" s="6"/>
      <c r="H130" s="7">
        <f t="shared" si="7"/>
        <v>280.24</v>
      </c>
      <c r="I130" s="17">
        <f t="shared" si="8"/>
        <v>226</v>
      </c>
    </row>
    <row r="131" spans="2:9" x14ac:dyDescent="0.25">
      <c r="B131" s="3">
        <v>806900003</v>
      </c>
      <c r="C131" s="8" t="s">
        <v>262</v>
      </c>
      <c r="D131" s="5">
        <f t="shared" si="5"/>
        <v>146.32</v>
      </c>
      <c r="E131" s="5">
        <v>118</v>
      </c>
      <c r="F131" s="6">
        <f t="shared" si="6"/>
        <v>37.229999999999997</v>
      </c>
      <c r="G131" s="6">
        <v>51</v>
      </c>
      <c r="H131" s="7">
        <f t="shared" si="7"/>
        <v>183.54999999999998</v>
      </c>
      <c r="I131" s="17">
        <f t="shared" si="8"/>
        <v>169</v>
      </c>
    </row>
    <row r="132" spans="2:9" x14ac:dyDescent="0.25">
      <c r="B132" s="3">
        <v>807600014</v>
      </c>
      <c r="C132" s="8" t="s">
        <v>263</v>
      </c>
      <c r="D132" s="5">
        <f t="shared" si="5"/>
        <v>70.679999999999993</v>
      </c>
      <c r="E132" s="5">
        <v>57</v>
      </c>
      <c r="F132" s="6">
        <f t="shared" si="6"/>
        <v>89.06</v>
      </c>
      <c r="G132" s="6">
        <v>122</v>
      </c>
      <c r="H132" s="7">
        <f t="shared" si="7"/>
        <v>159.74</v>
      </c>
      <c r="I132" s="17">
        <f t="shared" si="8"/>
        <v>179</v>
      </c>
    </row>
    <row r="133" spans="2:9" x14ac:dyDescent="0.25">
      <c r="B133" s="3">
        <v>807600024</v>
      </c>
      <c r="C133" s="8" t="s">
        <v>264</v>
      </c>
      <c r="D133" s="5">
        <f t="shared" si="5"/>
        <v>27.28</v>
      </c>
      <c r="E133" s="5">
        <v>22</v>
      </c>
      <c r="F133" s="6">
        <f t="shared" si="6"/>
        <v>0</v>
      </c>
      <c r="G133" s="6"/>
      <c r="H133" s="7">
        <f t="shared" si="7"/>
        <v>27.28</v>
      </c>
      <c r="I133" s="17">
        <f t="shared" si="8"/>
        <v>22</v>
      </c>
    </row>
    <row r="134" spans="2:9" x14ac:dyDescent="0.25">
      <c r="B134" s="3">
        <v>807635202</v>
      </c>
      <c r="C134" s="8" t="s">
        <v>265</v>
      </c>
      <c r="D134" s="5">
        <f t="shared" si="5"/>
        <v>14.879999999999999</v>
      </c>
      <c r="E134" s="5">
        <v>12</v>
      </c>
      <c r="F134" s="6">
        <f t="shared" si="6"/>
        <v>0</v>
      </c>
      <c r="G134" s="6"/>
      <c r="H134" s="7">
        <f t="shared" si="7"/>
        <v>14.879999999999999</v>
      </c>
      <c r="I134" s="17">
        <f t="shared" si="8"/>
        <v>12</v>
      </c>
    </row>
    <row r="135" spans="2:9" x14ac:dyDescent="0.25">
      <c r="B135" s="3">
        <v>808477201</v>
      </c>
      <c r="C135" s="8" t="s">
        <v>266</v>
      </c>
      <c r="D135" s="5">
        <f t="shared" si="5"/>
        <v>2.48</v>
      </c>
      <c r="E135" s="5">
        <v>2</v>
      </c>
      <c r="F135" s="6">
        <f t="shared" si="6"/>
        <v>0</v>
      </c>
      <c r="G135" s="6"/>
      <c r="H135" s="7">
        <f t="shared" si="7"/>
        <v>2.48</v>
      </c>
      <c r="I135" s="17">
        <f t="shared" si="8"/>
        <v>2</v>
      </c>
    </row>
    <row r="136" spans="2:9" x14ac:dyDescent="0.25">
      <c r="B136" s="3">
        <v>809600010</v>
      </c>
      <c r="C136" s="8" t="s">
        <v>267</v>
      </c>
      <c r="D136" s="5">
        <f t="shared" ref="D136:D199" si="9">1.24*E136</f>
        <v>68.2</v>
      </c>
      <c r="E136" s="5">
        <v>55</v>
      </c>
      <c r="F136" s="6">
        <f t="shared" ref="F136:F199" si="10">0.73*G136</f>
        <v>0</v>
      </c>
      <c r="G136" s="6"/>
      <c r="H136" s="7">
        <f t="shared" ref="H136:H199" si="11">D136+F136</f>
        <v>68.2</v>
      </c>
      <c r="I136" s="17">
        <f t="shared" ref="I136:I199" si="12">E136+G136</f>
        <v>55</v>
      </c>
    </row>
    <row r="137" spans="2:9" x14ac:dyDescent="0.25">
      <c r="B137" s="3">
        <v>10001581</v>
      </c>
      <c r="C137" s="8" t="s">
        <v>268</v>
      </c>
      <c r="D137" s="5">
        <f t="shared" si="9"/>
        <v>158.72</v>
      </c>
      <c r="E137" s="5">
        <v>128</v>
      </c>
      <c r="F137" s="6">
        <f t="shared" si="10"/>
        <v>110.23</v>
      </c>
      <c r="G137" s="6">
        <v>151</v>
      </c>
      <c r="H137" s="7">
        <f t="shared" si="11"/>
        <v>268.95</v>
      </c>
      <c r="I137" s="17">
        <f t="shared" si="12"/>
        <v>279</v>
      </c>
    </row>
    <row r="138" spans="2:9" x14ac:dyDescent="0.25">
      <c r="B138" s="3">
        <v>250000030</v>
      </c>
      <c r="C138" s="8" t="s">
        <v>269</v>
      </c>
      <c r="D138" s="5">
        <f t="shared" si="9"/>
        <v>91.76</v>
      </c>
      <c r="E138" s="5">
        <v>74</v>
      </c>
      <c r="F138" s="6">
        <f t="shared" si="10"/>
        <v>0</v>
      </c>
      <c r="G138" s="6"/>
      <c r="H138" s="7">
        <f t="shared" si="11"/>
        <v>91.76</v>
      </c>
      <c r="I138" s="17">
        <f t="shared" si="12"/>
        <v>74</v>
      </c>
    </row>
    <row r="139" spans="2:9" x14ac:dyDescent="0.25">
      <c r="B139" s="3">
        <v>250000040</v>
      </c>
      <c r="C139" s="8" t="s">
        <v>270</v>
      </c>
      <c r="D139" s="5">
        <f t="shared" si="9"/>
        <v>69.44</v>
      </c>
      <c r="E139" s="5">
        <v>56</v>
      </c>
      <c r="F139" s="6">
        <f t="shared" si="10"/>
        <v>0</v>
      </c>
      <c r="G139" s="6"/>
      <c r="H139" s="7">
        <f t="shared" si="11"/>
        <v>69.44</v>
      </c>
      <c r="I139" s="17">
        <f t="shared" si="12"/>
        <v>56</v>
      </c>
    </row>
    <row r="140" spans="2:9" x14ac:dyDescent="0.25">
      <c r="B140" s="3">
        <v>250000041</v>
      </c>
      <c r="C140" s="8" t="s">
        <v>271</v>
      </c>
      <c r="D140" s="5">
        <f t="shared" si="9"/>
        <v>60.76</v>
      </c>
      <c r="E140" s="5">
        <v>49</v>
      </c>
      <c r="F140" s="6">
        <f t="shared" si="10"/>
        <v>40.15</v>
      </c>
      <c r="G140" s="6">
        <v>55</v>
      </c>
      <c r="H140" s="7">
        <f t="shared" si="11"/>
        <v>100.91</v>
      </c>
      <c r="I140" s="17">
        <f t="shared" si="12"/>
        <v>104</v>
      </c>
    </row>
    <row r="141" spans="2:9" x14ac:dyDescent="0.25">
      <c r="B141" s="3">
        <v>250000042</v>
      </c>
      <c r="C141" s="8" t="s">
        <v>272</v>
      </c>
      <c r="D141" s="5">
        <f t="shared" si="9"/>
        <v>57.04</v>
      </c>
      <c r="E141" s="5">
        <v>46</v>
      </c>
      <c r="F141" s="6">
        <f t="shared" si="10"/>
        <v>0</v>
      </c>
      <c r="G141" s="6"/>
      <c r="H141" s="7">
        <f t="shared" si="11"/>
        <v>57.04</v>
      </c>
      <c r="I141" s="17">
        <f t="shared" si="12"/>
        <v>46</v>
      </c>
    </row>
    <row r="142" spans="2:9" x14ac:dyDescent="0.25">
      <c r="B142" s="3">
        <v>250000045</v>
      </c>
      <c r="C142" s="8" t="s">
        <v>273</v>
      </c>
      <c r="D142" s="5">
        <f t="shared" si="9"/>
        <v>23.56</v>
      </c>
      <c r="E142" s="5">
        <v>19</v>
      </c>
      <c r="F142" s="6">
        <f t="shared" si="10"/>
        <v>0</v>
      </c>
      <c r="G142" s="6"/>
      <c r="H142" s="7">
        <f t="shared" si="11"/>
        <v>23.56</v>
      </c>
      <c r="I142" s="17">
        <f t="shared" si="12"/>
        <v>19</v>
      </c>
    </row>
    <row r="143" spans="2:9" x14ac:dyDescent="0.25">
      <c r="B143" s="3">
        <v>250000046</v>
      </c>
      <c r="C143" s="8" t="s">
        <v>274</v>
      </c>
      <c r="D143" s="5">
        <f t="shared" si="9"/>
        <v>22.32</v>
      </c>
      <c r="E143" s="5">
        <v>18</v>
      </c>
      <c r="F143" s="6">
        <f t="shared" si="10"/>
        <v>0</v>
      </c>
      <c r="G143" s="6"/>
      <c r="H143" s="7">
        <f t="shared" si="11"/>
        <v>22.32</v>
      </c>
      <c r="I143" s="17">
        <f t="shared" si="12"/>
        <v>18</v>
      </c>
    </row>
    <row r="144" spans="2:9" x14ac:dyDescent="0.25">
      <c r="B144" s="3">
        <v>250000169</v>
      </c>
      <c r="C144" s="8" t="s">
        <v>275</v>
      </c>
      <c r="D144" s="5">
        <f t="shared" si="9"/>
        <v>60.76</v>
      </c>
      <c r="E144" s="5">
        <v>49</v>
      </c>
      <c r="F144" s="6">
        <f t="shared" si="10"/>
        <v>144.54</v>
      </c>
      <c r="G144" s="6">
        <v>198</v>
      </c>
      <c r="H144" s="7">
        <f t="shared" si="11"/>
        <v>205.29999999999998</v>
      </c>
      <c r="I144" s="17">
        <f t="shared" si="12"/>
        <v>247</v>
      </c>
    </row>
    <row r="145" spans="2:9" x14ac:dyDescent="0.25">
      <c r="B145" s="3">
        <v>360800006</v>
      </c>
      <c r="C145" s="8" t="s">
        <v>276</v>
      </c>
      <c r="D145" s="5">
        <f t="shared" si="9"/>
        <v>140.12</v>
      </c>
      <c r="E145" s="5">
        <v>113</v>
      </c>
      <c r="F145" s="6">
        <f t="shared" si="10"/>
        <v>27.74</v>
      </c>
      <c r="G145" s="6">
        <v>38</v>
      </c>
      <c r="H145" s="7">
        <f t="shared" si="11"/>
        <v>167.86</v>
      </c>
      <c r="I145" s="17">
        <f t="shared" si="12"/>
        <v>151</v>
      </c>
    </row>
    <row r="146" spans="2:9" x14ac:dyDescent="0.25">
      <c r="B146" s="3">
        <v>380200011</v>
      </c>
      <c r="C146" s="8" t="s">
        <v>277</v>
      </c>
      <c r="D146" s="5">
        <f t="shared" si="9"/>
        <v>80.599999999999994</v>
      </c>
      <c r="E146" s="5">
        <v>65</v>
      </c>
      <c r="F146" s="6">
        <f t="shared" si="10"/>
        <v>0</v>
      </c>
      <c r="G146" s="6"/>
      <c r="H146" s="7">
        <f t="shared" si="11"/>
        <v>80.599999999999994</v>
      </c>
      <c r="I146" s="17">
        <f t="shared" si="12"/>
        <v>65</v>
      </c>
    </row>
    <row r="147" spans="2:9" x14ac:dyDescent="0.25">
      <c r="B147" s="3">
        <v>380200037</v>
      </c>
      <c r="C147" s="8" t="s">
        <v>278</v>
      </c>
      <c r="D147" s="5">
        <f t="shared" si="9"/>
        <v>60.76</v>
      </c>
      <c r="E147" s="5">
        <v>49</v>
      </c>
      <c r="F147" s="6">
        <f t="shared" si="10"/>
        <v>0</v>
      </c>
      <c r="G147" s="6"/>
      <c r="H147" s="7">
        <f t="shared" si="11"/>
        <v>60.76</v>
      </c>
      <c r="I147" s="17">
        <f t="shared" si="12"/>
        <v>49</v>
      </c>
    </row>
    <row r="148" spans="2:9" x14ac:dyDescent="0.25">
      <c r="B148" s="3">
        <v>381600004</v>
      </c>
      <c r="C148" s="8" t="s">
        <v>279</v>
      </c>
      <c r="D148" s="5">
        <f t="shared" si="9"/>
        <v>100.44</v>
      </c>
      <c r="E148" s="5">
        <v>81</v>
      </c>
      <c r="F148" s="6">
        <f t="shared" si="10"/>
        <v>27.009999999999998</v>
      </c>
      <c r="G148" s="6">
        <v>37</v>
      </c>
      <c r="H148" s="7">
        <f t="shared" si="11"/>
        <v>127.44999999999999</v>
      </c>
      <c r="I148" s="17">
        <f t="shared" si="12"/>
        <v>118</v>
      </c>
    </row>
    <row r="149" spans="2:9" x14ac:dyDescent="0.25">
      <c r="B149" s="3">
        <v>381600005</v>
      </c>
      <c r="C149" s="8" t="s">
        <v>280</v>
      </c>
      <c r="D149" s="5">
        <f t="shared" si="9"/>
        <v>79.36</v>
      </c>
      <c r="E149" s="5">
        <v>64</v>
      </c>
      <c r="F149" s="6">
        <f t="shared" si="10"/>
        <v>11.68</v>
      </c>
      <c r="G149" s="6">
        <v>16</v>
      </c>
      <c r="H149" s="7">
        <f t="shared" si="11"/>
        <v>91.039999999999992</v>
      </c>
      <c r="I149" s="17">
        <f t="shared" si="12"/>
        <v>80</v>
      </c>
    </row>
    <row r="150" spans="2:9" x14ac:dyDescent="0.25">
      <c r="B150" s="3">
        <v>381600009</v>
      </c>
      <c r="C150" s="8" t="s">
        <v>281</v>
      </c>
      <c r="D150" s="5">
        <f t="shared" si="9"/>
        <v>63.24</v>
      </c>
      <c r="E150" s="5">
        <v>51</v>
      </c>
      <c r="F150" s="6">
        <f t="shared" si="10"/>
        <v>0</v>
      </c>
      <c r="G150" s="6"/>
      <c r="H150" s="7">
        <f t="shared" si="11"/>
        <v>63.24</v>
      </c>
      <c r="I150" s="17">
        <f t="shared" si="12"/>
        <v>51</v>
      </c>
    </row>
    <row r="151" spans="2:9" x14ac:dyDescent="0.25">
      <c r="B151" s="3">
        <v>387500004</v>
      </c>
      <c r="C151" s="8" t="s">
        <v>282</v>
      </c>
      <c r="D151" s="5">
        <f t="shared" si="9"/>
        <v>9.92</v>
      </c>
      <c r="E151" s="5">
        <v>8</v>
      </c>
      <c r="F151" s="6">
        <f t="shared" si="10"/>
        <v>0</v>
      </c>
      <c r="G151" s="6"/>
      <c r="H151" s="7">
        <f t="shared" si="11"/>
        <v>9.92</v>
      </c>
      <c r="I151" s="17">
        <f t="shared" si="12"/>
        <v>8</v>
      </c>
    </row>
    <row r="152" spans="2:9" x14ac:dyDescent="0.25">
      <c r="B152" s="3">
        <v>420200030</v>
      </c>
      <c r="C152" s="8" t="s">
        <v>283</v>
      </c>
      <c r="D152" s="5">
        <f t="shared" si="9"/>
        <v>0</v>
      </c>
      <c r="E152" s="5"/>
      <c r="F152" s="6">
        <f t="shared" si="10"/>
        <v>32.85</v>
      </c>
      <c r="G152" s="6">
        <v>45</v>
      </c>
      <c r="H152" s="7">
        <f t="shared" si="11"/>
        <v>32.85</v>
      </c>
      <c r="I152" s="17">
        <f t="shared" si="12"/>
        <v>45</v>
      </c>
    </row>
    <row r="153" spans="2:9" x14ac:dyDescent="0.25">
      <c r="B153" s="3">
        <v>420200053</v>
      </c>
      <c r="C153" s="8" t="s">
        <v>284</v>
      </c>
      <c r="D153" s="5">
        <f t="shared" si="9"/>
        <v>193.44</v>
      </c>
      <c r="E153" s="5">
        <v>156</v>
      </c>
      <c r="F153" s="6">
        <f t="shared" si="10"/>
        <v>727.81</v>
      </c>
      <c r="G153" s="6">
        <v>997</v>
      </c>
      <c r="H153" s="7">
        <f t="shared" si="11"/>
        <v>921.25</v>
      </c>
      <c r="I153" s="17">
        <f t="shared" si="12"/>
        <v>1153</v>
      </c>
    </row>
    <row r="154" spans="2:9" x14ac:dyDescent="0.25">
      <c r="B154" s="3">
        <v>420200056</v>
      </c>
      <c r="C154" s="8" t="s">
        <v>285</v>
      </c>
      <c r="D154" s="5">
        <f t="shared" si="9"/>
        <v>43.4</v>
      </c>
      <c r="E154" s="5">
        <v>35</v>
      </c>
      <c r="F154" s="6">
        <f t="shared" si="10"/>
        <v>63.51</v>
      </c>
      <c r="G154" s="6">
        <v>87</v>
      </c>
      <c r="H154" s="7">
        <f t="shared" si="11"/>
        <v>106.91</v>
      </c>
      <c r="I154" s="17">
        <f t="shared" si="12"/>
        <v>122</v>
      </c>
    </row>
    <row r="155" spans="2:9" x14ac:dyDescent="0.25">
      <c r="B155" s="3">
        <v>420200059</v>
      </c>
      <c r="C155" s="8" t="s">
        <v>286</v>
      </c>
      <c r="D155" s="5">
        <f t="shared" si="9"/>
        <v>32.24</v>
      </c>
      <c r="E155" s="5">
        <v>26</v>
      </c>
      <c r="F155" s="6">
        <f t="shared" si="10"/>
        <v>27.74</v>
      </c>
      <c r="G155" s="6">
        <v>38</v>
      </c>
      <c r="H155" s="7">
        <f t="shared" si="11"/>
        <v>59.980000000000004</v>
      </c>
      <c r="I155" s="17">
        <f t="shared" si="12"/>
        <v>64</v>
      </c>
    </row>
    <row r="156" spans="2:9" x14ac:dyDescent="0.25">
      <c r="B156" s="3">
        <v>420200080</v>
      </c>
      <c r="C156" s="8" t="s">
        <v>287</v>
      </c>
      <c r="D156" s="5">
        <f t="shared" si="9"/>
        <v>11.16</v>
      </c>
      <c r="E156" s="5">
        <v>9</v>
      </c>
      <c r="F156" s="6">
        <f t="shared" si="10"/>
        <v>37.96</v>
      </c>
      <c r="G156" s="6">
        <v>52</v>
      </c>
      <c r="H156" s="7">
        <f t="shared" si="11"/>
        <v>49.120000000000005</v>
      </c>
      <c r="I156" s="17">
        <f t="shared" si="12"/>
        <v>61</v>
      </c>
    </row>
    <row r="157" spans="2:9" x14ac:dyDescent="0.25">
      <c r="B157" s="3">
        <v>421200007</v>
      </c>
      <c r="C157" s="8" t="s">
        <v>288</v>
      </c>
      <c r="D157" s="5">
        <f t="shared" si="9"/>
        <v>34.72</v>
      </c>
      <c r="E157" s="5">
        <v>28</v>
      </c>
      <c r="F157" s="6">
        <f t="shared" si="10"/>
        <v>0</v>
      </c>
      <c r="G157" s="6"/>
      <c r="H157" s="7">
        <f t="shared" si="11"/>
        <v>34.72</v>
      </c>
      <c r="I157" s="17">
        <f t="shared" si="12"/>
        <v>28</v>
      </c>
    </row>
    <row r="158" spans="2:9" x14ac:dyDescent="0.25">
      <c r="B158" s="3">
        <v>424700004</v>
      </c>
      <c r="C158" s="8" t="s">
        <v>289</v>
      </c>
      <c r="D158" s="5">
        <f t="shared" si="9"/>
        <v>54.56</v>
      </c>
      <c r="E158" s="5">
        <v>44</v>
      </c>
      <c r="F158" s="6">
        <f t="shared" si="10"/>
        <v>0</v>
      </c>
      <c r="G158" s="6"/>
      <c r="H158" s="7">
        <f t="shared" si="11"/>
        <v>54.56</v>
      </c>
      <c r="I158" s="17">
        <f t="shared" si="12"/>
        <v>44</v>
      </c>
    </row>
    <row r="159" spans="2:9" x14ac:dyDescent="0.25">
      <c r="B159" s="3">
        <v>425700003</v>
      </c>
      <c r="C159" s="8" t="s">
        <v>290</v>
      </c>
      <c r="D159" s="5">
        <f t="shared" si="9"/>
        <v>57.04</v>
      </c>
      <c r="E159" s="5">
        <v>46</v>
      </c>
      <c r="F159" s="6">
        <f t="shared" si="10"/>
        <v>0</v>
      </c>
      <c r="G159" s="6"/>
      <c r="H159" s="7">
        <f t="shared" si="11"/>
        <v>57.04</v>
      </c>
      <c r="I159" s="17">
        <f t="shared" si="12"/>
        <v>46</v>
      </c>
    </row>
    <row r="160" spans="2:9" x14ac:dyDescent="0.25">
      <c r="B160" s="3">
        <v>429300002</v>
      </c>
      <c r="C160" s="8" t="s">
        <v>291</v>
      </c>
      <c r="D160" s="5">
        <f t="shared" si="9"/>
        <v>53.32</v>
      </c>
      <c r="E160" s="5">
        <v>43</v>
      </c>
      <c r="F160" s="6">
        <f t="shared" si="10"/>
        <v>0</v>
      </c>
      <c r="G160" s="6"/>
      <c r="H160" s="7">
        <f t="shared" si="11"/>
        <v>53.32</v>
      </c>
      <c r="I160" s="17">
        <f t="shared" si="12"/>
        <v>43</v>
      </c>
    </row>
    <row r="161" spans="2:9" x14ac:dyDescent="0.25">
      <c r="B161" s="3">
        <v>429300010</v>
      </c>
      <c r="C161" s="8" t="s">
        <v>292</v>
      </c>
      <c r="D161" s="5">
        <f t="shared" si="9"/>
        <v>70.679999999999993</v>
      </c>
      <c r="E161" s="5">
        <v>57</v>
      </c>
      <c r="F161" s="6">
        <f t="shared" si="10"/>
        <v>40.879999999999995</v>
      </c>
      <c r="G161" s="6">
        <v>56</v>
      </c>
      <c r="H161" s="7">
        <f t="shared" si="11"/>
        <v>111.55999999999999</v>
      </c>
      <c r="I161" s="17">
        <f t="shared" si="12"/>
        <v>113</v>
      </c>
    </row>
    <row r="162" spans="2:9" x14ac:dyDescent="0.25">
      <c r="B162" s="3">
        <v>500200006</v>
      </c>
      <c r="C162" s="8" t="s">
        <v>293</v>
      </c>
      <c r="D162" s="5">
        <f t="shared" si="9"/>
        <v>164.92</v>
      </c>
      <c r="E162" s="5">
        <v>133</v>
      </c>
      <c r="F162" s="6">
        <f t="shared" si="10"/>
        <v>0</v>
      </c>
      <c r="G162" s="6"/>
      <c r="H162" s="7">
        <f t="shared" si="11"/>
        <v>164.92</v>
      </c>
      <c r="I162" s="17">
        <f t="shared" si="12"/>
        <v>133</v>
      </c>
    </row>
    <row r="163" spans="2:9" x14ac:dyDescent="0.25">
      <c r="B163" s="3">
        <v>500200012</v>
      </c>
      <c r="C163" s="8" t="s">
        <v>294</v>
      </c>
      <c r="D163" s="5">
        <f t="shared" si="9"/>
        <v>12.4</v>
      </c>
      <c r="E163" s="5">
        <v>10</v>
      </c>
      <c r="F163" s="6">
        <f t="shared" si="10"/>
        <v>0</v>
      </c>
      <c r="G163" s="6"/>
      <c r="H163" s="7">
        <f t="shared" si="11"/>
        <v>12.4</v>
      </c>
      <c r="I163" s="17">
        <f t="shared" si="12"/>
        <v>10</v>
      </c>
    </row>
    <row r="164" spans="2:9" x14ac:dyDescent="0.25">
      <c r="B164" s="3">
        <v>500200032</v>
      </c>
      <c r="C164" s="8" t="s">
        <v>295</v>
      </c>
      <c r="D164" s="5">
        <f t="shared" si="9"/>
        <v>132.68</v>
      </c>
      <c r="E164" s="5">
        <v>107</v>
      </c>
      <c r="F164" s="6">
        <f t="shared" si="10"/>
        <v>0</v>
      </c>
      <c r="G164" s="6"/>
      <c r="H164" s="7">
        <f t="shared" si="11"/>
        <v>132.68</v>
      </c>
      <c r="I164" s="17">
        <f t="shared" si="12"/>
        <v>107</v>
      </c>
    </row>
    <row r="165" spans="2:9" x14ac:dyDescent="0.25">
      <c r="B165" s="3">
        <v>500200063</v>
      </c>
      <c r="C165" s="8" t="s">
        <v>296</v>
      </c>
      <c r="D165" s="5">
        <f t="shared" si="9"/>
        <v>69.44</v>
      </c>
      <c r="E165" s="5">
        <v>56</v>
      </c>
      <c r="F165" s="6">
        <f t="shared" si="10"/>
        <v>5.1099999999999994</v>
      </c>
      <c r="G165" s="6">
        <v>7</v>
      </c>
      <c r="H165" s="7">
        <f t="shared" si="11"/>
        <v>74.55</v>
      </c>
      <c r="I165" s="17">
        <f t="shared" si="12"/>
        <v>63</v>
      </c>
    </row>
    <row r="166" spans="2:9" x14ac:dyDescent="0.25">
      <c r="B166" s="3">
        <v>660200027</v>
      </c>
      <c r="C166" s="8" t="s">
        <v>297</v>
      </c>
      <c r="D166" s="5">
        <f t="shared" si="9"/>
        <v>177.32</v>
      </c>
      <c r="E166" s="5">
        <v>143</v>
      </c>
      <c r="F166" s="6">
        <f t="shared" si="10"/>
        <v>132.85999999999999</v>
      </c>
      <c r="G166" s="6">
        <v>182</v>
      </c>
      <c r="H166" s="7">
        <f t="shared" si="11"/>
        <v>310.17999999999995</v>
      </c>
      <c r="I166" s="17">
        <f t="shared" si="12"/>
        <v>325</v>
      </c>
    </row>
    <row r="167" spans="2:9" x14ac:dyDescent="0.25">
      <c r="B167" s="3">
        <v>660200040</v>
      </c>
      <c r="C167" s="8" t="s">
        <v>298</v>
      </c>
      <c r="D167" s="5">
        <f t="shared" si="9"/>
        <v>57.04</v>
      </c>
      <c r="E167" s="5">
        <v>46</v>
      </c>
      <c r="F167" s="6">
        <f t="shared" si="10"/>
        <v>0</v>
      </c>
      <c r="G167" s="6"/>
      <c r="H167" s="7">
        <f t="shared" si="11"/>
        <v>57.04</v>
      </c>
      <c r="I167" s="17">
        <f t="shared" si="12"/>
        <v>46</v>
      </c>
    </row>
    <row r="168" spans="2:9" x14ac:dyDescent="0.25">
      <c r="B168" s="3">
        <v>661400003</v>
      </c>
      <c r="C168" s="8" t="s">
        <v>299</v>
      </c>
      <c r="D168" s="5">
        <f t="shared" si="9"/>
        <v>115.32</v>
      </c>
      <c r="E168" s="5">
        <v>93</v>
      </c>
      <c r="F168" s="6">
        <f t="shared" si="10"/>
        <v>0</v>
      </c>
      <c r="G168" s="6"/>
      <c r="H168" s="7">
        <f t="shared" si="11"/>
        <v>115.32</v>
      </c>
      <c r="I168" s="17">
        <f t="shared" si="12"/>
        <v>93</v>
      </c>
    </row>
    <row r="169" spans="2:9" x14ac:dyDescent="0.25">
      <c r="B169" s="3">
        <v>661400007</v>
      </c>
      <c r="C169" s="8" t="s">
        <v>300</v>
      </c>
      <c r="D169" s="5">
        <f t="shared" si="9"/>
        <v>28.52</v>
      </c>
      <c r="E169" s="5">
        <v>23</v>
      </c>
      <c r="F169" s="6">
        <f t="shared" si="10"/>
        <v>0</v>
      </c>
      <c r="G169" s="6"/>
      <c r="H169" s="7">
        <f t="shared" si="11"/>
        <v>28.52</v>
      </c>
      <c r="I169" s="17">
        <f t="shared" si="12"/>
        <v>23</v>
      </c>
    </row>
    <row r="170" spans="2:9" x14ac:dyDescent="0.25">
      <c r="B170" s="3">
        <v>700200034</v>
      </c>
      <c r="C170" s="8" t="s">
        <v>301</v>
      </c>
      <c r="D170" s="5">
        <f t="shared" si="9"/>
        <v>168.64</v>
      </c>
      <c r="E170" s="5">
        <v>136</v>
      </c>
      <c r="F170" s="6">
        <f t="shared" si="10"/>
        <v>0</v>
      </c>
      <c r="G170" s="6"/>
      <c r="H170" s="7">
        <f t="shared" si="11"/>
        <v>168.64</v>
      </c>
      <c r="I170" s="17">
        <f t="shared" si="12"/>
        <v>136</v>
      </c>
    </row>
    <row r="171" spans="2:9" x14ac:dyDescent="0.25">
      <c r="B171" s="3">
        <v>700800012</v>
      </c>
      <c r="C171" s="8" t="s">
        <v>302</v>
      </c>
      <c r="D171" s="5">
        <f t="shared" si="9"/>
        <v>57.04</v>
      </c>
      <c r="E171" s="5">
        <v>46</v>
      </c>
      <c r="F171" s="6">
        <f t="shared" si="10"/>
        <v>32.85</v>
      </c>
      <c r="G171" s="6">
        <v>45</v>
      </c>
      <c r="H171" s="7">
        <f t="shared" si="11"/>
        <v>89.89</v>
      </c>
      <c r="I171" s="17">
        <f t="shared" si="12"/>
        <v>91</v>
      </c>
    </row>
    <row r="172" spans="2:9" x14ac:dyDescent="0.25">
      <c r="B172" s="3">
        <v>701400004</v>
      </c>
      <c r="C172" s="8" t="s">
        <v>303</v>
      </c>
      <c r="D172" s="5">
        <f t="shared" si="9"/>
        <v>69.44</v>
      </c>
      <c r="E172" s="5">
        <v>56</v>
      </c>
      <c r="F172" s="6">
        <f t="shared" si="10"/>
        <v>0</v>
      </c>
      <c r="G172" s="6"/>
      <c r="H172" s="7">
        <f t="shared" si="11"/>
        <v>69.44</v>
      </c>
      <c r="I172" s="17">
        <f t="shared" si="12"/>
        <v>56</v>
      </c>
    </row>
    <row r="173" spans="2:9" x14ac:dyDescent="0.25">
      <c r="B173" s="3">
        <v>701800002</v>
      </c>
      <c r="C173" s="8" t="s">
        <v>304</v>
      </c>
      <c r="D173" s="5">
        <f t="shared" si="9"/>
        <v>0</v>
      </c>
      <c r="E173" s="5"/>
      <c r="F173" s="6">
        <f t="shared" si="10"/>
        <v>7.3</v>
      </c>
      <c r="G173" s="6">
        <v>10</v>
      </c>
      <c r="H173" s="7">
        <f t="shared" si="11"/>
        <v>7.3</v>
      </c>
      <c r="I173" s="17">
        <f t="shared" si="12"/>
        <v>10</v>
      </c>
    </row>
    <row r="174" spans="2:9" x14ac:dyDescent="0.25">
      <c r="B174" s="3">
        <v>940200007</v>
      </c>
      <c r="C174" s="8" t="s">
        <v>305</v>
      </c>
      <c r="D174" s="5">
        <f t="shared" si="9"/>
        <v>38.44</v>
      </c>
      <c r="E174" s="5">
        <v>31</v>
      </c>
      <c r="F174" s="6">
        <f t="shared" si="10"/>
        <v>22.63</v>
      </c>
      <c r="G174" s="6">
        <v>31</v>
      </c>
      <c r="H174" s="7">
        <f t="shared" si="11"/>
        <v>61.069999999999993</v>
      </c>
      <c r="I174" s="17">
        <f t="shared" si="12"/>
        <v>62</v>
      </c>
    </row>
    <row r="175" spans="2:9" x14ac:dyDescent="0.25">
      <c r="B175" s="3">
        <v>940200018</v>
      </c>
      <c r="C175" s="8" t="s">
        <v>306</v>
      </c>
      <c r="D175" s="5">
        <f t="shared" si="9"/>
        <v>44.64</v>
      </c>
      <c r="E175" s="5">
        <v>36</v>
      </c>
      <c r="F175" s="6">
        <f t="shared" si="10"/>
        <v>26.28</v>
      </c>
      <c r="G175" s="6">
        <v>36</v>
      </c>
      <c r="H175" s="7">
        <f t="shared" si="11"/>
        <v>70.92</v>
      </c>
      <c r="I175" s="17">
        <f t="shared" si="12"/>
        <v>72</v>
      </c>
    </row>
    <row r="176" spans="2:9" x14ac:dyDescent="0.25">
      <c r="B176" s="3">
        <v>940200019</v>
      </c>
      <c r="C176" s="8" t="s">
        <v>307</v>
      </c>
      <c r="D176" s="5">
        <f t="shared" si="9"/>
        <v>18.600000000000001</v>
      </c>
      <c r="E176" s="5">
        <v>15</v>
      </c>
      <c r="F176" s="6">
        <f t="shared" si="10"/>
        <v>8.76</v>
      </c>
      <c r="G176" s="6">
        <v>12</v>
      </c>
      <c r="H176" s="7">
        <f t="shared" si="11"/>
        <v>27.36</v>
      </c>
      <c r="I176" s="17">
        <f t="shared" si="12"/>
        <v>27</v>
      </c>
    </row>
    <row r="177" spans="2:9" x14ac:dyDescent="0.25">
      <c r="B177" s="3">
        <v>941600013</v>
      </c>
      <c r="C177" s="8" t="s">
        <v>308</v>
      </c>
      <c r="D177" s="5">
        <f t="shared" si="9"/>
        <v>83.08</v>
      </c>
      <c r="E177" s="5">
        <v>67</v>
      </c>
      <c r="F177" s="6">
        <f t="shared" si="10"/>
        <v>48.91</v>
      </c>
      <c r="G177" s="6">
        <v>67</v>
      </c>
      <c r="H177" s="7">
        <f t="shared" si="11"/>
        <v>131.99</v>
      </c>
      <c r="I177" s="17">
        <f t="shared" si="12"/>
        <v>134</v>
      </c>
    </row>
    <row r="178" spans="2:9" x14ac:dyDescent="0.25">
      <c r="B178" s="3">
        <v>941600023</v>
      </c>
      <c r="C178" s="8" t="s">
        <v>309</v>
      </c>
      <c r="D178" s="5">
        <f t="shared" si="9"/>
        <v>52.08</v>
      </c>
      <c r="E178" s="5">
        <v>42</v>
      </c>
      <c r="F178" s="6">
        <f t="shared" si="10"/>
        <v>24.82</v>
      </c>
      <c r="G178" s="6">
        <v>34</v>
      </c>
      <c r="H178" s="7">
        <f t="shared" si="11"/>
        <v>76.900000000000006</v>
      </c>
      <c r="I178" s="17">
        <f t="shared" si="12"/>
        <v>76</v>
      </c>
    </row>
    <row r="179" spans="2:9" x14ac:dyDescent="0.25">
      <c r="B179" s="3">
        <v>961600005</v>
      </c>
      <c r="C179" s="8" t="s">
        <v>310</v>
      </c>
      <c r="D179" s="5">
        <f t="shared" si="9"/>
        <v>116.56</v>
      </c>
      <c r="E179" s="5">
        <v>94</v>
      </c>
      <c r="F179" s="6">
        <f t="shared" si="10"/>
        <v>87.6</v>
      </c>
      <c r="G179" s="6">
        <v>120</v>
      </c>
      <c r="H179" s="7">
        <f t="shared" si="11"/>
        <v>204.16</v>
      </c>
      <c r="I179" s="17">
        <f t="shared" si="12"/>
        <v>214</v>
      </c>
    </row>
    <row r="180" spans="2:9" x14ac:dyDescent="0.25">
      <c r="B180" s="3">
        <v>90000016</v>
      </c>
      <c r="C180" s="8" t="s">
        <v>311</v>
      </c>
      <c r="D180" s="5">
        <f t="shared" si="9"/>
        <v>150.04</v>
      </c>
      <c r="E180" s="5">
        <v>121</v>
      </c>
      <c r="F180" s="6">
        <f t="shared" si="10"/>
        <v>97.82</v>
      </c>
      <c r="G180" s="6">
        <v>134</v>
      </c>
      <c r="H180" s="7">
        <f t="shared" si="11"/>
        <v>247.85999999999999</v>
      </c>
      <c r="I180" s="17">
        <f t="shared" si="12"/>
        <v>255</v>
      </c>
    </row>
    <row r="181" spans="2:9" x14ac:dyDescent="0.25">
      <c r="B181" s="3">
        <v>90000057</v>
      </c>
      <c r="C181" s="8" t="s">
        <v>312</v>
      </c>
      <c r="D181" s="5">
        <f t="shared" si="9"/>
        <v>54.56</v>
      </c>
      <c r="E181" s="5">
        <v>44</v>
      </c>
      <c r="F181" s="6">
        <f t="shared" si="10"/>
        <v>169.35999999999999</v>
      </c>
      <c r="G181" s="6">
        <v>232</v>
      </c>
      <c r="H181" s="7">
        <f t="shared" si="11"/>
        <v>223.92</v>
      </c>
      <c r="I181" s="17">
        <f t="shared" si="12"/>
        <v>276</v>
      </c>
    </row>
    <row r="182" spans="2:9" x14ac:dyDescent="0.25">
      <c r="B182" s="3">
        <v>90000079</v>
      </c>
      <c r="C182" s="8" t="s">
        <v>313</v>
      </c>
      <c r="D182" s="5">
        <f t="shared" si="9"/>
        <v>117.8</v>
      </c>
      <c r="E182" s="5">
        <v>95</v>
      </c>
      <c r="F182" s="6">
        <f t="shared" si="10"/>
        <v>69.349999999999994</v>
      </c>
      <c r="G182" s="6">
        <v>95</v>
      </c>
      <c r="H182" s="7">
        <f t="shared" si="11"/>
        <v>187.14999999999998</v>
      </c>
      <c r="I182" s="17">
        <f t="shared" si="12"/>
        <v>190</v>
      </c>
    </row>
    <row r="183" spans="2:9" x14ac:dyDescent="0.25">
      <c r="B183" s="3">
        <v>90000093</v>
      </c>
      <c r="C183" s="8" t="s">
        <v>314</v>
      </c>
      <c r="D183" s="5">
        <f t="shared" si="9"/>
        <v>182.28</v>
      </c>
      <c r="E183" s="5">
        <v>147</v>
      </c>
      <c r="F183" s="6">
        <f t="shared" si="10"/>
        <v>129.94</v>
      </c>
      <c r="G183" s="6">
        <v>178</v>
      </c>
      <c r="H183" s="7">
        <f t="shared" si="11"/>
        <v>312.22000000000003</v>
      </c>
      <c r="I183" s="17">
        <f t="shared" si="12"/>
        <v>325</v>
      </c>
    </row>
    <row r="184" spans="2:9" x14ac:dyDescent="0.25">
      <c r="B184" s="3">
        <v>90000113</v>
      </c>
      <c r="C184" s="8" t="s">
        <v>315</v>
      </c>
      <c r="D184" s="5">
        <f t="shared" si="9"/>
        <v>105.4</v>
      </c>
      <c r="E184" s="5">
        <v>85</v>
      </c>
      <c r="F184" s="6">
        <f t="shared" si="10"/>
        <v>0</v>
      </c>
      <c r="G184" s="6"/>
      <c r="H184" s="7">
        <f t="shared" si="11"/>
        <v>105.4</v>
      </c>
      <c r="I184" s="17">
        <f t="shared" si="12"/>
        <v>85</v>
      </c>
    </row>
    <row r="185" spans="2:9" x14ac:dyDescent="0.25">
      <c r="B185" s="3">
        <v>90020301</v>
      </c>
      <c r="C185" s="8" t="s">
        <v>316</v>
      </c>
      <c r="D185" s="5">
        <f t="shared" si="9"/>
        <v>146.32</v>
      </c>
      <c r="E185" s="5">
        <v>118</v>
      </c>
      <c r="F185" s="6">
        <f t="shared" si="10"/>
        <v>0</v>
      </c>
      <c r="G185" s="6"/>
      <c r="H185" s="7">
        <f t="shared" si="11"/>
        <v>146.32</v>
      </c>
      <c r="I185" s="17">
        <f t="shared" si="12"/>
        <v>118</v>
      </c>
    </row>
    <row r="186" spans="2:9" x14ac:dyDescent="0.25">
      <c r="B186" s="3">
        <v>90024001</v>
      </c>
      <c r="C186" s="8" t="s">
        <v>317</v>
      </c>
      <c r="D186" s="5">
        <f t="shared" si="9"/>
        <v>62</v>
      </c>
      <c r="E186" s="5">
        <v>50</v>
      </c>
      <c r="F186" s="6">
        <f t="shared" si="10"/>
        <v>121.17999999999999</v>
      </c>
      <c r="G186" s="6">
        <v>166</v>
      </c>
      <c r="H186" s="7">
        <f t="shared" si="11"/>
        <v>183.18</v>
      </c>
      <c r="I186" s="17">
        <f t="shared" si="12"/>
        <v>216</v>
      </c>
    </row>
    <row r="187" spans="2:9" x14ac:dyDescent="0.25">
      <c r="B187" s="3">
        <v>90024101</v>
      </c>
      <c r="C187" s="8" t="s">
        <v>318</v>
      </c>
      <c r="D187" s="5">
        <f t="shared" si="9"/>
        <v>80.599999999999994</v>
      </c>
      <c r="E187" s="5">
        <v>65</v>
      </c>
      <c r="F187" s="6">
        <f t="shared" si="10"/>
        <v>67.16</v>
      </c>
      <c r="G187" s="6">
        <v>92</v>
      </c>
      <c r="H187" s="7">
        <f t="shared" si="11"/>
        <v>147.76</v>
      </c>
      <c r="I187" s="17">
        <f t="shared" si="12"/>
        <v>157</v>
      </c>
    </row>
    <row r="188" spans="2:9" x14ac:dyDescent="0.25">
      <c r="B188" s="3">
        <v>90065208</v>
      </c>
      <c r="C188" s="8" t="s">
        <v>319</v>
      </c>
      <c r="D188" s="5">
        <f t="shared" si="9"/>
        <v>0</v>
      </c>
      <c r="E188" s="5"/>
      <c r="F188" s="6">
        <f t="shared" si="10"/>
        <v>13.87</v>
      </c>
      <c r="G188" s="6">
        <v>19</v>
      </c>
      <c r="H188" s="7">
        <f t="shared" si="11"/>
        <v>13.87</v>
      </c>
      <c r="I188" s="17">
        <f t="shared" si="12"/>
        <v>19</v>
      </c>
    </row>
    <row r="189" spans="2:9" x14ac:dyDescent="0.25">
      <c r="B189" s="3">
        <v>90077202</v>
      </c>
      <c r="C189" s="8" t="s">
        <v>320</v>
      </c>
      <c r="D189" s="5">
        <f t="shared" si="9"/>
        <v>62</v>
      </c>
      <c r="E189" s="5">
        <v>50</v>
      </c>
      <c r="F189" s="6">
        <f t="shared" si="10"/>
        <v>78.11</v>
      </c>
      <c r="G189" s="6">
        <v>107</v>
      </c>
      <c r="H189" s="7">
        <f t="shared" si="11"/>
        <v>140.11000000000001</v>
      </c>
      <c r="I189" s="17">
        <f t="shared" si="12"/>
        <v>157</v>
      </c>
    </row>
    <row r="190" spans="2:9" x14ac:dyDescent="0.25">
      <c r="B190" s="3">
        <v>90077206</v>
      </c>
      <c r="C190" s="8" t="s">
        <v>321</v>
      </c>
      <c r="D190" s="5">
        <f t="shared" si="9"/>
        <v>70.679999999999993</v>
      </c>
      <c r="E190" s="5">
        <v>57</v>
      </c>
      <c r="F190" s="6">
        <f t="shared" si="10"/>
        <v>41.61</v>
      </c>
      <c r="G190" s="6">
        <v>57</v>
      </c>
      <c r="H190" s="7">
        <f t="shared" si="11"/>
        <v>112.28999999999999</v>
      </c>
      <c r="I190" s="17">
        <f t="shared" si="12"/>
        <v>114</v>
      </c>
    </row>
    <row r="191" spans="2:9" x14ac:dyDescent="0.25">
      <c r="B191" s="3">
        <v>110000003</v>
      </c>
      <c r="C191" s="8" t="s">
        <v>322</v>
      </c>
      <c r="D191" s="5">
        <f t="shared" si="9"/>
        <v>59.519999999999996</v>
      </c>
      <c r="E191" s="5">
        <v>48</v>
      </c>
      <c r="F191" s="6">
        <f t="shared" si="10"/>
        <v>0</v>
      </c>
      <c r="G191" s="6"/>
      <c r="H191" s="7">
        <f t="shared" si="11"/>
        <v>59.519999999999996</v>
      </c>
      <c r="I191" s="17">
        <f t="shared" si="12"/>
        <v>48</v>
      </c>
    </row>
    <row r="192" spans="2:9" x14ac:dyDescent="0.25">
      <c r="B192" s="3">
        <v>110000023</v>
      </c>
      <c r="C192" s="8" t="s">
        <v>323</v>
      </c>
      <c r="D192" s="5">
        <f t="shared" si="9"/>
        <v>99.2</v>
      </c>
      <c r="E192" s="5">
        <v>80</v>
      </c>
      <c r="F192" s="6">
        <f t="shared" si="10"/>
        <v>0</v>
      </c>
      <c r="G192" s="6"/>
      <c r="H192" s="7">
        <f t="shared" si="11"/>
        <v>99.2</v>
      </c>
      <c r="I192" s="17">
        <f t="shared" si="12"/>
        <v>80</v>
      </c>
    </row>
    <row r="193" spans="2:9" x14ac:dyDescent="0.25">
      <c r="B193" s="3">
        <v>110000048</v>
      </c>
      <c r="C193" s="8" t="s">
        <v>324</v>
      </c>
      <c r="D193" s="5">
        <f t="shared" si="9"/>
        <v>296.36</v>
      </c>
      <c r="E193" s="5">
        <v>239</v>
      </c>
      <c r="F193" s="6">
        <f t="shared" si="10"/>
        <v>175.2</v>
      </c>
      <c r="G193" s="6">
        <v>240</v>
      </c>
      <c r="H193" s="7">
        <f t="shared" si="11"/>
        <v>471.56</v>
      </c>
      <c r="I193" s="17">
        <f t="shared" si="12"/>
        <v>479</v>
      </c>
    </row>
    <row r="194" spans="2:9" x14ac:dyDescent="0.25">
      <c r="B194" s="3">
        <v>320200002</v>
      </c>
      <c r="C194" s="8" t="s">
        <v>325</v>
      </c>
      <c r="D194" s="5">
        <f t="shared" si="9"/>
        <v>68.2</v>
      </c>
      <c r="E194" s="5">
        <v>55</v>
      </c>
      <c r="F194" s="6">
        <f t="shared" si="10"/>
        <v>68.62</v>
      </c>
      <c r="G194" s="6">
        <v>94</v>
      </c>
      <c r="H194" s="7">
        <f t="shared" si="11"/>
        <v>136.82</v>
      </c>
      <c r="I194" s="17">
        <f t="shared" si="12"/>
        <v>149</v>
      </c>
    </row>
    <row r="195" spans="2:9" x14ac:dyDescent="0.25">
      <c r="B195" s="3">
        <v>320200009</v>
      </c>
      <c r="C195" s="8" t="s">
        <v>326</v>
      </c>
      <c r="D195" s="5">
        <f t="shared" si="9"/>
        <v>26.04</v>
      </c>
      <c r="E195" s="5">
        <v>21</v>
      </c>
      <c r="F195" s="6">
        <f t="shared" si="10"/>
        <v>0</v>
      </c>
      <c r="G195" s="6"/>
      <c r="H195" s="7">
        <f t="shared" si="11"/>
        <v>26.04</v>
      </c>
      <c r="I195" s="17">
        <f t="shared" si="12"/>
        <v>21</v>
      </c>
    </row>
    <row r="196" spans="2:9" x14ac:dyDescent="0.25">
      <c r="B196" s="3">
        <v>320200023</v>
      </c>
      <c r="C196" s="8" t="s">
        <v>327</v>
      </c>
      <c r="D196" s="5">
        <f t="shared" si="9"/>
        <v>27.28</v>
      </c>
      <c r="E196" s="5">
        <v>22</v>
      </c>
      <c r="F196" s="6">
        <f t="shared" si="10"/>
        <v>0</v>
      </c>
      <c r="G196" s="6"/>
      <c r="H196" s="7">
        <f t="shared" si="11"/>
        <v>27.28</v>
      </c>
      <c r="I196" s="17">
        <f t="shared" si="12"/>
        <v>22</v>
      </c>
    </row>
    <row r="197" spans="2:9" x14ac:dyDescent="0.25">
      <c r="B197" s="3">
        <v>320200037</v>
      </c>
      <c r="C197" s="8" t="s">
        <v>328</v>
      </c>
      <c r="D197" s="5">
        <f t="shared" si="9"/>
        <v>34.72</v>
      </c>
      <c r="E197" s="5">
        <v>28</v>
      </c>
      <c r="F197" s="6">
        <f t="shared" si="10"/>
        <v>5.1099999999999994</v>
      </c>
      <c r="G197" s="6">
        <v>7</v>
      </c>
      <c r="H197" s="7">
        <f t="shared" si="11"/>
        <v>39.83</v>
      </c>
      <c r="I197" s="17">
        <f t="shared" si="12"/>
        <v>35</v>
      </c>
    </row>
    <row r="198" spans="2:9" x14ac:dyDescent="0.25">
      <c r="B198" s="3">
        <v>321000004</v>
      </c>
      <c r="C198" s="8" t="s">
        <v>329</v>
      </c>
      <c r="D198" s="5">
        <f t="shared" si="9"/>
        <v>7.4399999999999995</v>
      </c>
      <c r="E198" s="5">
        <v>6</v>
      </c>
      <c r="F198" s="6">
        <f t="shared" si="10"/>
        <v>0</v>
      </c>
      <c r="G198" s="6"/>
      <c r="H198" s="7">
        <f t="shared" si="11"/>
        <v>7.4399999999999995</v>
      </c>
      <c r="I198" s="17">
        <f t="shared" si="12"/>
        <v>6</v>
      </c>
    </row>
    <row r="199" spans="2:9" x14ac:dyDescent="0.25">
      <c r="B199" s="3">
        <v>321400001</v>
      </c>
      <c r="C199" s="8" t="s">
        <v>330</v>
      </c>
      <c r="D199" s="5">
        <f t="shared" si="9"/>
        <v>125.24</v>
      </c>
      <c r="E199" s="5">
        <v>101</v>
      </c>
      <c r="F199" s="6">
        <f t="shared" si="10"/>
        <v>73.73</v>
      </c>
      <c r="G199" s="6">
        <v>101</v>
      </c>
      <c r="H199" s="7">
        <f t="shared" si="11"/>
        <v>198.97</v>
      </c>
      <c r="I199" s="17">
        <f t="shared" si="12"/>
        <v>202</v>
      </c>
    </row>
    <row r="200" spans="2:9" x14ac:dyDescent="0.25">
      <c r="B200" s="3">
        <v>326100005</v>
      </c>
      <c r="C200" s="8" t="s">
        <v>331</v>
      </c>
      <c r="D200" s="5">
        <f t="shared" ref="D200:D228" si="13">1.24*E200</f>
        <v>14.879999999999999</v>
      </c>
      <c r="E200" s="5">
        <v>12</v>
      </c>
      <c r="F200" s="6">
        <f t="shared" ref="F200:F228" si="14">0.73*G200</f>
        <v>0</v>
      </c>
      <c r="G200" s="6"/>
      <c r="H200" s="7">
        <f t="shared" ref="H200:H228" si="15">D200+F200</f>
        <v>14.879999999999999</v>
      </c>
      <c r="I200" s="17">
        <f t="shared" ref="I200:I228" si="16">E200+G200</f>
        <v>12</v>
      </c>
    </row>
    <row r="201" spans="2:9" x14ac:dyDescent="0.25">
      <c r="B201" s="3">
        <v>326100006</v>
      </c>
      <c r="C201" s="8" t="s">
        <v>332</v>
      </c>
      <c r="D201" s="5">
        <f t="shared" si="13"/>
        <v>44.64</v>
      </c>
      <c r="E201" s="5">
        <v>36</v>
      </c>
      <c r="F201" s="6">
        <f t="shared" si="14"/>
        <v>26.28</v>
      </c>
      <c r="G201" s="6">
        <v>36</v>
      </c>
      <c r="H201" s="7">
        <f t="shared" si="15"/>
        <v>70.92</v>
      </c>
      <c r="I201" s="17">
        <f t="shared" si="16"/>
        <v>72</v>
      </c>
    </row>
    <row r="202" spans="2:9" x14ac:dyDescent="0.25">
      <c r="B202" s="3">
        <v>328200003</v>
      </c>
      <c r="C202" s="8" t="s">
        <v>333</v>
      </c>
      <c r="D202" s="5">
        <f t="shared" si="13"/>
        <v>8.68</v>
      </c>
      <c r="E202" s="5">
        <v>7</v>
      </c>
      <c r="F202" s="6">
        <f t="shared" si="14"/>
        <v>26.28</v>
      </c>
      <c r="G202" s="6">
        <v>36</v>
      </c>
      <c r="H202" s="7">
        <f t="shared" si="15"/>
        <v>34.96</v>
      </c>
      <c r="I202" s="17">
        <f t="shared" si="16"/>
        <v>43</v>
      </c>
    </row>
    <row r="203" spans="2:9" x14ac:dyDescent="0.25">
      <c r="B203" s="3">
        <v>328277201</v>
      </c>
      <c r="C203" s="8" t="s">
        <v>334</v>
      </c>
      <c r="D203" s="5">
        <f t="shared" si="13"/>
        <v>59.519999999999996</v>
      </c>
      <c r="E203" s="5">
        <v>48</v>
      </c>
      <c r="F203" s="6">
        <f t="shared" si="14"/>
        <v>6.57</v>
      </c>
      <c r="G203" s="6">
        <v>9</v>
      </c>
      <c r="H203" s="7">
        <f t="shared" si="15"/>
        <v>66.09</v>
      </c>
      <c r="I203" s="17">
        <f t="shared" si="16"/>
        <v>57</v>
      </c>
    </row>
    <row r="204" spans="2:9" x14ac:dyDescent="0.25">
      <c r="B204" s="3">
        <v>400200025</v>
      </c>
      <c r="C204" s="8" t="s">
        <v>335</v>
      </c>
      <c r="D204" s="5">
        <f t="shared" si="13"/>
        <v>344.71999999999997</v>
      </c>
      <c r="E204" s="5">
        <v>278</v>
      </c>
      <c r="F204" s="6">
        <f t="shared" si="14"/>
        <v>278.86</v>
      </c>
      <c r="G204" s="6">
        <v>382</v>
      </c>
      <c r="H204" s="7">
        <f t="shared" si="15"/>
        <v>623.57999999999993</v>
      </c>
      <c r="I204" s="17">
        <f t="shared" si="16"/>
        <v>660</v>
      </c>
    </row>
    <row r="205" spans="2:9" x14ac:dyDescent="0.25">
      <c r="B205" s="3">
        <v>400200032</v>
      </c>
      <c r="C205" s="8" t="s">
        <v>336</v>
      </c>
      <c r="D205" s="5">
        <f t="shared" si="13"/>
        <v>28.52</v>
      </c>
      <c r="E205" s="5">
        <v>23</v>
      </c>
      <c r="F205" s="6">
        <f t="shared" si="14"/>
        <v>0</v>
      </c>
      <c r="G205" s="6"/>
      <c r="H205" s="7">
        <f t="shared" si="15"/>
        <v>28.52</v>
      </c>
      <c r="I205" s="17">
        <f t="shared" si="16"/>
        <v>23</v>
      </c>
    </row>
    <row r="206" spans="2:9" x14ac:dyDescent="0.25">
      <c r="B206" s="3">
        <v>400200052</v>
      </c>
      <c r="C206" s="8" t="s">
        <v>337</v>
      </c>
      <c r="D206" s="5">
        <f t="shared" si="13"/>
        <v>88.04</v>
      </c>
      <c r="E206" s="5">
        <v>71</v>
      </c>
      <c r="F206" s="6">
        <f t="shared" si="14"/>
        <v>124.83</v>
      </c>
      <c r="G206" s="6">
        <v>171</v>
      </c>
      <c r="H206" s="7">
        <f t="shared" si="15"/>
        <v>212.87</v>
      </c>
      <c r="I206" s="17">
        <f t="shared" si="16"/>
        <v>242</v>
      </c>
    </row>
    <row r="207" spans="2:9" x14ac:dyDescent="0.25">
      <c r="B207" s="3">
        <v>406464501</v>
      </c>
      <c r="C207" s="8" t="s">
        <v>338</v>
      </c>
      <c r="D207" s="5">
        <f t="shared" si="13"/>
        <v>58.28</v>
      </c>
      <c r="E207" s="5">
        <v>47</v>
      </c>
      <c r="F207" s="6">
        <f t="shared" si="14"/>
        <v>0</v>
      </c>
      <c r="G207" s="6"/>
      <c r="H207" s="7">
        <f t="shared" si="15"/>
        <v>58.28</v>
      </c>
      <c r="I207" s="17">
        <f t="shared" si="16"/>
        <v>47</v>
      </c>
    </row>
    <row r="208" spans="2:9" x14ac:dyDescent="0.25">
      <c r="B208" s="3">
        <v>406477201</v>
      </c>
      <c r="C208" s="8" t="s">
        <v>339</v>
      </c>
      <c r="D208" s="5">
        <f t="shared" si="13"/>
        <v>112.84</v>
      </c>
      <c r="E208" s="5">
        <v>91</v>
      </c>
      <c r="F208" s="6">
        <f t="shared" si="14"/>
        <v>66.429999999999993</v>
      </c>
      <c r="G208" s="6">
        <v>91</v>
      </c>
      <c r="H208" s="7">
        <f t="shared" si="15"/>
        <v>179.26999999999998</v>
      </c>
      <c r="I208" s="17">
        <f t="shared" si="16"/>
        <v>182</v>
      </c>
    </row>
    <row r="209" spans="2:9" x14ac:dyDescent="0.25">
      <c r="B209" s="3">
        <v>409500011</v>
      </c>
      <c r="C209" s="8" t="s">
        <v>340</v>
      </c>
      <c r="D209" s="5">
        <f t="shared" si="13"/>
        <v>117.8</v>
      </c>
      <c r="E209" s="5">
        <v>95</v>
      </c>
      <c r="F209" s="6">
        <f t="shared" si="14"/>
        <v>69.349999999999994</v>
      </c>
      <c r="G209" s="6">
        <v>95</v>
      </c>
      <c r="H209" s="7">
        <f t="shared" si="15"/>
        <v>187.14999999999998</v>
      </c>
      <c r="I209" s="17">
        <f t="shared" si="16"/>
        <v>190</v>
      </c>
    </row>
    <row r="210" spans="2:9" x14ac:dyDescent="0.25">
      <c r="B210" s="3">
        <v>460200002</v>
      </c>
      <c r="C210" s="8" t="s">
        <v>341</v>
      </c>
      <c r="D210" s="5">
        <f t="shared" si="13"/>
        <v>22.32</v>
      </c>
      <c r="E210" s="5">
        <v>18</v>
      </c>
      <c r="F210" s="6">
        <f t="shared" si="14"/>
        <v>221.92</v>
      </c>
      <c r="G210" s="6">
        <v>304</v>
      </c>
      <c r="H210" s="7">
        <f t="shared" si="15"/>
        <v>244.23999999999998</v>
      </c>
      <c r="I210" s="17">
        <f t="shared" si="16"/>
        <v>322</v>
      </c>
    </row>
    <row r="211" spans="2:9" x14ac:dyDescent="0.25">
      <c r="B211" s="3">
        <v>460200019</v>
      </c>
      <c r="C211" s="8" t="s">
        <v>342</v>
      </c>
      <c r="D211" s="5">
        <f t="shared" si="13"/>
        <v>94.24</v>
      </c>
      <c r="E211" s="5">
        <v>76</v>
      </c>
      <c r="F211" s="6">
        <f t="shared" si="14"/>
        <v>0</v>
      </c>
      <c r="G211" s="6"/>
      <c r="H211" s="7">
        <f t="shared" si="15"/>
        <v>94.24</v>
      </c>
      <c r="I211" s="17">
        <f t="shared" si="16"/>
        <v>76</v>
      </c>
    </row>
    <row r="212" spans="2:9" x14ac:dyDescent="0.25">
      <c r="B212" s="3">
        <v>460200023</v>
      </c>
      <c r="C212" s="8" t="s">
        <v>343</v>
      </c>
      <c r="D212" s="5">
        <f t="shared" si="13"/>
        <v>22.32</v>
      </c>
      <c r="E212" s="5">
        <v>18</v>
      </c>
      <c r="F212" s="6">
        <f t="shared" si="14"/>
        <v>0</v>
      </c>
      <c r="G212" s="6"/>
      <c r="H212" s="7">
        <f t="shared" si="15"/>
        <v>22.32</v>
      </c>
      <c r="I212" s="17">
        <f t="shared" si="16"/>
        <v>18</v>
      </c>
    </row>
    <row r="213" spans="2:9" x14ac:dyDescent="0.25">
      <c r="B213" s="3">
        <v>460200040</v>
      </c>
      <c r="C213" s="8" t="s">
        <v>344</v>
      </c>
      <c r="D213" s="5">
        <f t="shared" si="13"/>
        <v>37.200000000000003</v>
      </c>
      <c r="E213" s="5">
        <v>30</v>
      </c>
      <c r="F213" s="6">
        <f t="shared" si="14"/>
        <v>0</v>
      </c>
      <c r="G213" s="6"/>
      <c r="H213" s="7">
        <f t="shared" si="15"/>
        <v>37.200000000000003</v>
      </c>
      <c r="I213" s="17">
        <f t="shared" si="16"/>
        <v>30</v>
      </c>
    </row>
    <row r="214" spans="2:9" x14ac:dyDescent="0.25">
      <c r="B214" s="3">
        <v>460800005</v>
      </c>
      <c r="C214" s="8" t="s">
        <v>345</v>
      </c>
      <c r="D214" s="5">
        <f t="shared" si="13"/>
        <v>145.08000000000001</v>
      </c>
      <c r="E214" s="5">
        <v>117</v>
      </c>
      <c r="F214" s="6">
        <f t="shared" si="14"/>
        <v>0</v>
      </c>
      <c r="G214" s="6"/>
      <c r="H214" s="7">
        <f t="shared" si="15"/>
        <v>145.08000000000001</v>
      </c>
      <c r="I214" s="17">
        <f t="shared" si="16"/>
        <v>117</v>
      </c>
    </row>
    <row r="215" spans="2:9" x14ac:dyDescent="0.25">
      <c r="B215" s="3">
        <v>468900002</v>
      </c>
      <c r="C215" s="8" t="s">
        <v>346</v>
      </c>
      <c r="D215" s="5">
        <f t="shared" si="13"/>
        <v>16.12</v>
      </c>
      <c r="E215" s="5">
        <v>13</v>
      </c>
      <c r="F215" s="6">
        <f t="shared" si="14"/>
        <v>0</v>
      </c>
      <c r="G215" s="6"/>
      <c r="H215" s="7">
        <f t="shared" si="15"/>
        <v>16.12</v>
      </c>
      <c r="I215" s="17">
        <f t="shared" si="16"/>
        <v>13</v>
      </c>
    </row>
    <row r="216" spans="2:9" x14ac:dyDescent="0.25">
      <c r="B216" s="3">
        <v>540200004</v>
      </c>
      <c r="C216" s="8" t="s">
        <v>347</v>
      </c>
      <c r="D216" s="5">
        <f t="shared" si="13"/>
        <v>33.479999999999997</v>
      </c>
      <c r="E216" s="5">
        <v>27</v>
      </c>
      <c r="F216" s="6">
        <f t="shared" si="14"/>
        <v>0</v>
      </c>
      <c r="G216" s="6"/>
      <c r="H216" s="7">
        <f t="shared" si="15"/>
        <v>33.479999999999997</v>
      </c>
      <c r="I216" s="17">
        <f t="shared" si="16"/>
        <v>27</v>
      </c>
    </row>
    <row r="217" spans="2:9" x14ac:dyDescent="0.25">
      <c r="B217" s="3">
        <v>540200007</v>
      </c>
      <c r="C217" s="8" t="s">
        <v>348</v>
      </c>
      <c r="D217" s="5">
        <f t="shared" si="13"/>
        <v>109.12</v>
      </c>
      <c r="E217" s="5">
        <v>88</v>
      </c>
      <c r="F217" s="6">
        <f t="shared" si="14"/>
        <v>0</v>
      </c>
      <c r="G217" s="6"/>
      <c r="H217" s="7">
        <f t="shared" si="15"/>
        <v>109.12</v>
      </c>
      <c r="I217" s="17">
        <f t="shared" si="16"/>
        <v>88</v>
      </c>
    </row>
    <row r="218" spans="2:9" x14ac:dyDescent="0.25">
      <c r="B218" s="3">
        <v>540200010</v>
      </c>
      <c r="C218" s="8" t="s">
        <v>349</v>
      </c>
      <c r="D218" s="5">
        <f t="shared" si="13"/>
        <v>95.48</v>
      </c>
      <c r="E218" s="5">
        <v>77</v>
      </c>
      <c r="F218" s="6">
        <f t="shared" si="14"/>
        <v>55.48</v>
      </c>
      <c r="G218" s="6">
        <v>76</v>
      </c>
      <c r="H218" s="7">
        <f t="shared" si="15"/>
        <v>150.96</v>
      </c>
      <c r="I218" s="17">
        <f t="shared" si="16"/>
        <v>153</v>
      </c>
    </row>
    <row r="219" spans="2:9" x14ac:dyDescent="0.25">
      <c r="B219" s="3">
        <v>561800004</v>
      </c>
      <c r="C219" s="8" t="s">
        <v>350</v>
      </c>
      <c r="D219" s="5">
        <f t="shared" si="13"/>
        <v>89.28</v>
      </c>
      <c r="E219" s="5">
        <v>72</v>
      </c>
      <c r="F219" s="6">
        <f t="shared" si="14"/>
        <v>0</v>
      </c>
      <c r="G219" s="6"/>
      <c r="H219" s="7">
        <f t="shared" si="15"/>
        <v>89.28</v>
      </c>
      <c r="I219" s="17">
        <f t="shared" si="16"/>
        <v>72</v>
      </c>
    </row>
    <row r="220" spans="2:9" x14ac:dyDescent="0.25">
      <c r="B220" s="3">
        <v>740200001</v>
      </c>
      <c r="C220" s="8" t="s">
        <v>351</v>
      </c>
      <c r="D220" s="5">
        <f t="shared" si="13"/>
        <v>146.32</v>
      </c>
      <c r="E220" s="5">
        <v>118</v>
      </c>
      <c r="F220" s="6">
        <f t="shared" si="14"/>
        <v>95.63</v>
      </c>
      <c r="G220" s="6">
        <v>131</v>
      </c>
      <c r="H220" s="7">
        <f t="shared" si="15"/>
        <v>241.95</v>
      </c>
      <c r="I220" s="17">
        <f t="shared" si="16"/>
        <v>249</v>
      </c>
    </row>
    <row r="221" spans="2:9" x14ac:dyDescent="0.25">
      <c r="B221" s="3">
        <v>740200008</v>
      </c>
      <c r="C221" s="8" t="s">
        <v>352</v>
      </c>
      <c r="D221" s="5">
        <f t="shared" si="13"/>
        <v>184.76</v>
      </c>
      <c r="E221" s="5">
        <v>149</v>
      </c>
      <c r="F221" s="6">
        <f t="shared" si="14"/>
        <v>60.589999999999996</v>
      </c>
      <c r="G221" s="6">
        <v>83</v>
      </c>
      <c r="H221" s="7">
        <f t="shared" si="15"/>
        <v>245.35</v>
      </c>
      <c r="I221" s="17">
        <f t="shared" si="16"/>
        <v>232</v>
      </c>
    </row>
    <row r="222" spans="2:9" x14ac:dyDescent="0.25">
      <c r="B222" s="3">
        <v>740200015</v>
      </c>
      <c r="C222" s="8" t="s">
        <v>353</v>
      </c>
      <c r="D222" s="5">
        <f t="shared" si="13"/>
        <v>105.4</v>
      </c>
      <c r="E222" s="5">
        <v>85</v>
      </c>
      <c r="F222" s="6">
        <f t="shared" si="14"/>
        <v>0</v>
      </c>
      <c r="G222" s="6"/>
      <c r="H222" s="7">
        <f t="shared" si="15"/>
        <v>105.4</v>
      </c>
      <c r="I222" s="17">
        <f t="shared" si="16"/>
        <v>85</v>
      </c>
    </row>
    <row r="223" spans="2:9" x14ac:dyDescent="0.25">
      <c r="B223" s="3">
        <v>740200059</v>
      </c>
      <c r="C223" s="8" t="s">
        <v>354</v>
      </c>
      <c r="D223" s="5">
        <f t="shared" si="13"/>
        <v>121.52</v>
      </c>
      <c r="E223" s="5">
        <v>98</v>
      </c>
      <c r="F223" s="6">
        <f t="shared" si="14"/>
        <v>113.88</v>
      </c>
      <c r="G223" s="6">
        <v>156</v>
      </c>
      <c r="H223" s="7">
        <f t="shared" si="15"/>
        <v>235.39999999999998</v>
      </c>
      <c r="I223" s="17">
        <f t="shared" si="16"/>
        <v>254</v>
      </c>
    </row>
    <row r="224" spans="2:9" x14ac:dyDescent="0.25">
      <c r="B224" s="3">
        <v>740600007</v>
      </c>
      <c r="C224" s="8" t="s">
        <v>355</v>
      </c>
      <c r="D224" s="5">
        <f t="shared" si="13"/>
        <v>22.32</v>
      </c>
      <c r="E224" s="5">
        <v>18</v>
      </c>
      <c r="F224" s="6">
        <f t="shared" si="14"/>
        <v>32.85</v>
      </c>
      <c r="G224" s="6">
        <v>45</v>
      </c>
      <c r="H224" s="7">
        <f t="shared" si="15"/>
        <v>55.17</v>
      </c>
      <c r="I224" s="17">
        <f t="shared" si="16"/>
        <v>63</v>
      </c>
    </row>
    <row r="225" spans="2:9" x14ac:dyDescent="0.25">
      <c r="B225" s="3">
        <v>740600009</v>
      </c>
      <c r="C225" s="8" t="s">
        <v>356</v>
      </c>
      <c r="D225" s="5">
        <f t="shared" si="13"/>
        <v>31</v>
      </c>
      <c r="E225" s="5">
        <v>25</v>
      </c>
      <c r="F225" s="6">
        <f t="shared" si="14"/>
        <v>18.98</v>
      </c>
      <c r="G225" s="6">
        <v>26</v>
      </c>
      <c r="H225" s="7">
        <f t="shared" si="15"/>
        <v>49.980000000000004</v>
      </c>
      <c r="I225" s="17">
        <f t="shared" si="16"/>
        <v>51</v>
      </c>
    </row>
    <row r="226" spans="2:9" x14ac:dyDescent="0.25">
      <c r="B226" s="3">
        <v>741000006</v>
      </c>
      <c r="C226" s="8" t="s">
        <v>357</v>
      </c>
      <c r="D226" s="5">
        <f t="shared" si="13"/>
        <v>18.600000000000001</v>
      </c>
      <c r="E226" s="5">
        <v>15</v>
      </c>
      <c r="F226" s="6">
        <f t="shared" si="14"/>
        <v>0</v>
      </c>
      <c r="G226" s="6"/>
      <c r="H226" s="7">
        <f t="shared" si="15"/>
        <v>18.600000000000001</v>
      </c>
      <c r="I226" s="17">
        <f t="shared" si="16"/>
        <v>15</v>
      </c>
    </row>
    <row r="227" spans="2:9" x14ac:dyDescent="0.25">
      <c r="B227" s="3">
        <v>741400017</v>
      </c>
      <c r="C227" s="8" t="s">
        <v>358</v>
      </c>
      <c r="D227" s="5">
        <f t="shared" si="13"/>
        <v>297.60000000000002</v>
      </c>
      <c r="E227" s="5">
        <v>240</v>
      </c>
      <c r="F227" s="6">
        <f t="shared" si="14"/>
        <v>239.44</v>
      </c>
      <c r="G227" s="6">
        <v>328</v>
      </c>
      <c r="H227" s="7">
        <f t="shared" si="15"/>
        <v>537.04</v>
      </c>
      <c r="I227" s="17">
        <f t="shared" si="16"/>
        <v>568</v>
      </c>
    </row>
    <row r="228" spans="2:9" x14ac:dyDescent="0.25">
      <c r="B228" s="3">
        <v>741400025</v>
      </c>
      <c r="C228" s="8" t="s">
        <v>359</v>
      </c>
      <c r="D228" s="5">
        <f t="shared" si="13"/>
        <v>383.16</v>
      </c>
      <c r="E228" s="5">
        <v>309</v>
      </c>
      <c r="F228" s="6">
        <f t="shared" si="14"/>
        <v>189.07</v>
      </c>
      <c r="G228" s="6">
        <v>259</v>
      </c>
      <c r="H228" s="7">
        <f t="shared" si="15"/>
        <v>572.23</v>
      </c>
      <c r="I228" s="17">
        <f t="shared" si="16"/>
        <v>568</v>
      </c>
    </row>
  </sheetData>
  <mergeCells count="3">
    <mergeCell ref="B3:I3"/>
    <mergeCell ref="B4:I4"/>
    <mergeCell ref="E1:I2"/>
  </mergeCells>
  <pageMargins left="0.25" right="0.25" top="0.75" bottom="0.75" header="0.3" footer="0.3"/>
  <pageSetup paperSize="9" scale="7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1:M10"/>
  <sheetViews>
    <sheetView zoomScale="86" zoomScaleNormal="86" workbookViewId="0">
      <selection activeCell="I1" sqref="I1:L1"/>
    </sheetView>
  </sheetViews>
  <sheetFormatPr defaultRowHeight="15" x14ac:dyDescent="0.25"/>
  <cols>
    <col min="1" max="6" width="9.140625" style="187"/>
    <col min="7" max="7" width="11.7109375" style="187" customWidth="1"/>
    <col min="8" max="8" width="9.5703125" style="187" bestFit="1" customWidth="1"/>
    <col min="9" max="16384" width="9.140625" style="187"/>
  </cols>
  <sheetData>
    <row r="1" spans="1:13" ht="83.25" customHeight="1" x14ac:dyDescent="0.25">
      <c r="I1" s="695" t="s">
        <v>1669</v>
      </c>
      <c r="J1" s="695"/>
      <c r="K1" s="695"/>
      <c r="L1" s="695"/>
    </row>
    <row r="2" spans="1:13" x14ac:dyDescent="0.25">
      <c r="A2" s="259"/>
      <c r="B2" s="696" t="s">
        <v>35</v>
      </c>
      <c r="C2" s="696"/>
      <c r="D2" s="696"/>
      <c r="E2" s="696"/>
      <c r="F2" s="696"/>
      <c r="G2" s="696"/>
      <c r="H2" s="696"/>
      <c r="I2" s="696"/>
      <c r="J2" s="696"/>
      <c r="K2" s="696"/>
      <c r="L2" s="696"/>
    </row>
    <row r="3" spans="1:13" x14ac:dyDescent="0.25">
      <c r="B3" s="187" t="s">
        <v>620</v>
      </c>
    </row>
    <row r="4" spans="1:13" x14ac:dyDescent="0.25">
      <c r="B4" s="187" t="s">
        <v>621</v>
      </c>
    </row>
    <row r="5" spans="1:13" x14ac:dyDescent="0.25">
      <c r="B5" s="692" t="s">
        <v>41</v>
      </c>
      <c r="C5" s="693"/>
      <c r="D5" s="693"/>
      <c r="E5" s="694"/>
      <c r="F5" s="271" t="s">
        <v>42</v>
      </c>
      <c r="G5" s="271" t="s">
        <v>43</v>
      </c>
      <c r="H5" s="271" t="s">
        <v>44</v>
      </c>
      <c r="J5" s="262" t="s">
        <v>733</v>
      </c>
      <c r="K5" s="262" t="s">
        <v>724</v>
      </c>
      <c r="L5" s="262" t="s">
        <v>46</v>
      </c>
    </row>
    <row r="6" spans="1:13" x14ac:dyDescent="0.25">
      <c r="B6" s="165" t="s">
        <v>47</v>
      </c>
      <c r="C6" s="165"/>
      <c r="D6" s="165"/>
      <c r="E6" s="165"/>
      <c r="F6" s="165" t="s">
        <v>48</v>
      </c>
      <c r="G6" s="165">
        <v>1</v>
      </c>
      <c r="H6" s="165">
        <v>2970.11</v>
      </c>
      <c r="J6" s="263" t="s">
        <v>734</v>
      </c>
      <c r="K6" s="264">
        <f>K8-K7</f>
        <v>2450</v>
      </c>
      <c r="L6" s="265">
        <f>K6/K8</f>
        <v>0.10847427610023909</v>
      </c>
      <c r="M6" s="255"/>
    </row>
    <row r="7" spans="1:13" x14ac:dyDescent="0.25">
      <c r="G7" s="256"/>
      <c r="H7" s="261">
        <f>ROUNDUP(H6*L7,0)</f>
        <v>2648</v>
      </c>
      <c r="J7" s="268" t="s">
        <v>50</v>
      </c>
      <c r="K7" s="269">
        <v>20136</v>
      </c>
      <c r="L7" s="270">
        <f>K7/K8</f>
        <v>0.89152572389976092</v>
      </c>
      <c r="M7" s="255"/>
    </row>
    <row r="8" spans="1:13" x14ac:dyDescent="0.25">
      <c r="H8" s="257"/>
      <c r="J8" s="263" t="s">
        <v>20</v>
      </c>
      <c r="K8" s="266">
        <v>22586</v>
      </c>
      <c r="L8" s="267">
        <v>1</v>
      </c>
    </row>
    <row r="10" spans="1:13" x14ac:dyDescent="0.25">
      <c r="H10" s="258"/>
    </row>
  </sheetData>
  <mergeCells count="3">
    <mergeCell ref="B5:E5"/>
    <mergeCell ref="I1:L1"/>
    <mergeCell ref="B2:L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B1:U43"/>
  <sheetViews>
    <sheetView showGridLines="0" zoomScale="75" zoomScaleNormal="75" workbookViewId="0">
      <selection activeCell="G1" sqref="G1:I1"/>
    </sheetView>
  </sheetViews>
  <sheetFormatPr defaultRowHeight="15" x14ac:dyDescent="0.25"/>
  <cols>
    <col min="1" max="1" width="5.28515625" style="181" customWidth="1"/>
    <col min="2" max="2" width="31.5703125" style="181" customWidth="1"/>
    <col min="3" max="3" width="15.85546875" style="181" customWidth="1"/>
    <col min="4" max="4" width="17.42578125" style="181" customWidth="1"/>
    <col min="5" max="5" width="13.42578125" style="181" customWidth="1"/>
    <col min="6" max="6" width="19.5703125" style="181" customWidth="1"/>
    <col min="7" max="7" width="16" style="305" customWidth="1"/>
    <col min="8" max="8" width="15.140625" style="181" customWidth="1"/>
    <col min="9" max="9" width="13.7109375" style="181" customWidth="1"/>
    <col min="10" max="10" width="23.28515625" style="181" customWidth="1"/>
    <col min="11" max="11" width="23.42578125" style="181" customWidth="1"/>
    <col min="12" max="12" width="4.85546875" style="181" customWidth="1"/>
    <col min="13" max="13" width="10.7109375" style="181" customWidth="1"/>
    <col min="14" max="16384" width="9.140625" style="181"/>
  </cols>
  <sheetData>
    <row r="1" spans="2:17" ht="104.25" customHeight="1" x14ac:dyDescent="0.25">
      <c r="G1" s="699" t="s">
        <v>1670</v>
      </c>
      <c r="H1" s="699"/>
      <c r="I1" s="699"/>
    </row>
    <row r="2" spans="2:17" x14ac:dyDescent="0.25">
      <c r="B2" s="700" t="s">
        <v>736</v>
      </c>
      <c r="C2" s="700"/>
      <c r="D2" s="700"/>
      <c r="E2" s="700"/>
      <c r="F2" s="700"/>
      <c r="G2" s="700"/>
      <c r="H2" s="700"/>
      <c r="I2" s="700"/>
    </row>
    <row r="3" spans="2:17" ht="75" x14ac:dyDescent="0.25">
      <c r="B3" s="307" t="s">
        <v>735</v>
      </c>
      <c r="C3" s="308" t="s">
        <v>100</v>
      </c>
      <c r="D3" s="308" t="s">
        <v>88</v>
      </c>
      <c r="E3" s="308" t="s">
        <v>89</v>
      </c>
      <c r="F3" s="308" t="s">
        <v>90</v>
      </c>
      <c r="G3" s="309" t="s">
        <v>91</v>
      </c>
      <c r="H3" s="308" t="s">
        <v>101</v>
      </c>
      <c r="I3" s="308" t="s">
        <v>93</v>
      </c>
      <c r="J3" s="183"/>
    </row>
    <row r="4" spans="2:17" x14ac:dyDescent="0.25">
      <c r="B4" s="274" t="s">
        <v>102</v>
      </c>
      <c r="C4" s="275">
        <v>638</v>
      </c>
      <c r="D4" s="276">
        <f>C4/3</f>
        <v>212.66666666666666</v>
      </c>
      <c r="E4" s="276">
        <f>C4/3</f>
        <v>212.66666666666666</v>
      </c>
      <c r="F4" s="161">
        <v>8</v>
      </c>
      <c r="G4" s="273">
        <f>C4/3</f>
        <v>212.66666666666666</v>
      </c>
      <c r="H4" s="272">
        <v>1900</v>
      </c>
      <c r="I4" s="273">
        <f>C4/3</f>
        <v>212.66666666666666</v>
      </c>
      <c r="J4" s="277"/>
    </row>
    <row r="5" spans="2:17" x14ac:dyDescent="0.25">
      <c r="B5" s="274" t="s">
        <v>103</v>
      </c>
      <c r="C5" s="275">
        <v>614</v>
      </c>
      <c r="D5" s="276">
        <f t="shared" ref="D5:D21" si="0">C5/3</f>
        <v>204.66666666666666</v>
      </c>
      <c r="E5" s="276">
        <f t="shared" ref="E5:E21" si="1">C5/3</f>
        <v>204.66666666666666</v>
      </c>
      <c r="F5" s="161">
        <v>8</v>
      </c>
      <c r="G5" s="273">
        <f t="shared" ref="G5:G21" si="2">C5/3</f>
        <v>204.66666666666666</v>
      </c>
      <c r="H5" s="272">
        <v>1911</v>
      </c>
      <c r="I5" s="273">
        <f t="shared" ref="I5:I21" si="3">C5/3</f>
        <v>204.66666666666666</v>
      </c>
      <c r="J5" s="277"/>
      <c r="K5" s="187"/>
      <c r="L5" s="187"/>
      <c r="M5" s="187"/>
      <c r="N5" s="187"/>
      <c r="O5" s="187"/>
      <c r="P5" s="187"/>
      <c r="Q5" s="187"/>
    </row>
    <row r="6" spans="2:17" x14ac:dyDescent="0.25">
      <c r="B6" s="274" t="s">
        <v>104</v>
      </c>
      <c r="C6" s="275">
        <v>662</v>
      </c>
      <c r="D6" s="276">
        <f t="shared" si="0"/>
        <v>220.66666666666666</v>
      </c>
      <c r="E6" s="276">
        <f t="shared" si="1"/>
        <v>220.66666666666666</v>
      </c>
      <c r="F6" s="161">
        <v>8</v>
      </c>
      <c r="G6" s="273">
        <f t="shared" si="2"/>
        <v>220.66666666666666</v>
      </c>
      <c r="H6" s="272">
        <v>1840</v>
      </c>
      <c r="I6" s="273">
        <f t="shared" si="3"/>
        <v>220.66666666666666</v>
      </c>
      <c r="J6" s="277"/>
      <c r="K6" s="187"/>
      <c r="L6" s="187"/>
      <c r="M6" s="187"/>
      <c r="N6" s="187"/>
      <c r="O6" s="187"/>
      <c r="P6" s="187"/>
      <c r="Q6" s="187"/>
    </row>
    <row r="7" spans="2:17" ht="15.75" x14ac:dyDescent="0.25">
      <c r="B7" s="274" t="s">
        <v>105</v>
      </c>
      <c r="C7" s="275">
        <v>602</v>
      </c>
      <c r="D7" s="276">
        <f t="shared" si="0"/>
        <v>200.66666666666666</v>
      </c>
      <c r="E7" s="276">
        <f t="shared" si="1"/>
        <v>200.66666666666666</v>
      </c>
      <c r="F7" s="161">
        <v>8</v>
      </c>
      <c r="G7" s="273">
        <f t="shared" si="2"/>
        <v>200.66666666666666</v>
      </c>
      <c r="H7" s="272">
        <v>1603</v>
      </c>
      <c r="I7" s="273">
        <f t="shared" si="3"/>
        <v>200.66666666666666</v>
      </c>
      <c r="J7" s="277"/>
      <c r="K7" s="187"/>
      <c r="L7" s="278"/>
      <c r="M7" s="187"/>
      <c r="N7" s="187"/>
      <c r="O7" s="187"/>
      <c r="P7" s="187"/>
      <c r="Q7" s="187"/>
    </row>
    <row r="8" spans="2:17" x14ac:dyDescent="0.25">
      <c r="B8" s="274" t="s">
        <v>106</v>
      </c>
      <c r="C8" s="275">
        <v>506</v>
      </c>
      <c r="D8" s="276">
        <f t="shared" si="0"/>
        <v>168.66666666666666</v>
      </c>
      <c r="E8" s="276">
        <f t="shared" si="1"/>
        <v>168.66666666666666</v>
      </c>
      <c r="F8" s="161">
        <v>8</v>
      </c>
      <c r="G8" s="273">
        <f t="shared" si="2"/>
        <v>168.66666666666666</v>
      </c>
      <c r="H8" s="272">
        <v>1391</v>
      </c>
      <c r="I8" s="273">
        <f t="shared" si="3"/>
        <v>168.66666666666666</v>
      </c>
      <c r="J8" s="277"/>
      <c r="K8" s="187"/>
      <c r="L8" s="187"/>
      <c r="M8" s="187"/>
      <c r="N8" s="187"/>
      <c r="O8" s="187"/>
      <c r="P8" s="187"/>
      <c r="Q8" s="187"/>
    </row>
    <row r="9" spans="2:17" x14ac:dyDescent="0.25">
      <c r="B9" s="193" t="s">
        <v>107</v>
      </c>
      <c r="C9" s="279">
        <v>166</v>
      </c>
      <c r="D9" s="276">
        <f t="shared" si="0"/>
        <v>55.333333333333336</v>
      </c>
      <c r="E9" s="276">
        <f t="shared" si="1"/>
        <v>55.333333333333336</v>
      </c>
      <c r="F9" s="161">
        <v>8</v>
      </c>
      <c r="G9" s="273">
        <f t="shared" si="2"/>
        <v>55.333333333333336</v>
      </c>
      <c r="H9" s="272">
        <v>719</v>
      </c>
      <c r="I9" s="273">
        <f t="shared" si="3"/>
        <v>55.333333333333336</v>
      </c>
      <c r="J9" s="277"/>
      <c r="K9" s="187"/>
      <c r="L9" s="187"/>
      <c r="M9" s="187"/>
      <c r="N9" s="187"/>
      <c r="O9" s="187"/>
      <c r="P9" s="187"/>
      <c r="Q9" s="187"/>
    </row>
    <row r="10" spans="2:17" x14ac:dyDescent="0.25">
      <c r="B10" s="193" t="s">
        <v>108</v>
      </c>
      <c r="C10" s="275">
        <v>147</v>
      </c>
      <c r="D10" s="276">
        <f t="shared" si="0"/>
        <v>49</v>
      </c>
      <c r="E10" s="276">
        <f t="shared" si="1"/>
        <v>49</v>
      </c>
      <c r="F10" s="161">
        <v>8</v>
      </c>
      <c r="G10" s="273">
        <f t="shared" si="2"/>
        <v>49</v>
      </c>
      <c r="H10" s="272">
        <v>499</v>
      </c>
      <c r="I10" s="273">
        <f t="shared" si="3"/>
        <v>49</v>
      </c>
      <c r="J10" s="277"/>
    </row>
    <row r="11" spans="2:17" x14ac:dyDescent="0.25">
      <c r="B11" s="193" t="s">
        <v>109</v>
      </c>
      <c r="C11" s="275">
        <v>248</v>
      </c>
      <c r="D11" s="276">
        <f t="shared" si="0"/>
        <v>82.666666666666671</v>
      </c>
      <c r="E11" s="276">
        <f t="shared" si="1"/>
        <v>82.666666666666671</v>
      </c>
      <c r="F11" s="161">
        <v>8</v>
      </c>
      <c r="G11" s="273">
        <f t="shared" si="2"/>
        <v>82.666666666666671</v>
      </c>
      <c r="H11" s="272">
        <v>798</v>
      </c>
      <c r="I11" s="273">
        <f t="shared" si="3"/>
        <v>82.666666666666671</v>
      </c>
      <c r="J11" s="277"/>
    </row>
    <row r="12" spans="2:17" ht="12.75" customHeight="1" x14ac:dyDescent="0.25">
      <c r="B12" s="193" t="s">
        <v>110</v>
      </c>
      <c r="C12" s="275">
        <v>111</v>
      </c>
      <c r="D12" s="276">
        <f t="shared" si="0"/>
        <v>37</v>
      </c>
      <c r="E12" s="276">
        <f t="shared" si="1"/>
        <v>37</v>
      </c>
      <c r="F12" s="161">
        <v>4</v>
      </c>
      <c r="G12" s="273">
        <f t="shared" si="2"/>
        <v>37</v>
      </c>
      <c r="H12" s="280">
        <v>405</v>
      </c>
      <c r="I12" s="273">
        <f t="shared" si="3"/>
        <v>37</v>
      </c>
      <c r="J12" s="277"/>
    </row>
    <row r="13" spans="2:17" x14ac:dyDescent="0.25">
      <c r="B13" s="193" t="s">
        <v>111</v>
      </c>
      <c r="C13" s="275">
        <v>48</v>
      </c>
      <c r="D13" s="276">
        <f t="shared" si="0"/>
        <v>16</v>
      </c>
      <c r="E13" s="276">
        <f t="shared" si="1"/>
        <v>16</v>
      </c>
      <c r="F13" s="161">
        <v>4</v>
      </c>
      <c r="G13" s="281">
        <f t="shared" si="2"/>
        <v>16</v>
      </c>
      <c r="H13" s="282">
        <v>234</v>
      </c>
      <c r="I13" s="281">
        <f t="shared" si="3"/>
        <v>16</v>
      </c>
      <c r="J13" s="277"/>
    </row>
    <row r="14" spans="2:17" x14ac:dyDescent="0.25">
      <c r="B14" s="193" t="s">
        <v>112</v>
      </c>
      <c r="C14" s="275">
        <v>298</v>
      </c>
      <c r="D14" s="276">
        <f t="shared" si="0"/>
        <v>99.333333333333329</v>
      </c>
      <c r="E14" s="276">
        <f t="shared" si="1"/>
        <v>99.333333333333329</v>
      </c>
      <c r="F14" s="161">
        <v>8</v>
      </c>
      <c r="G14" s="281">
        <f t="shared" si="2"/>
        <v>99.333333333333329</v>
      </c>
      <c r="H14" s="242">
        <v>624</v>
      </c>
      <c r="I14" s="281">
        <f t="shared" si="3"/>
        <v>99.333333333333329</v>
      </c>
      <c r="J14" s="283"/>
    </row>
    <row r="15" spans="2:17" x14ac:dyDescent="0.25">
      <c r="B15" s="193" t="s">
        <v>113</v>
      </c>
      <c r="C15" s="275">
        <v>22</v>
      </c>
      <c r="D15" s="276">
        <f t="shared" si="0"/>
        <v>7.333333333333333</v>
      </c>
      <c r="E15" s="276">
        <f t="shared" si="1"/>
        <v>7.333333333333333</v>
      </c>
      <c r="F15" s="161">
        <v>4</v>
      </c>
      <c r="G15" s="281">
        <f t="shared" si="2"/>
        <v>7.333333333333333</v>
      </c>
      <c r="H15" s="242">
        <v>121</v>
      </c>
      <c r="I15" s="281">
        <f t="shared" si="3"/>
        <v>7.333333333333333</v>
      </c>
      <c r="J15" s="283"/>
    </row>
    <row r="16" spans="2:17" x14ac:dyDescent="0.25">
      <c r="B16" s="193" t="s">
        <v>114</v>
      </c>
      <c r="C16" s="275">
        <v>72</v>
      </c>
      <c r="D16" s="276">
        <f t="shared" si="0"/>
        <v>24</v>
      </c>
      <c r="E16" s="276">
        <f t="shared" si="1"/>
        <v>24</v>
      </c>
      <c r="F16" s="161">
        <v>4</v>
      </c>
      <c r="G16" s="281">
        <f t="shared" si="2"/>
        <v>24</v>
      </c>
      <c r="H16" s="242">
        <v>267</v>
      </c>
      <c r="I16" s="281">
        <f t="shared" si="3"/>
        <v>24</v>
      </c>
      <c r="J16" s="283"/>
    </row>
    <row r="17" spans="2:21" x14ac:dyDescent="0.25">
      <c r="B17" s="193" t="s">
        <v>115</v>
      </c>
      <c r="C17" s="275">
        <v>346</v>
      </c>
      <c r="D17" s="276">
        <f t="shared" si="0"/>
        <v>115.33333333333333</v>
      </c>
      <c r="E17" s="276">
        <f t="shared" si="1"/>
        <v>115.33333333333333</v>
      </c>
      <c r="F17" s="161">
        <v>8</v>
      </c>
      <c r="G17" s="281">
        <f t="shared" si="2"/>
        <v>115.33333333333333</v>
      </c>
      <c r="H17" s="242">
        <v>652</v>
      </c>
      <c r="I17" s="281">
        <f t="shared" si="3"/>
        <v>115.33333333333333</v>
      </c>
      <c r="J17" s="283"/>
    </row>
    <row r="18" spans="2:21" x14ac:dyDescent="0.25">
      <c r="B18" s="193" t="s">
        <v>116</v>
      </c>
      <c r="C18" s="275">
        <v>418</v>
      </c>
      <c r="D18" s="276">
        <f t="shared" si="0"/>
        <v>139.33333333333334</v>
      </c>
      <c r="E18" s="276">
        <f t="shared" si="1"/>
        <v>139.33333333333334</v>
      </c>
      <c r="F18" s="161">
        <v>8</v>
      </c>
      <c r="G18" s="281">
        <f t="shared" si="2"/>
        <v>139.33333333333334</v>
      </c>
      <c r="H18" s="242">
        <v>1113</v>
      </c>
      <c r="I18" s="281">
        <f t="shared" si="3"/>
        <v>139.33333333333334</v>
      </c>
      <c r="J18" s="283"/>
    </row>
    <row r="19" spans="2:21" x14ac:dyDescent="0.25">
      <c r="B19" s="193" t="s">
        <v>117</v>
      </c>
      <c r="C19" s="284">
        <v>380</v>
      </c>
      <c r="D19" s="285">
        <f t="shared" si="0"/>
        <v>126.66666666666667</v>
      </c>
      <c r="E19" s="276">
        <f t="shared" si="1"/>
        <v>126.66666666666667</v>
      </c>
      <c r="F19" s="161">
        <v>8</v>
      </c>
      <c r="G19" s="281">
        <f t="shared" si="2"/>
        <v>126.66666666666667</v>
      </c>
      <c r="H19" s="242">
        <v>1016</v>
      </c>
      <c r="I19" s="281">
        <f t="shared" si="3"/>
        <v>126.66666666666667</v>
      </c>
      <c r="J19" s="283"/>
    </row>
    <row r="20" spans="2:21" x14ac:dyDescent="0.25">
      <c r="B20" s="193" t="s">
        <v>118</v>
      </c>
      <c r="C20" s="286">
        <v>123</v>
      </c>
      <c r="D20" s="285">
        <f t="shared" si="0"/>
        <v>41</v>
      </c>
      <c r="E20" s="276">
        <f t="shared" si="1"/>
        <v>41</v>
      </c>
      <c r="F20" s="161">
        <v>4</v>
      </c>
      <c r="G20" s="281">
        <f t="shared" si="2"/>
        <v>41</v>
      </c>
      <c r="H20" s="242">
        <v>459</v>
      </c>
      <c r="I20" s="281">
        <f t="shared" si="3"/>
        <v>41</v>
      </c>
      <c r="J20" s="283"/>
    </row>
    <row r="21" spans="2:21" x14ac:dyDescent="0.25">
      <c r="B21" s="193" t="s">
        <v>119</v>
      </c>
      <c r="C21" s="286">
        <v>125</v>
      </c>
      <c r="D21" s="285">
        <f t="shared" si="0"/>
        <v>41.666666666666664</v>
      </c>
      <c r="E21" s="276">
        <f t="shared" si="1"/>
        <v>41.666666666666664</v>
      </c>
      <c r="F21" s="161">
        <v>4</v>
      </c>
      <c r="G21" s="281">
        <f t="shared" si="2"/>
        <v>41.666666666666664</v>
      </c>
      <c r="H21" s="242">
        <v>465</v>
      </c>
      <c r="I21" s="281">
        <f t="shared" si="3"/>
        <v>41.666666666666664</v>
      </c>
      <c r="J21" s="283"/>
    </row>
    <row r="22" spans="2:21" x14ac:dyDescent="0.25">
      <c r="B22" s="310" t="s">
        <v>81</v>
      </c>
      <c r="C22" s="287">
        <f>SUM(C4:C21)</f>
        <v>5526</v>
      </c>
      <c r="D22" s="288">
        <f>SUM(D4:D21)</f>
        <v>1841.9999999999998</v>
      </c>
      <c r="E22" s="287">
        <f t="shared" ref="E22:I22" si="4">SUM(E4:E21)</f>
        <v>1841.9999999999998</v>
      </c>
      <c r="F22" s="287">
        <f>SUM(F4:F21)</f>
        <v>120</v>
      </c>
      <c r="G22" s="289">
        <f>SUM(G4:G21)</f>
        <v>1841.9999999999998</v>
      </c>
      <c r="H22" s="287">
        <f t="shared" si="4"/>
        <v>16017</v>
      </c>
      <c r="I22" s="287">
        <f t="shared" si="4"/>
        <v>1841.9999999999998</v>
      </c>
      <c r="K22" s="187"/>
      <c r="L22" s="187"/>
      <c r="M22" s="187"/>
      <c r="N22" s="187"/>
      <c r="O22" s="187"/>
      <c r="P22" s="187"/>
      <c r="Q22" s="187"/>
      <c r="R22" s="187"/>
      <c r="S22" s="187"/>
      <c r="T22" s="187"/>
      <c r="U22" s="187"/>
    </row>
    <row r="23" spans="2:21" x14ac:dyDescent="0.25">
      <c r="B23" s="224" t="s">
        <v>82</v>
      </c>
      <c r="C23" s="242">
        <v>12.49</v>
      </c>
      <c r="D23" s="290">
        <v>16.91</v>
      </c>
      <c r="E23" s="291">
        <v>0</v>
      </c>
      <c r="F23" s="291">
        <v>6.29</v>
      </c>
      <c r="G23" s="292">
        <v>0.11</v>
      </c>
      <c r="H23" s="291">
        <v>0.11</v>
      </c>
      <c r="I23" s="291">
        <v>2.4900000000000002</v>
      </c>
      <c r="J23" s="293"/>
      <c r="K23" s="294"/>
    </row>
    <row r="24" spans="2:21" x14ac:dyDescent="0.25">
      <c r="B24" s="295" t="s">
        <v>120</v>
      </c>
      <c r="C24" s="311">
        <f>C22*C23</f>
        <v>69019.740000000005</v>
      </c>
      <c r="D24" s="312">
        <f>D22*D23</f>
        <v>31148.219999999998</v>
      </c>
      <c r="E24" s="312"/>
      <c r="F24" s="312">
        <f>F22*F23</f>
        <v>754.8</v>
      </c>
      <c r="G24" s="219">
        <f>G22*G23</f>
        <v>202.61999999999998</v>
      </c>
      <c r="H24" s="219">
        <f>H23*H22</f>
        <v>1761.8700000000001</v>
      </c>
      <c r="I24" s="312">
        <f>I22*I23</f>
        <v>4586.58</v>
      </c>
      <c r="K24" s="187"/>
      <c r="L24" s="187"/>
      <c r="M24" s="187"/>
      <c r="N24" s="59"/>
      <c r="O24" s="187"/>
    </row>
    <row r="25" spans="2:21" x14ac:dyDescent="0.25">
      <c r="B25" s="296"/>
      <c r="C25" s="297"/>
      <c r="D25" s="297"/>
      <c r="E25" s="297"/>
      <c r="F25" s="297"/>
      <c r="G25" s="297"/>
      <c r="H25" s="297"/>
      <c r="I25" s="297"/>
    </row>
    <row r="26" spans="2:21" ht="15.75" x14ac:dyDescent="0.25">
      <c r="E26" s="165"/>
      <c r="F26" s="165"/>
      <c r="G26" s="313"/>
      <c r="H26" s="314" t="s">
        <v>121</v>
      </c>
      <c r="I26" s="317">
        <f>SUM(C24:I24)</f>
        <v>107473.83</v>
      </c>
      <c r="M26" s="315" t="s">
        <v>733</v>
      </c>
      <c r="N26" s="315" t="s">
        <v>45</v>
      </c>
      <c r="O26" s="315" t="s">
        <v>46</v>
      </c>
    </row>
    <row r="27" spans="2:21" ht="15.75" thickBot="1" x14ac:dyDescent="0.3">
      <c r="E27" s="187"/>
      <c r="F27" s="187"/>
      <c r="G27" s="298"/>
      <c r="H27" s="299"/>
      <c r="I27" s="300"/>
      <c r="J27" s="187"/>
      <c r="K27" s="187"/>
      <c r="M27" s="263" t="s">
        <v>734</v>
      </c>
      <c r="N27" s="324">
        <v>456</v>
      </c>
      <c r="O27" s="325">
        <f>N27/N29</f>
        <v>2.1195500604257692E-2</v>
      </c>
    </row>
    <row r="28" spans="2:21" ht="16.5" thickBot="1" x14ac:dyDescent="0.3">
      <c r="E28" s="187"/>
      <c r="F28" s="187"/>
      <c r="G28" s="298"/>
      <c r="H28" s="299"/>
      <c r="I28" s="300"/>
      <c r="J28" s="329" t="s">
        <v>737</v>
      </c>
      <c r="K28" s="330">
        <f>ROUNDUP(I26*O28,0)</f>
        <v>105196</v>
      </c>
      <c r="M28" s="268" t="s">
        <v>50</v>
      </c>
      <c r="N28" s="326">
        <v>21058</v>
      </c>
      <c r="O28" s="327">
        <f>N28/N29</f>
        <v>0.97880449939574232</v>
      </c>
      <c r="P28" s="301"/>
    </row>
    <row r="29" spans="2:21" x14ac:dyDescent="0.25">
      <c r="E29" s="302"/>
      <c r="F29" s="101" t="s">
        <v>73</v>
      </c>
      <c r="G29" s="318" t="s">
        <v>74</v>
      </c>
      <c r="M29" s="263" t="s">
        <v>20</v>
      </c>
      <c r="N29" s="326">
        <f>N28+N27</f>
        <v>21514</v>
      </c>
      <c r="O29" s="328">
        <v>1</v>
      </c>
    </row>
    <row r="30" spans="2:21" x14ac:dyDescent="0.25">
      <c r="D30" s="701" t="s">
        <v>75</v>
      </c>
      <c r="E30" s="702"/>
      <c r="F30" s="319">
        <v>0</v>
      </c>
      <c r="G30" s="320">
        <v>0</v>
      </c>
    </row>
    <row r="31" spans="2:21" x14ac:dyDescent="0.25">
      <c r="D31" s="697" t="s">
        <v>76</v>
      </c>
      <c r="E31" s="698"/>
      <c r="F31" s="319">
        <v>5.2</v>
      </c>
      <c r="G31" s="321">
        <v>6.2919999999999998</v>
      </c>
    </row>
    <row r="32" spans="2:21" x14ac:dyDescent="0.25">
      <c r="D32" s="697" t="s">
        <v>77</v>
      </c>
      <c r="E32" s="698"/>
      <c r="F32" s="319">
        <v>2.06</v>
      </c>
      <c r="G32" s="321">
        <v>2.4900000000000002</v>
      </c>
    </row>
    <row r="33" spans="2:9" x14ac:dyDescent="0.25">
      <c r="D33" s="697" t="s">
        <v>78</v>
      </c>
      <c r="E33" s="698"/>
      <c r="F33" s="303">
        <v>13.98</v>
      </c>
      <c r="G33" s="322">
        <v>16.91</v>
      </c>
    </row>
    <row r="34" spans="2:9" x14ac:dyDescent="0.25">
      <c r="D34" s="697" t="s">
        <v>79</v>
      </c>
      <c r="E34" s="698"/>
      <c r="F34" s="319">
        <v>0.1</v>
      </c>
      <c r="G34" s="323">
        <v>0.112</v>
      </c>
    </row>
    <row r="35" spans="2:9" x14ac:dyDescent="0.25">
      <c r="B35" s="187"/>
      <c r="G35" s="304"/>
    </row>
    <row r="36" spans="2:9" x14ac:dyDescent="0.25">
      <c r="B36" s="187"/>
    </row>
    <row r="37" spans="2:9" x14ac:dyDescent="0.25">
      <c r="G37" s="181"/>
    </row>
    <row r="38" spans="2:9" x14ac:dyDescent="0.25">
      <c r="G38" s="181"/>
    </row>
    <row r="39" spans="2:9" x14ac:dyDescent="0.25">
      <c r="G39" s="181"/>
    </row>
    <row r="40" spans="2:9" x14ac:dyDescent="0.25">
      <c r="G40" s="181"/>
    </row>
    <row r="41" spans="2:9" x14ac:dyDescent="0.25">
      <c r="G41" s="181"/>
      <c r="I41" s="187"/>
    </row>
    <row r="42" spans="2:9" x14ac:dyDescent="0.25">
      <c r="G42" s="181"/>
    </row>
    <row r="43" spans="2:9" x14ac:dyDescent="0.25">
      <c r="D43" s="306"/>
      <c r="G43" s="181"/>
    </row>
  </sheetData>
  <mergeCells count="7">
    <mergeCell ref="D34:E34"/>
    <mergeCell ref="G1:I1"/>
    <mergeCell ref="B2:I2"/>
    <mergeCell ref="D30:E30"/>
    <mergeCell ref="D31:E31"/>
    <mergeCell ref="D32:E32"/>
    <mergeCell ref="D33:E3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I36"/>
  <sheetViews>
    <sheetView zoomScale="68" zoomScaleNormal="68" workbookViewId="0">
      <selection activeCell="D1" sqref="D1:F1"/>
    </sheetView>
  </sheetViews>
  <sheetFormatPr defaultRowHeight="15" x14ac:dyDescent="0.25"/>
  <cols>
    <col min="1" max="1" width="12.7109375" style="187" customWidth="1"/>
    <col min="2" max="2" width="14.140625" style="187" customWidth="1"/>
    <col min="3" max="3" width="12.85546875" style="187" customWidth="1"/>
    <col min="4" max="4" width="9.140625" style="187"/>
    <col min="5" max="5" width="12.5703125" style="187" customWidth="1"/>
    <col min="6" max="16384" width="9.140625" style="187"/>
  </cols>
  <sheetData>
    <row r="1" spans="1:6" ht="90" customHeight="1" x14ac:dyDescent="0.25">
      <c r="D1" s="695" t="s">
        <v>1671</v>
      </c>
      <c r="E1" s="695"/>
      <c r="F1" s="695"/>
    </row>
    <row r="2" spans="1:6" ht="21.75" customHeight="1" x14ac:dyDescent="0.25">
      <c r="A2" s="703" t="s">
        <v>738</v>
      </c>
      <c r="B2" s="703"/>
      <c r="C2" s="703"/>
      <c r="D2" s="703"/>
      <c r="E2" s="703"/>
    </row>
    <row r="3" spans="1:6" ht="52.5" customHeight="1" x14ac:dyDescent="0.25">
      <c r="A3" s="336" t="s">
        <v>739</v>
      </c>
      <c r="B3" s="335" t="s">
        <v>740</v>
      </c>
      <c r="C3" s="335" t="s">
        <v>741</v>
      </c>
      <c r="D3" s="337" t="s">
        <v>742</v>
      </c>
      <c r="E3" s="337" t="s">
        <v>743</v>
      </c>
    </row>
    <row r="4" spans="1:6" x14ac:dyDescent="0.25">
      <c r="A4" s="331">
        <v>1</v>
      </c>
      <c r="B4" s="332">
        <v>1</v>
      </c>
      <c r="C4" s="342">
        <v>12</v>
      </c>
      <c r="D4" s="242">
        <v>11.08</v>
      </c>
      <c r="E4" s="242">
        <f>C4*D4</f>
        <v>132.96</v>
      </c>
    </row>
    <row r="5" spans="1:6" x14ac:dyDescent="0.25">
      <c r="A5" s="332">
        <v>2</v>
      </c>
      <c r="B5" s="332">
        <v>1</v>
      </c>
      <c r="C5" s="332">
        <v>12</v>
      </c>
      <c r="D5" s="242">
        <v>11.08</v>
      </c>
      <c r="E5" s="242">
        <f t="shared" ref="E5:E34" si="0">C5*D5</f>
        <v>132.96</v>
      </c>
    </row>
    <row r="6" spans="1:6" x14ac:dyDescent="0.25">
      <c r="A6" s="242">
        <v>3</v>
      </c>
      <c r="B6" s="242">
        <v>8</v>
      </c>
      <c r="C6" s="242">
        <v>60</v>
      </c>
      <c r="D6" s="242">
        <v>11.08</v>
      </c>
      <c r="E6" s="242">
        <f t="shared" si="0"/>
        <v>664.8</v>
      </c>
    </row>
    <row r="7" spans="1:6" x14ac:dyDescent="0.25">
      <c r="A7" s="242">
        <v>4</v>
      </c>
      <c r="B7" s="242">
        <v>9</v>
      </c>
      <c r="C7" s="242">
        <v>68</v>
      </c>
      <c r="D7" s="242">
        <v>11.08</v>
      </c>
      <c r="E7" s="242">
        <f t="shared" si="0"/>
        <v>753.44</v>
      </c>
    </row>
    <row r="8" spans="1:6" x14ac:dyDescent="0.25">
      <c r="A8" s="242">
        <v>5</v>
      </c>
      <c r="B8" s="242">
        <v>9</v>
      </c>
      <c r="C8" s="242">
        <v>68</v>
      </c>
      <c r="D8" s="242">
        <v>11.08</v>
      </c>
      <c r="E8" s="242">
        <f t="shared" si="0"/>
        <v>753.44</v>
      </c>
    </row>
    <row r="9" spans="1:6" x14ac:dyDescent="0.25">
      <c r="A9" s="333">
        <v>6</v>
      </c>
      <c r="B9" s="242">
        <v>8</v>
      </c>
      <c r="C9" s="242">
        <v>60</v>
      </c>
      <c r="D9" s="242">
        <v>11.08</v>
      </c>
      <c r="E9" s="242">
        <f t="shared" si="0"/>
        <v>664.8</v>
      </c>
    </row>
    <row r="10" spans="1:6" x14ac:dyDescent="0.25">
      <c r="A10" s="242">
        <v>7</v>
      </c>
      <c r="B10" s="242">
        <v>8</v>
      </c>
      <c r="C10" s="242">
        <v>60</v>
      </c>
      <c r="D10" s="242">
        <v>11.08</v>
      </c>
      <c r="E10" s="242">
        <f t="shared" si="0"/>
        <v>664.8</v>
      </c>
    </row>
    <row r="11" spans="1:6" x14ac:dyDescent="0.25">
      <c r="A11" s="332">
        <v>8</v>
      </c>
      <c r="B11" s="332">
        <v>1</v>
      </c>
      <c r="C11" s="332">
        <v>12</v>
      </c>
      <c r="D11" s="242">
        <v>11.08</v>
      </c>
      <c r="E11" s="242">
        <f t="shared" si="0"/>
        <v>132.96</v>
      </c>
    </row>
    <row r="12" spans="1:6" x14ac:dyDescent="0.25">
      <c r="A12" s="332">
        <v>9</v>
      </c>
      <c r="B12" s="332">
        <v>1</v>
      </c>
      <c r="C12" s="332">
        <v>12</v>
      </c>
      <c r="D12" s="242">
        <v>11.08</v>
      </c>
      <c r="E12" s="242">
        <f t="shared" si="0"/>
        <v>132.96</v>
      </c>
    </row>
    <row r="13" spans="1:6" x14ac:dyDescent="0.25">
      <c r="A13" s="242">
        <v>10</v>
      </c>
      <c r="B13" s="242">
        <v>9</v>
      </c>
      <c r="C13" s="242">
        <v>62</v>
      </c>
      <c r="D13" s="242">
        <v>11.08</v>
      </c>
      <c r="E13" s="242">
        <f t="shared" si="0"/>
        <v>686.96</v>
      </c>
    </row>
    <row r="14" spans="1:6" x14ac:dyDescent="0.25">
      <c r="A14" s="333">
        <v>11</v>
      </c>
      <c r="B14" s="242">
        <v>10</v>
      </c>
      <c r="C14" s="242">
        <v>72</v>
      </c>
      <c r="D14" s="242">
        <v>11.08</v>
      </c>
      <c r="E14" s="242">
        <f t="shared" si="0"/>
        <v>797.76</v>
      </c>
    </row>
    <row r="15" spans="1:6" x14ac:dyDescent="0.25">
      <c r="A15" s="242">
        <v>12</v>
      </c>
      <c r="B15" s="242">
        <v>10</v>
      </c>
      <c r="C15" s="242">
        <v>72</v>
      </c>
      <c r="D15" s="242">
        <v>11.08</v>
      </c>
      <c r="E15" s="242">
        <f t="shared" si="0"/>
        <v>797.76</v>
      </c>
    </row>
    <row r="16" spans="1:6" x14ac:dyDescent="0.25">
      <c r="A16" s="242">
        <v>13</v>
      </c>
      <c r="B16" s="242">
        <v>10</v>
      </c>
      <c r="C16" s="242">
        <v>76</v>
      </c>
      <c r="D16" s="242">
        <v>11.08</v>
      </c>
      <c r="E16" s="242">
        <f t="shared" si="0"/>
        <v>842.08</v>
      </c>
    </row>
    <row r="17" spans="1:5" x14ac:dyDescent="0.25">
      <c r="A17" s="242">
        <v>14</v>
      </c>
      <c r="B17" s="242">
        <v>10</v>
      </c>
      <c r="C17" s="242">
        <v>72</v>
      </c>
      <c r="D17" s="242">
        <v>11.08</v>
      </c>
      <c r="E17" s="242">
        <f t="shared" si="0"/>
        <v>797.76</v>
      </c>
    </row>
    <row r="18" spans="1:5" x14ac:dyDescent="0.25">
      <c r="A18" s="332">
        <v>15</v>
      </c>
      <c r="B18" s="332">
        <v>1</v>
      </c>
      <c r="C18" s="332">
        <v>12</v>
      </c>
      <c r="D18" s="242">
        <v>11.08</v>
      </c>
      <c r="E18" s="242">
        <f t="shared" si="0"/>
        <v>132.96</v>
      </c>
    </row>
    <row r="19" spans="1:5" x14ac:dyDescent="0.25">
      <c r="A19" s="331">
        <v>16</v>
      </c>
      <c r="B19" s="332">
        <v>1</v>
      </c>
      <c r="C19" s="332">
        <v>12</v>
      </c>
      <c r="D19" s="242">
        <v>11.08</v>
      </c>
      <c r="E19" s="242">
        <f t="shared" si="0"/>
        <v>132.96</v>
      </c>
    </row>
    <row r="20" spans="1:5" x14ac:dyDescent="0.25">
      <c r="A20" s="242">
        <v>17</v>
      </c>
      <c r="B20" s="242">
        <v>10</v>
      </c>
      <c r="C20" s="242">
        <v>72</v>
      </c>
      <c r="D20" s="242">
        <v>11.08</v>
      </c>
      <c r="E20" s="242">
        <f t="shared" si="0"/>
        <v>797.76</v>
      </c>
    </row>
    <row r="21" spans="1:5" x14ac:dyDescent="0.25">
      <c r="A21" s="242">
        <v>18</v>
      </c>
      <c r="B21" s="242">
        <v>11</v>
      </c>
      <c r="C21" s="242">
        <v>76</v>
      </c>
      <c r="D21" s="242">
        <v>11.08</v>
      </c>
      <c r="E21" s="242">
        <f t="shared" si="0"/>
        <v>842.08</v>
      </c>
    </row>
    <row r="22" spans="1:5" x14ac:dyDescent="0.25">
      <c r="A22" s="242">
        <v>19</v>
      </c>
      <c r="B22" s="242">
        <v>10</v>
      </c>
      <c r="C22" s="242">
        <v>68</v>
      </c>
      <c r="D22" s="242">
        <v>11.08</v>
      </c>
      <c r="E22" s="242">
        <f t="shared" si="0"/>
        <v>753.44</v>
      </c>
    </row>
    <row r="23" spans="1:5" x14ac:dyDescent="0.25">
      <c r="A23" s="242">
        <v>20</v>
      </c>
      <c r="B23" s="242">
        <v>11</v>
      </c>
      <c r="C23" s="242">
        <v>76</v>
      </c>
      <c r="D23" s="242">
        <v>11.08</v>
      </c>
      <c r="E23" s="242">
        <f t="shared" si="0"/>
        <v>842.08</v>
      </c>
    </row>
    <row r="24" spans="1:5" x14ac:dyDescent="0.25">
      <c r="A24" s="333">
        <v>21</v>
      </c>
      <c r="B24" s="242">
        <v>9</v>
      </c>
      <c r="C24" s="242">
        <v>68</v>
      </c>
      <c r="D24" s="242">
        <v>11.08</v>
      </c>
      <c r="E24" s="242">
        <f t="shared" si="0"/>
        <v>753.44</v>
      </c>
    </row>
    <row r="25" spans="1:5" x14ac:dyDescent="0.25">
      <c r="A25" s="332">
        <v>22</v>
      </c>
      <c r="B25" s="332">
        <v>0</v>
      </c>
      <c r="C25" s="332">
        <v>0</v>
      </c>
      <c r="D25" s="242">
        <v>11.08</v>
      </c>
      <c r="E25" s="242">
        <f t="shared" si="0"/>
        <v>0</v>
      </c>
    </row>
    <row r="26" spans="1:5" x14ac:dyDescent="0.25">
      <c r="A26" s="332">
        <v>23</v>
      </c>
      <c r="B26" s="332">
        <v>1</v>
      </c>
      <c r="C26" s="332">
        <v>12</v>
      </c>
      <c r="D26" s="242">
        <v>11.08</v>
      </c>
      <c r="E26" s="242">
        <f t="shared" si="0"/>
        <v>132.96</v>
      </c>
    </row>
    <row r="27" spans="1:5" x14ac:dyDescent="0.25">
      <c r="A27" s="242">
        <v>24</v>
      </c>
      <c r="B27" s="242">
        <v>10</v>
      </c>
      <c r="C27" s="242">
        <v>76</v>
      </c>
      <c r="D27" s="242">
        <v>11.08</v>
      </c>
      <c r="E27" s="242">
        <f t="shared" si="0"/>
        <v>842.08</v>
      </c>
    </row>
    <row r="28" spans="1:5" x14ac:dyDescent="0.25">
      <c r="A28" s="242">
        <v>25</v>
      </c>
      <c r="B28" s="242">
        <v>11</v>
      </c>
      <c r="C28" s="242">
        <v>84</v>
      </c>
      <c r="D28" s="242">
        <v>11.08</v>
      </c>
      <c r="E28" s="242">
        <f t="shared" si="0"/>
        <v>930.72</v>
      </c>
    </row>
    <row r="29" spans="1:5" x14ac:dyDescent="0.25">
      <c r="A29" s="333">
        <v>26</v>
      </c>
      <c r="B29" s="242">
        <v>11</v>
      </c>
      <c r="C29" s="242">
        <v>84</v>
      </c>
      <c r="D29" s="242">
        <v>11.08</v>
      </c>
      <c r="E29" s="242">
        <f t="shared" si="0"/>
        <v>930.72</v>
      </c>
    </row>
    <row r="30" spans="1:5" x14ac:dyDescent="0.25">
      <c r="A30" s="242">
        <v>27</v>
      </c>
      <c r="B30" s="242">
        <v>11</v>
      </c>
      <c r="C30" s="242">
        <v>84</v>
      </c>
      <c r="D30" s="242">
        <v>11.08</v>
      </c>
      <c r="E30" s="242">
        <f t="shared" si="0"/>
        <v>930.72</v>
      </c>
    </row>
    <row r="31" spans="1:5" x14ac:dyDescent="0.25">
      <c r="A31" s="242">
        <v>28</v>
      </c>
      <c r="B31" s="242">
        <v>9</v>
      </c>
      <c r="C31" s="242">
        <v>68</v>
      </c>
      <c r="D31" s="242">
        <v>11.08</v>
      </c>
      <c r="E31" s="242">
        <f t="shared" si="0"/>
        <v>753.44</v>
      </c>
    </row>
    <row r="32" spans="1:5" x14ac:dyDescent="0.25">
      <c r="A32" s="332">
        <v>29</v>
      </c>
      <c r="B32" s="332">
        <v>1</v>
      </c>
      <c r="C32" s="332">
        <v>12</v>
      </c>
      <c r="D32" s="242">
        <v>11.08</v>
      </c>
      <c r="E32" s="242">
        <f t="shared" si="0"/>
        <v>132.96</v>
      </c>
    </row>
    <row r="33" spans="1:9" x14ac:dyDescent="0.25">
      <c r="A33" s="332">
        <v>30</v>
      </c>
      <c r="B33" s="332">
        <v>1</v>
      </c>
      <c r="C33" s="332">
        <v>12</v>
      </c>
      <c r="D33" s="242">
        <v>11.08</v>
      </c>
      <c r="E33" s="242">
        <f t="shared" si="0"/>
        <v>132.96</v>
      </c>
      <c r="G33" s="262" t="s">
        <v>733</v>
      </c>
      <c r="H33" s="262" t="s">
        <v>724</v>
      </c>
      <c r="I33" s="262" t="s">
        <v>46</v>
      </c>
    </row>
    <row r="34" spans="1:9" x14ac:dyDescent="0.25">
      <c r="A34" s="242">
        <v>31</v>
      </c>
      <c r="B34" s="242">
        <v>10</v>
      </c>
      <c r="C34" s="242">
        <v>76</v>
      </c>
      <c r="D34" s="242">
        <v>11.08</v>
      </c>
      <c r="E34" s="242">
        <f t="shared" si="0"/>
        <v>842.08</v>
      </c>
      <c r="G34" s="263" t="s">
        <v>49</v>
      </c>
      <c r="H34" s="264">
        <f>H36-H35</f>
        <v>2450</v>
      </c>
      <c r="I34" s="265">
        <f>H34/H36</f>
        <v>0.10847427610023909</v>
      </c>
    </row>
    <row r="35" spans="1:9" x14ac:dyDescent="0.25">
      <c r="A35" s="165" t="s">
        <v>20</v>
      </c>
      <c r="B35" s="165"/>
      <c r="C35" s="334">
        <f>SUM(C4:C34)</f>
        <v>1610</v>
      </c>
      <c r="D35" s="165"/>
      <c r="E35" s="165">
        <f>SUM(E4:E34)</f>
        <v>17838.8</v>
      </c>
      <c r="G35" s="268" t="s">
        <v>50</v>
      </c>
      <c r="H35" s="269">
        <v>20136</v>
      </c>
      <c r="I35" s="270">
        <f>H35/H36</f>
        <v>0.89152572389976092</v>
      </c>
    </row>
    <row r="36" spans="1:9" ht="15.75" x14ac:dyDescent="0.25">
      <c r="E36" s="316">
        <f>ROUNDUP(E35*I35,0)</f>
        <v>15904</v>
      </c>
      <c r="G36" s="263" t="s">
        <v>20</v>
      </c>
      <c r="H36" s="266">
        <v>22586</v>
      </c>
      <c r="I36" s="267">
        <v>1</v>
      </c>
    </row>
  </sheetData>
  <mergeCells count="2">
    <mergeCell ref="A2:E2"/>
    <mergeCell ref="D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1:M40"/>
  <sheetViews>
    <sheetView showGridLines="0" zoomScale="82" zoomScaleNormal="82" workbookViewId="0">
      <selection activeCell="E1" sqref="E1:H1"/>
    </sheetView>
  </sheetViews>
  <sheetFormatPr defaultRowHeight="15" x14ac:dyDescent="0.25"/>
  <cols>
    <col min="1" max="2" width="16.7109375" style="477" customWidth="1"/>
    <col min="3" max="3" width="15" style="477" customWidth="1"/>
    <col min="4" max="4" width="13.42578125" style="477" customWidth="1"/>
    <col min="5" max="5" width="12.42578125" style="477" customWidth="1"/>
    <col min="6" max="6" width="17.28515625" style="477" customWidth="1"/>
    <col min="7" max="7" width="9.140625" style="477"/>
    <col min="8" max="8" width="13" style="477" customWidth="1"/>
    <col min="9" max="12" width="9.140625" style="477"/>
    <col min="13" max="13" width="12.42578125" style="477" customWidth="1"/>
    <col min="14" max="16384" width="9.140625" style="477"/>
  </cols>
  <sheetData>
    <row r="1" spans="1:10" ht="76.5" customHeight="1" x14ac:dyDescent="0.25">
      <c r="E1" s="645" t="s">
        <v>1672</v>
      </c>
      <c r="F1" s="645"/>
      <c r="G1" s="645"/>
      <c r="H1" s="645"/>
    </row>
    <row r="2" spans="1:10" ht="22.5" customHeight="1" x14ac:dyDescent="0.35">
      <c r="A2" s="704" t="s">
        <v>1650</v>
      </c>
      <c r="B2" s="704"/>
      <c r="C2" s="704"/>
      <c r="D2" s="704"/>
      <c r="E2" s="704"/>
      <c r="F2" s="704"/>
      <c r="G2" s="704"/>
      <c r="H2" s="704"/>
      <c r="I2" s="478"/>
      <c r="J2" s="478"/>
    </row>
    <row r="4" spans="1:10" ht="57" x14ac:dyDescent="0.25">
      <c r="A4" s="480" t="s">
        <v>60</v>
      </c>
      <c r="B4" s="480" t="s">
        <v>122</v>
      </c>
      <c r="C4" s="481" t="s">
        <v>123</v>
      </c>
      <c r="D4" s="481" t="s">
        <v>124</v>
      </c>
      <c r="E4" s="481" t="s">
        <v>1651</v>
      </c>
      <c r="F4" s="481" t="s">
        <v>1652</v>
      </c>
    </row>
    <row r="5" spans="1:10" x14ac:dyDescent="0.25">
      <c r="A5" s="158">
        <v>44044</v>
      </c>
      <c r="B5" s="343" t="s">
        <v>125</v>
      </c>
      <c r="C5" s="501">
        <v>5</v>
      </c>
      <c r="D5" s="170">
        <v>30</v>
      </c>
      <c r="E5" s="487">
        <v>12.49</v>
      </c>
      <c r="F5" s="487">
        <f>E5*D5</f>
        <v>374.7</v>
      </c>
    </row>
    <row r="6" spans="1:10" x14ac:dyDescent="0.25">
      <c r="A6" s="158">
        <v>44045</v>
      </c>
      <c r="B6" s="343" t="s">
        <v>126</v>
      </c>
      <c r="C6" s="501">
        <v>5</v>
      </c>
      <c r="D6" s="170">
        <v>15</v>
      </c>
      <c r="E6" s="487">
        <v>12.49</v>
      </c>
      <c r="F6" s="487">
        <f t="shared" ref="F6:F35" si="0">E6*D6</f>
        <v>187.35</v>
      </c>
    </row>
    <row r="7" spans="1:10" x14ac:dyDescent="0.25">
      <c r="A7" s="158">
        <v>44046</v>
      </c>
      <c r="B7" s="343" t="s">
        <v>127</v>
      </c>
      <c r="C7" s="501">
        <v>15</v>
      </c>
      <c r="D7" s="170">
        <v>148</v>
      </c>
      <c r="E7" s="487">
        <v>12.49</v>
      </c>
      <c r="F7" s="487">
        <f t="shared" si="0"/>
        <v>1848.52</v>
      </c>
    </row>
    <row r="8" spans="1:10" x14ac:dyDescent="0.25">
      <c r="A8" s="158">
        <v>44047</v>
      </c>
      <c r="B8" s="343" t="s">
        <v>127</v>
      </c>
      <c r="C8" s="501">
        <v>15</v>
      </c>
      <c r="D8" s="170">
        <v>137</v>
      </c>
      <c r="E8" s="487">
        <v>12.49</v>
      </c>
      <c r="F8" s="487">
        <f t="shared" si="0"/>
        <v>1711.13</v>
      </c>
    </row>
    <row r="9" spans="1:10" x14ac:dyDescent="0.25">
      <c r="A9" s="158">
        <v>44048</v>
      </c>
      <c r="B9" s="343" t="s">
        <v>127</v>
      </c>
      <c r="C9" s="502">
        <v>14</v>
      </c>
      <c r="D9" s="486">
        <v>132</v>
      </c>
      <c r="E9" s="487">
        <v>12.49</v>
      </c>
      <c r="F9" s="487">
        <f t="shared" si="0"/>
        <v>1648.68</v>
      </c>
    </row>
    <row r="10" spans="1:10" x14ac:dyDescent="0.25">
      <c r="A10" s="158">
        <v>44049</v>
      </c>
      <c r="B10" s="343" t="s">
        <v>127</v>
      </c>
      <c r="C10" s="502">
        <v>17</v>
      </c>
      <c r="D10" s="486">
        <v>149</v>
      </c>
      <c r="E10" s="487">
        <v>12.49</v>
      </c>
      <c r="F10" s="487">
        <f t="shared" si="0"/>
        <v>1861.01</v>
      </c>
    </row>
    <row r="11" spans="1:10" x14ac:dyDescent="0.25">
      <c r="A11" s="158">
        <v>44050</v>
      </c>
      <c r="B11" s="343" t="s">
        <v>127</v>
      </c>
      <c r="C11" s="502">
        <v>14</v>
      </c>
      <c r="D11" s="486">
        <v>129</v>
      </c>
      <c r="E11" s="487">
        <v>12.49</v>
      </c>
      <c r="F11" s="487">
        <f t="shared" si="0"/>
        <v>1611.21</v>
      </c>
    </row>
    <row r="12" spans="1:10" x14ac:dyDescent="0.25">
      <c r="A12" s="158">
        <v>44051</v>
      </c>
      <c r="B12" s="343" t="s">
        <v>125</v>
      </c>
      <c r="C12" s="502">
        <v>6</v>
      </c>
      <c r="D12" s="486">
        <v>36</v>
      </c>
      <c r="E12" s="487">
        <v>12.49</v>
      </c>
      <c r="F12" s="487">
        <f t="shared" si="0"/>
        <v>449.64</v>
      </c>
    </row>
    <row r="13" spans="1:10" x14ac:dyDescent="0.25">
      <c r="A13" s="158">
        <v>44052</v>
      </c>
      <c r="B13" s="343" t="s">
        <v>126</v>
      </c>
      <c r="C13" s="502">
        <v>4</v>
      </c>
      <c r="D13" s="486">
        <v>12</v>
      </c>
      <c r="E13" s="487">
        <v>12.49</v>
      </c>
      <c r="F13" s="487">
        <f t="shared" si="0"/>
        <v>149.88</v>
      </c>
    </row>
    <row r="14" spans="1:10" x14ac:dyDescent="0.25">
      <c r="A14" s="158">
        <v>44053</v>
      </c>
      <c r="B14" s="343" t="s">
        <v>127</v>
      </c>
      <c r="C14" s="502">
        <v>15</v>
      </c>
      <c r="D14" s="170">
        <v>136</v>
      </c>
      <c r="E14" s="487">
        <v>12.49</v>
      </c>
      <c r="F14" s="487">
        <f t="shared" si="0"/>
        <v>1698.64</v>
      </c>
    </row>
    <row r="15" spans="1:10" x14ac:dyDescent="0.25">
      <c r="A15" s="158">
        <v>44054</v>
      </c>
      <c r="B15" s="343" t="s">
        <v>127</v>
      </c>
      <c r="C15" s="502">
        <v>16</v>
      </c>
      <c r="D15" s="170">
        <v>140</v>
      </c>
      <c r="E15" s="487">
        <v>12.49</v>
      </c>
      <c r="F15" s="487">
        <f t="shared" si="0"/>
        <v>1748.6000000000001</v>
      </c>
    </row>
    <row r="16" spans="1:10" x14ac:dyDescent="0.25">
      <c r="A16" s="158">
        <v>44055</v>
      </c>
      <c r="B16" s="343" t="s">
        <v>127</v>
      </c>
      <c r="C16" s="502">
        <v>16</v>
      </c>
      <c r="D16" s="170">
        <v>138</v>
      </c>
      <c r="E16" s="487">
        <v>12.49</v>
      </c>
      <c r="F16" s="487">
        <f t="shared" si="0"/>
        <v>1723.6200000000001</v>
      </c>
    </row>
    <row r="17" spans="1:13" x14ac:dyDescent="0.25">
      <c r="A17" s="158">
        <v>44056</v>
      </c>
      <c r="B17" s="343" t="s">
        <v>127</v>
      </c>
      <c r="C17" s="502">
        <v>18</v>
      </c>
      <c r="D17" s="170">
        <v>151</v>
      </c>
      <c r="E17" s="487">
        <v>12.49</v>
      </c>
      <c r="F17" s="487">
        <f t="shared" si="0"/>
        <v>1885.99</v>
      </c>
    </row>
    <row r="18" spans="1:13" x14ac:dyDescent="0.25">
      <c r="A18" s="158">
        <v>44057</v>
      </c>
      <c r="B18" s="343" t="s">
        <v>127</v>
      </c>
      <c r="C18" s="502">
        <v>16</v>
      </c>
      <c r="D18" s="170">
        <v>145</v>
      </c>
      <c r="E18" s="487">
        <v>12.49</v>
      </c>
      <c r="F18" s="487">
        <f t="shared" si="0"/>
        <v>1811.05</v>
      </c>
    </row>
    <row r="19" spans="1:13" x14ac:dyDescent="0.25">
      <c r="A19" s="158">
        <v>44058</v>
      </c>
      <c r="B19" s="343" t="s">
        <v>125</v>
      </c>
      <c r="C19" s="502">
        <v>5</v>
      </c>
      <c r="D19" s="170">
        <v>30</v>
      </c>
      <c r="E19" s="487">
        <v>12.49</v>
      </c>
      <c r="F19" s="487">
        <f t="shared" si="0"/>
        <v>374.7</v>
      </c>
    </row>
    <row r="20" spans="1:13" x14ac:dyDescent="0.25">
      <c r="A20" s="158">
        <v>44059</v>
      </c>
      <c r="B20" s="343" t="s">
        <v>126</v>
      </c>
      <c r="C20" s="502">
        <v>4</v>
      </c>
      <c r="D20" s="486">
        <v>12</v>
      </c>
      <c r="E20" s="487">
        <v>12.49</v>
      </c>
      <c r="F20" s="487">
        <f t="shared" si="0"/>
        <v>149.88</v>
      </c>
    </row>
    <row r="21" spans="1:13" x14ac:dyDescent="0.25">
      <c r="A21" s="158">
        <v>44060</v>
      </c>
      <c r="B21" s="343" t="s">
        <v>127</v>
      </c>
      <c r="C21" s="502">
        <v>17</v>
      </c>
      <c r="D21" s="486">
        <v>152</v>
      </c>
      <c r="E21" s="487">
        <v>12.49</v>
      </c>
      <c r="F21" s="487">
        <f t="shared" si="0"/>
        <v>1898.48</v>
      </c>
    </row>
    <row r="22" spans="1:13" x14ac:dyDescent="0.25">
      <c r="A22" s="158">
        <v>44061</v>
      </c>
      <c r="B22" s="343" t="s">
        <v>127</v>
      </c>
      <c r="C22" s="502">
        <v>16</v>
      </c>
      <c r="D22" s="486">
        <v>123</v>
      </c>
      <c r="E22" s="487">
        <v>12.49</v>
      </c>
      <c r="F22" s="487">
        <f t="shared" si="0"/>
        <v>1536.27</v>
      </c>
    </row>
    <row r="23" spans="1:13" x14ac:dyDescent="0.25">
      <c r="A23" s="158">
        <v>44062</v>
      </c>
      <c r="B23" s="343" t="s">
        <v>127</v>
      </c>
      <c r="C23" s="502">
        <v>14</v>
      </c>
      <c r="D23" s="486">
        <v>115</v>
      </c>
      <c r="E23" s="487">
        <v>12.49</v>
      </c>
      <c r="F23" s="487">
        <f t="shared" si="0"/>
        <v>1436.3500000000001</v>
      </c>
    </row>
    <row r="24" spans="1:13" x14ac:dyDescent="0.25">
      <c r="A24" s="158">
        <v>44063</v>
      </c>
      <c r="B24" s="343" t="s">
        <v>127</v>
      </c>
      <c r="C24" s="502">
        <v>12</v>
      </c>
      <c r="D24" s="486">
        <v>102</v>
      </c>
      <c r="E24" s="487">
        <v>12.49</v>
      </c>
      <c r="F24" s="487">
        <f t="shared" si="0"/>
        <v>1273.98</v>
      </c>
    </row>
    <row r="25" spans="1:13" x14ac:dyDescent="0.25">
      <c r="A25" s="158">
        <v>44064</v>
      </c>
      <c r="B25" s="343" t="s">
        <v>127</v>
      </c>
      <c r="C25" s="502">
        <v>13</v>
      </c>
      <c r="D25" s="486">
        <v>114</v>
      </c>
      <c r="E25" s="487">
        <v>12.49</v>
      </c>
      <c r="F25" s="487">
        <f t="shared" si="0"/>
        <v>1423.8600000000001</v>
      </c>
    </row>
    <row r="26" spans="1:13" x14ac:dyDescent="0.25">
      <c r="A26" s="158">
        <v>44065</v>
      </c>
      <c r="B26" s="343" t="s">
        <v>125</v>
      </c>
      <c r="C26" s="502">
        <v>7</v>
      </c>
      <c r="D26" s="486">
        <v>42</v>
      </c>
      <c r="E26" s="487">
        <v>12.49</v>
      </c>
      <c r="F26" s="487">
        <f t="shared" si="0"/>
        <v>524.58000000000004</v>
      </c>
      <c r="H26" s="315" t="s">
        <v>733</v>
      </c>
      <c r="I26" s="315" t="s">
        <v>724</v>
      </c>
      <c r="J26" s="315" t="s">
        <v>46</v>
      </c>
    </row>
    <row r="27" spans="1:13" x14ac:dyDescent="0.25">
      <c r="A27" s="158">
        <v>44066</v>
      </c>
      <c r="B27" s="343" t="s">
        <v>126</v>
      </c>
      <c r="C27" s="502">
        <v>7</v>
      </c>
      <c r="D27" s="486">
        <v>21</v>
      </c>
      <c r="E27" s="487">
        <v>12.49</v>
      </c>
      <c r="F27" s="487">
        <f t="shared" si="0"/>
        <v>262.29000000000002</v>
      </c>
      <c r="H27" s="263" t="s">
        <v>734</v>
      </c>
      <c r="I27" s="494">
        <v>456</v>
      </c>
      <c r="J27" s="325">
        <v>2.1195500604257692E-2</v>
      </c>
      <c r="M27" s="344"/>
    </row>
    <row r="28" spans="1:13" x14ac:dyDescent="0.25">
      <c r="A28" s="158">
        <v>44067</v>
      </c>
      <c r="B28" s="343" t="s">
        <v>127</v>
      </c>
      <c r="C28" s="502">
        <v>13</v>
      </c>
      <c r="D28" s="486">
        <v>113</v>
      </c>
      <c r="E28" s="487">
        <v>12.49</v>
      </c>
      <c r="F28" s="487">
        <f t="shared" si="0"/>
        <v>1411.3700000000001</v>
      </c>
      <c r="H28" s="268" t="s">
        <v>50</v>
      </c>
      <c r="I28" s="326">
        <v>21058</v>
      </c>
      <c r="J28" s="327">
        <v>0.97880449939574232</v>
      </c>
      <c r="K28" s="482"/>
      <c r="M28" s="344"/>
    </row>
    <row r="29" spans="1:13" x14ac:dyDescent="0.25">
      <c r="A29" s="158">
        <v>44068</v>
      </c>
      <c r="B29" s="343" t="s">
        <v>127</v>
      </c>
      <c r="C29" s="502">
        <v>16</v>
      </c>
      <c r="D29" s="486">
        <v>147</v>
      </c>
      <c r="E29" s="487">
        <v>12.49</v>
      </c>
      <c r="F29" s="487">
        <f t="shared" si="0"/>
        <v>1836.03</v>
      </c>
      <c r="H29" s="263" t="s">
        <v>20</v>
      </c>
      <c r="I29" s="495">
        <v>21514</v>
      </c>
      <c r="J29" s="328">
        <v>1</v>
      </c>
    </row>
    <row r="30" spans="1:13" x14ac:dyDescent="0.25">
      <c r="A30" s="158">
        <v>44069</v>
      </c>
      <c r="B30" s="343" t="s">
        <v>127</v>
      </c>
      <c r="C30" s="502">
        <v>15</v>
      </c>
      <c r="D30" s="486">
        <v>120</v>
      </c>
      <c r="E30" s="487">
        <v>12.49</v>
      </c>
      <c r="F30" s="487">
        <f t="shared" si="0"/>
        <v>1498.8</v>
      </c>
    </row>
    <row r="31" spans="1:13" x14ac:dyDescent="0.25">
      <c r="A31" s="158">
        <v>44070</v>
      </c>
      <c r="B31" s="343" t="s">
        <v>127</v>
      </c>
      <c r="C31" s="502">
        <v>15</v>
      </c>
      <c r="D31" s="486">
        <v>128</v>
      </c>
      <c r="E31" s="487">
        <v>12.49</v>
      </c>
      <c r="F31" s="487">
        <f t="shared" si="0"/>
        <v>1598.72</v>
      </c>
    </row>
    <row r="32" spans="1:13" x14ac:dyDescent="0.25">
      <c r="A32" s="158">
        <v>44071</v>
      </c>
      <c r="B32" s="343" t="s">
        <v>127</v>
      </c>
      <c r="C32" s="502">
        <v>14</v>
      </c>
      <c r="D32" s="486">
        <v>121</v>
      </c>
      <c r="E32" s="487">
        <v>12.49</v>
      </c>
      <c r="F32" s="487">
        <f t="shared" si="0"/>
        <v>1511.29</v>
      </c>
    </row>
    <row r="33" spans="1:13" x14ac:dyDescent="0.25">
      <c r="A33" s="158">
        <v>44072</v>
      </c>
      <c r="B33" s="343" t="s">
        <v>125</v>
      </c>
      <c r="C33" s="502">
        <v>9</v>
      </c>
      <c r="D33" s="486">
        <v>54</v>
      </c>
      <c r="E33" s="487">
        <v>12.49</v>
      </c>
      <c r="F33" s="487">
        <f t="shared" si="0"/>
        <v>674.46</v>
      </c>
    </row>
    <row r="34" spans="1:13" x14ac:dyDescent="0.25">
      <c r="A34" s="158">
        <v>44073</v>
      </c>
      <c r="B34" s="343" t="s">
        <v>126</v>
      </c>
      <c r="C34" s="503">
        <v>6</v>
      </c>
      <c r="D34" s="486">
        <v>18</v>
      </c>
      <c r="E34" s="487">
        <v>12.49</v>
      </c>
      <c r="F34" s="487">
        <f t="shared" si="0"/>
        <v>224.82</v>
      </c>
    </row>
    <row r="35" spans="1:13" x14ac:dyDescent="0.25">
      <c r="A35" s="158">
        <v>44074</v>
      </c>
      <c r="B35" s="343" t="s">
        <v>127</v>
      </c>
      <c r="C35" s="502">
        <v>9</v>
      </c>
      <c r="D35" s="486">
        <v>85</v>
      </c>
      <c r="E35" s="487">
        <v>12.49</v>
      </c>
      <c r="F35" s="487">
        <f t="shared" si="0"/>
        <v>1061.6500000000001</v>
      </c>
    </row>
    <row r="36" spans="1:13" x14ac:dyDescent="0.25">
      <c r="A36" s="348" t="s">
        <v>80</v>
      </c>
      <c r="B36" s="485"/>
      <c r="C36" s="486"/>
      <c r="D36" s="486">
        <f>SUM(D5:D35)</f>
        <v>2995</v>
      </c>
      <c r="E36" s="485"/>
      <c r="F36" s="485"/>
      <c r="H36" s="483"/>
      <c r="I36" s="483"/>
      <c r="J36" s="483"/>
      <c r="K36" s="483"/>
      <c r="L36" s="483"/>
      <c r="M36" s="483"/>
    </row>
    <row r="37" spans="1:13" ht="16.5" thickBot="1" x14ac:dyDescent="0.3">
      <c r="A37" s="483"/>
      <c r="B37" s="484"/>
      <c r="C37" s="484"/>
      <c r="D37" s="484"/>
      <c r="E37" s="484"/>
      <c r="F37" s="484"/>
      <c r="H37" s="488"/>
      <c r="I37" s="345"/>
      <c r="J37" s="483"/>
      <c r="K37" s="483"/>
      <c r="L37" s="483"/>
      <c r="M37" s="483"/>
    </row>
    <row r="38" spans="1:13" ht="16.5" thickBot="1" x14ac:dyDescent="0.3">
      <c r="A38" s="483"/>
      <c r="B38" s="483"/>
      <c r="C38" s="483"/>
      <c r="D38" s="257"/>
      <c r="E38" s="257"/>
      <c r="F38" s="479">
        <f>SUM(F5:F35)</f>
        <v>37407.550000000003</v>
      </c>
      <c r="G38" s="477" t="s">
        <v>50</v>
      </c>
      <c r="H38" s="496">
        <f>F38*J28</f>
        <v>36614.678251371202</v>
      </c>
      <c r="I38" s="497" t="s">
        <v>744</v>
      </c>
      <c r="J38" s="498"/>
      <c r="K38" s="499"/>
      <c r="L38" s="499"/>
      <c r="M38" s="500"/>
    </row>
    <row r="39" spans="1:13" x14ac:dyDescent="0.25">
      <c r="A39" s="483"/>
      <c r="B39" s="483"/>
      <c r="C39" s="483"/>
      <c r="D39" s="483"/>
      <c r="E39" s="483"/>
      <c r="F39" s="483"/>
      <c r="H39" s="489"/>
      <c r="I39" s="490"/>
      <c r="J39" s="491"/>
      <c r="K39" s="482"/>
      <c r="M39" s="347"/>
    </row>
    <row r="40" spans="1:13" x14ac:dyDescent="0.25">
      <c r="H40" s="492"/>
      <c r="I40" s="490"/>
      <c r="J40" s="493"/>
    </row>
  </sheetData>
  <mergeCells count="2">
    <mergeCell ref="E1:H1"/>
    <mergeCell ref="A2:H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1:S50"/>
  <sheetViews>
    <sheetView showGridLines="0" zoomScale="71" zoomScaleNormal="71" workbookViewId="0">
      <selection activeCell="G1" sqref="G1:I1"/>
    </sheetView>
  </sheetViews>
  <sheetFormatPr defaultRowHeight="15" x14ac:dyDescent="0.25"/>
  <cols>
    <col min="1" max="1" width="6.42578125" style="181" customWidth="1"/>
    <col min="2" max="2" width="15.85546875" style="181" customWidth="1"/>
    <col min="3" max="3" width="22" style="181" customWidth="1"/>
    <col min="4" max="4" width="15" style="305" customWidth="1"/>
    <col min="5" max="5" width="14" style="181" customWidth="1"/>
    <col min="6" max="6" width="18.140625" style="182" customWidth="1"/>
    <col min="7" max="7" width="16.42578125" style="181" customWidth="1"/>
    <col min="8" max="8" width="15.42578125" style="181" customWidth="1"/>
    <col min="9" max="9" width="14.28515625" style="181" customWidth="1"/>
    <col min="10" max="10" width="5.140625" style="181" customWidth="1"/>
    <col min="11" max="11" width="9.28515625" style="181" customWidth="1"/>
    <col min="12" max="12" width="7.140625" style="181" customWidth="1"/>
    <col min="13" max="13" width="30.85546875" style="181" customWidth="1"/>
    <col min="14" max="14" width="10.7109375" style="181" bestFit="1" customWidth="1"/>
    <col min="15" max="16384" width="9.140625" style="181"/>
  </cols>
  <sheetData>
    <row r="1" spans="2:14" ht="76.5" customHeight="1" x14ac:dyDescent="0.25">
      <c r="G1" s="645" t="s">
        <v>1673</v>
      </c>
      <c r="H1" s="645"/>
      <c r="I1" s="645"/>
    </row>
    <row r="2" spans="2:14" ht="20.25" customHeight="1" x14ac:dyDescent="0.25">
      <c r="B2" s="705" t="s">
        <v>745</v>
      </c>
      <c r="C2" s="705"/>
      <c r="D2" s="705"/>
      <c r="E2" s="705"/>
      <c r="F2" s="705"/>
      <c r="G2" s="705"/>
      <c r="H2" s="705"/>
      <c r="I2" s="705"/>
    </row>
    <row r="3" spans="2:14" ht="87.75" customHeight="1" x14ac:dyDescent="0.25">
      <c r="B3" s="104" t="s">
        <v>60</v>
      </c>
      <c r="C3" s="103" t="s">
        <v>87</v>
      </c>
      <c r="D3" s="309" t="s">
        <v>88</v>
      </c>
      <c r="E3" s="308" t="s">
        <v>89</v>
      </c>
      <c r="F3" s="308" t="s">
        <v>90</v>
      </c>
      <c r="G3" s="308" t="s">
        <v>91</v>
      </c>
      <c r="H3" s="308" t="s">
        <v>92</v>
      </c>
      <c r="I3" s="308" t="s">
        <v>93</v>
      </c>
      <c r="J3" s="148"/>
      <c r="K3" s="351"/>
    </row>
    <row r="4" spans="2:14" x14ac:dyDescent="0.25">
      <c r="B4" s="158">
        <v>44044</v>
      </c>
      <c r="C4" s="244">
        <v>3</v>
      </c>
      <c r="D4" s="281">
        <f>((8/3)*C4)</f>
        <v>8</v>
      </c>
      <c r="E4" s="161">
        <v>0</v>
      </c>
      <c r="F4" s="241"/>
      <c r="G4" s="281">
        <f>((C4*8)/3)</f>
        <v>8</v>
      </c>
      <c r="H4" s="161">
        <f>((C4*8)/3)</f>
        <v>8</v>
      </c>
      <c r="I4" s="281">
        <f>((C4*8)/3)</f>
        <v>8</v>
      </c>
    </row>
    <row r="5" spans="2:14" x14ac:dyDescent="0.25">
      <c r="B5" s="158">
        <v>44045</v>
      </c>
      <c r="C5" s="244">
        <v>3</v>
      </c>
      <c r="D5" s="281">
        <f t="shared" ref="D5:D34" si="0">((8/3)*C5)</f>
        <v>8</v>
      </c>
      <c r="E5" s="161">
        <v>0</v>
      </c>
      <c r="F5" s="241"/>
      <c r="G5" s="281">
        <f t="shared" ref="G5:G34" si="1">((C5*8)/3)</f>
        <v>8</v>
      </c>
      <c r="H5" s="161">
        <f t="shared" ref="H5:H34" si="2">((C5*8)/3)</f>
        <v>8</v>
      </c>
      <c r="I5" s="281">
        <f t="shared" ref="I5:I34" si="3">((C5*8)/3)</f>
        <v>8</v>
      </c>
      <c r="K5" s="352"/>
      <c r="L5" s="352"/>
      <c r="M5" s="352"/>
    </row>
    <row r="6" spans="2:14" x14ac:dyDescent="0.25">
      <c r="B6" s="158">
        <v>44046</v>
      </c>
      <c r="C6" s="244">
        <v>6</v>
      </c>
      <c r="D6" s="281">
        <f t="shared" si="0"/>
        <v>16</v>
      </c>
      <c r="E6" s="161">
        <v>0</v>
      </c>
      <c r="F6" s="241"/>
      <c r="G6" s="281">
        <f t="shared" si="1"/>
        <v>16</v>
      </c>
      <c r="H6" s="161">
        <f t="shared" si="2"/>
        <v>16</v>
      </c>
      <c r="I6" s="281">
        <f t="shared" si="3"/>
        <v>16</v>
      </c>
    </row>
    <row r="7" spans="2:14" x14ac:dyDescent="0.25">
      <c r="B7" s="158">
        <v>44047</v>
      </c>
      <c r="C7" s="244">
        <v>6</v>
      </c>
      <c r="D7" s="281">
        <f t="shared" si="0"/>
        <v>16</v>
      </c>
      <c r="E7" s="161">
        <v>0</v>
      </c>
      <c r="F7" s="241">
        <v>6</v>
      </c>
      <c r="G7" s="281">
        <f t="shared" si="1"/>
        <v>16</v>
      </c>
      <c r="H7" s="161">
        <f t="shared" si="2"/>
        <v>16</v>
      </c>
      <c r="I7" s="281">
        <f t="shared" si="3"/>
        <v>16</v>
      </c>
    </row>
    <row r="8" spans="2:14" x14ac:dyDescent="0.25">
      <c r="B8" s="158">
        <v>44048</v>
      </c>
      <c r="C8" s="244">
        <v>6</v>
      </c>
      <c r="D8" s="281">
        <f t="shared" si="0"/>
        <v>16</v>
      </c>
      <c r="E8" s="161">
        <v>0</v>
      </c>
      <c r="F8" s="241"/>
      <c r="G8" s="281">
        <f t="shared" si="1"/>
        <v>16</v>
      </c>
      <c r="H8" s="161">
        <f t="shared" si="2"/>
        <v>16</v>
      </c>
      <c r="I8" s="281">
        <f t="shared" si="3"/>
        <v>16</v>
      </c>
      <c r="M8" s="353"/>
      <c r="N8" s="354" t="s">
        <v>94</v>
      </c>
    </row>
    <row r="9" spans="2:14" ht="22.5" customHeight="1" x14ac:dyDescent="0.25">
      <c r="B9" s="158">
        <v>44049</v>
      </c>
      <c r="C9" s="244">
        <v>6</v>
      </c>
      <c r="D9" s="281">
        <f t="shared" si="0"/>
        <v>16</v>
      </c>
      <c r="E9" s="161">
        <v>0</v>
      </c>
      <c r="F9" s="241"/>
      <c r="G9" s="281">
        <f t="shared" si="1"/>
        <v>16</v>
      </c>
      <c r="H9" s="281">
        <f t="shared" si="2"/>
        <v>16</v>
      </c>
      <c r="I9" s="281">
        <f t="shared" si="3"/>
        <v>16</v>
      </c>
      <c r="M9" s="61" t="s">
        <v>88</v>
      </c>
      <c r="N9" s="247">
        <v>16.91</v>
      </c>
    </row>
    <row r="10" spans="2:14" ht="27.75" customHeight="1" x14ac:dyDescent="0.25">
      <c r="B10" s="158">
        <v>44050</v>
      </c>
      <c r="C10" s="244">
        <v>6</v>
      </c>
      <c r="D10" s="281">
        <f t="shared" si="0"/>
        <v>16</v>
      </c>
      <c r="E10" s="161">
        <v>0</v>
      </c>
      <c r="F10" s="241">
        <v>6</v>
      </c>
      <c r="G10" s="281">
        <f t="shared" si="1"/>
        <v>16</v>
      </c>
      <c r="H10" s="281">
        <f t="shared" si="2"/>
        <v>16</v>
      </c>
      <c r="I10" s="281">
        <f t="shared" si="3"/>
        <v>16</v>
      </c>
      <c r="M10" s="61" t="s">
        <v>95</v>
      </c>
      <c r="N10" s="247">
        <v>6.29</v>
      </c>
    </row>
    <row r="11" spans="2:14" ht="24" customHeight="1" x14ac:dyDescent="0.25">
      <c r="B11" s="158">
        <v>44051</v>
      </c>
      <c r="C11" s="244">
        <v>3</v>
      </c>
      <c r="D11" s="281">
        <f t="shared" si="0"/>
        <v>8</v>
      </c>
      <c r="E11" s="161">
        <v>0</v>
      </c>
      <c r="F11" s="241"/>
      <c r="G11" s="281">
        <f t="shared" si="1"/>
        <v>8</v>
      </c>
      <c r="H11" s="161">
        <f t="shared" si="2"/>
        <v>8</v>
      </c>
      <c r="I11" s="281">
        <f t="shared" si="3"/>
        <v>8</v>
      </c>
      <c r="M11" s="61" t="s">
        <v>91</v>
      </c>
      <c r="N11" s="247">
        <v>0.11</v>
      </c>
    </row>
    <row r="12" spans="2:14" ht="24" customHeight="1" x14ac:dyDescent="0.25">
      <c r="B12" s="158">
        <v>44052</v>
      </c>
      <c r="C12" s="244">
        <v>3</v>
      </c>
      <c r="D12" s="281">
        <f t="shared" si="0"/>
        <v>8</v>
      </c>
      <c r="E12" s="161">
        <v>0</v>
      </c>
      <c r="F12" s="241"/>
      <c r="G12" s="281">
        <f t="shared" si="1"/>
        <v>8</v>
      </c>
      <c r="H12" s="161">
        <f t="shared" si="2"/>
        <v>8</v>
      </c>
      <c r="I12" s="281">
        <f t="shared" si="3"/>
        <v>8</v>
      </c>
      <c r="M12" s="61" t="s">
        <v>96</v>
      </c>
      <c r="N12" s="247">
        <v>2.4900000000000002</v>
      </c>
    </row>
    <row r="13" spans="2:14" x14ac:dyDescent="0.25">
      <c r="B13" s="158">
        <v>44053</v>
      </c>
      <c r="C13" s="244">
        <v>6</v>
      </c>
      <c r="D13" s="281">
        <f t="shared" si="0"/>
        <v>16</v>
      </c>
      <c r="E13" s="161">
        <v>0</v>
      </c>
      <c r="F13" s="241"/>
      <c r="G13" s="281">
        <f t="shared" si="1"/>
        <v>16</v>
      </c>
      <c r="H13" s="161">
        <f t="shared" si="2"/>
        <v>16</v>
      </c>
      <c r="I13" s="281">
        <f t="shared" si="3"/>
        <v>16</v>
      </c>
    </row>
    <row r="14" spans="2:14" x14ac:dyDescent="0.25">
      <c r="B14" s="158">
        <v>44054</v>
      </c>
      <c r="C14" s="244">
        <v>6</v>
      </c>
      <c r="D14" s="281">
        <f t="shared" si="0"/>
        <v>16</v>
      </c>
      <c r="E14" s="161">
        <v>0</v>
      </c>
      <c r="F14" s="240"/>
      <c r="G14" s="281">
        <f t="shared" si="1"/>
        <v>16</v>
      </c>
      <c r="H14" s="161">
        <f t="shared" si="2"/>
        <v>16</v>
      </c>
      <c r="I14" s="281">
        <f t="shared" si="3"/>
        <v>16</v>
      </c>
    </row>
    <row r="15" spans="2:14" x14ac:dyDescent="0.25">
      <c r="B15" s="158">
        <v>44055</v>
      </c>
      <c r="C15" s="244">
        <v>6</v>
      </c>
      <c r="D15" s="281">
        <f t="shared" si="0"/>
        <v>16</v>
      </c>
      <c r="E15" s="161">
        <v>0</v>
      </c>
      <c r="F15" s="240">
        <v>6</v>
      </c>
      <c r="G15" s="281">
        <f t="shared" si="1"/>
        <v>16</v>
      </c>
      <c r="H15" s="161">
        <f t="shared" si="2"/>
        <v>16</v>
      </c>
      <c r="I15" s="281">
        <f t="shared" si="3"/>
        <v>16</v>
      </c>
    </row>
    <row r="16" spans="2:14" x14ac:dyDescent="0.25">
      <c r="B16" s="158">
        <v>44056</v>
      </c>
      <c r="C16" s="244">
        <v>6</v>
      </c>
      <c r="D16" s="281">
        <f t="shared" si="0"/>
        <v>16</v>
      </c>
      <c r="E16" s="161">
        <v>0</v>
      </c>
      <c r="F16" s="240"/>
      <c r="G16" s="281">
        <f t="shared" si="1"/>
        <v>16</v>
      </c>
      <c r="H16" s="161">
        <f t="shared" si="2"/>
        <v>16</v>
      </c>
      <c r="I16" s="281">
        <f t="shared" si="3"/>
        <v>16</v>
      </c>
    </row>
    <row r="17" spans="2:13" x14ac:dyDescent="0.25">
      <c r="B17" s="158">
        <v>44057</v>
      </c>
      <c r="C17" s="244">
        <v>6</v>
      </c>
      <c r="D17" s="281">
        <f t="shared" si="0"/>
        <v>16</v>
      </c>
      <c r="E17" s="161">
        <v>0</v>
      </c>
      <c r="F17" s="240"/>
      <c r="G17" s="281">
        <f t="shared" si="1"/>
        <v>16</v>
      </c>
      <c r="H17" s="355">
        <f t="shared" si="2"/>
        <v>16</v>
      </c>
      <c r="I17" s="281">
        <f t="shared" si="3"/>
        <v>16</v>
      </c>
    </row>
    <row r="18" spans="2:13" x14ac:dyDescent="0.25">
      <c r="B18" s="158">
        <v>44058</v>
      </c>
      <c r="C18" s="244">
        <v>3</v>
      </c>
      <c r="D18" s="281">
        <f t="shared" si="0"/>
        <v>8</v>
      </c>
      <c r="E18" s="161">
        <v>0</v>
      </c>
      <c r="F18" s="240"/>
      <c r="G18" s="281">
        <f t="shared" si="1"/>
        <v>8</v>
      </c>
      <c r="H18" s="161">
        <f t="shared" si="2"/>
        <v>8</v>
      </c>
      <c r="I18" s="161">
        <f t="shared" si="3"/>
        <v>8</v>
      </c>
    </row>
    <row r="19" spans="2:13" x14ac:dyDescent="0.25">
      <c r="B19" s="158">
        <v>44059</v>
      </c>
      <c r="C19" s="244">
        <v>3</v>
      </c>
      <c r="D19" s="281">
        <f t="shared" si="0"/>
        <v>8</v>
      </c>
      <c r="E19" s="161">
        <v>0</v>
      </c>
      <c r="F19" s="240"/>
      <c r="G19" s="281">
        <f t="shared" si="1"/>
        <v>8</v>
      </c>
      <c r="H19" s="161">
        <f t="shared" si="2"/>
        <v>8</v>
      </c>
      <c r="I19" s="161">
        <f t="shared" si="3"/>
        <v>8</v>
      </c>
    </row>
    <row r="20" spans="2:13" x14ac:dyDescent="0.25">
      <c r="B20" s="158">
        <v>44060</v>
      </c>
      <c r="C20" s="244">
        <v>6</v>
      </c>
      <c r="D20" s="281">
        <f t="shared" si="0"/>
        <v>16</v>
      </c>
      <c r="E20" s="161">
        <v>0</v>
      </c>
      <c r="F20" s="240"/>
      <c r="G20" s="281">
        <f t="shared" si="1"/>
        <v>16</v>
      </c>
      <c r="H20" s="161">
        <f t="shared" si="2"/>
        <v>16</v>
      </c>
      <c r="I20" s="161">
        <f t="shared" si="3"/>
        <v>16</v>
      </c>
    </row>
    <row r="21" spans="2:13" x14ac:dyDescent="0.25">
      <c r="B21" s="158">
        <v>44061</v>
      </c>
      <c r="C21" s="244">
        <v>6</v>
      </c>
      <c r="D21" s="281">
        <f t="shared" si="0"/>
        <v>16</v>
      </c>
      <c r="E21" s="161">
        <v>0</v>
      </c>
      <c r="F21" s="240"/>
      <c r="G21" s="281">
        <f t="shared" si="1"/>
        <v>16</v>
      </c>
      <c r="H21" s="161">
        <f t="shared" si="2"/>
        <v>16</v>
      </c>
      <c r="I21" s="161">
        <f t="shared" si="3"/>
        <v>16</v>
      </c>
    </row>
    <row r="22" spans="2:13" x14ac:dyDescent="0.25">
      <c r="B22" s="158">
        <v>44062</v>
      </c>
      <c r="C22" s="244">
        <v>6</v>
      </c>
      <c r="D22" s="281">
        <f t="shared" si="0"/>
        <v>16</v>
      </c>
      <c r="E22" s="161">
        <v>0</v>
      </c>
      <c r="F22" s="240"/>
      <c r="G22" s="281">
        <f t="shared" si="1"/>
        <v>16</v>
      </c>
      <c r="H22" s="161">
        <f t="shared" si="2"/>
        <v>16</v>
      </c>
      <c r="I22" s="161">
        <f t="shared" si="3"/>
        <v>16</v>
      </c>
    </row>
    <row r="23" spans="2:13" x14ac:dyDescent="0.25">
      <c r="B23" s="158">
        <v>44063</v>
      </c>
      <c r="C23" s="244">
        <v>6</v>
      </c>
      <c r="D23" s="281">
        <f t="shared" si="0"/>
        <v>16</v>
      </c>
      <c r="E23" s="161">
        <v>0</v>
      </c>
      <c r="F23" s="240">
        <v>6</v>
      </c>
      <c r="G23" s="281">
        <f t="shared" si="1"/>
        <v>16</v>
      </c>
      <c r="H23" s="161">
        <f t="shared" si="2"/>
        <v>16</v>
      </c>
      <c r="I23" s="161">
        <f t="shared" si="3"/>
        <v>16</v>
      </c>
    </row>
    <row r="24" spans="2:13" x14ac:dyDescent="0.25">
      <c r="B24" s="158">
        <v>44064</v>
      </c>
      <c r="C24" s="244">
        <v>6</v>
      </c>
      <c r="D24" s="281">
        <f t="shared" si="0"/>
        <v>16</v>
      </c>
      <c r="E24" s="161">
        <v>0</v>
      </c>
      <c r="F24" s="240"/>
      <c r="G24" s="281">
        <f t="shared" si="1"/>
        <v>16</v>
      </c>
      <c r="H24" s="161">
        <f t="shared" si="2"/>
        <v>16</v>
      </c>
      <c r="I24" s="161">
        <f t="shared" si="3"/>
        <v>16</v>
      </c>
    </row>
    <row r="25" spans="2:13" x14ac:dyDescent="0.25">
      <c r="B25" s="158">
        <v>44065</v>
      </c>
      <c r="C25" s="244">
        <v>3</v>
      </c>
      <c r="D25" s="281">
        <f t="shared" si="0"/>
        <v>8</v>
      </c>
      <c r="E25" s="161">
        <v>0</v>
      </c>
      <c r="F25" s="240"/>
      <c r="G25" s="281">
        <f t="shared" si="1"/>
        <v>8</v>
      </c>
      <c r="H25" s="161">
        <f t="shared" si="2"/>
        <v>8</v>
      </c>
      <c r="I25" s="161">
        <f t="shared" si="3"/>
        <v>8</v>
      </c>
    </row>
    <row r="26" spans="2:13" x14ac:dyDescent="0.25">
      <c r="B26" s="158">
        <v>44066</v>
      </c>
      <c r="C26" s="244">
        <v>3</v>
      </c>
      <c r="D26" s="281">
        <f t="shared" si="0"/>
        <v>8</v>
      </c>
      <c r="E26" s="161">
        <v>0</v>
      </c>
      <c r="F26" s="240"/>
      <c r="G26" s="281">
        <f t="shared" si="1"/>
        <v>8</v>
      </c>
      <c r="H26" s="161">
        <f t="shared" si="2"/>
        <v>8</v>
      </c>
      <c r="I26" s="161">
        <f t="shared" si="3"/>
        <v>8</v>
      </c>
    </row>
    <row r="27" spans="2:13" x14ac:dyDescent="0.25">
      <c r="B27" s="158">
        <v>44067</v>
      </c>
      <c r="C27" s="244">
        <v>6</v>
      </c>
      <c r="D27" s="281">
        <f t="shared" si="0"/>
        <v>16</v>
      </c>
      <c r="E27" s="161">
        <v>0</v>
      </c>
      <c r="F27" s="240"/>
      <c r="G27" s="281">
        <f t="shared" si="1"/>
        <v>16</v>
      </c>
      <c r="H27" s="161">
        <f t="shared" si="2"/>
        <v>16</v>
      </c>
      <c r="I27" s="161">
        <f t="shared" si="3"/>
        <v>16</v>
      </c>
    </row>
    <row r="28" spans="2:13" x14ac:dyDescent="0.25">
      <c r="B28" s="158">
        <v>44068</v>
      </c>
      <c r="C28" s="244">
        <v>6</v>
      </c>
      <c r="D28" s="281">
        <f t="shared" si="0"/>
        <v>16</v>
      </c>
      <c r="E28" s="161">
        <v>0</v>
      </c>
      <c r="F28" s="240"/>
      <c r="G28" s="281">
        <f t="shared" si="1"/>
        <v>16</v>
      </c>
      <c r="H28" s="161">
        <f t="shared" si="2"/>
        <v>16</v>
      </c>
      <c r="I28" s="161">
        <f t="shared" si="3"/>
        <v>16</v>
      </c>
      <c r="K28" s="262" t="s">
        <v>733</v>
      </c>
      <c r="L28" s="262" t="s">
        <v>724</v>
      </c>
      <c r="M28" s="262" t="s">
        <v>46</v>
      </c>
    </row>
    <row r="29" spans="2:13" x14ac:dyDescent="0.25">
      <c r="B29" s="158">
        <v>44069</v>
      </c>
      <c r="C29" s="244">
        <v>6</v>
      </c>
      <c r="D29" s="281">
        <f t="shared" si="0"/>
        <v>16</v>
      </c>
      <c r="E29" s="161">
        <v>0</v>
      </c>
      <c r="F29" s="240"/>
      <c r="G29" s="281">
        <f t="shared" si="1"/>
        <v>16</v>
      </c>
      <c r="H29" s="161">
        <f t="shared" si="2"/>
        <v>16</v>
      </c>
      <c r="I29" s="161">
        <f t="shared" si="3"/>
        <v>16</v>
      </c>
      <c r="K29" s="263" t="s">
        <v>734</v>
      </c>
      <c r="L29" s="324">
        <v>456</v>
      </c>
      <c r="M29" s="325">
        <f>L29/L31</f>
        <v>2.1195500604257692E-2</v>
      </c>
    </row>
    <row r="30" spans="2:13" x14ac:dyDescent="0.25">
      <c r="B30" s="158">
        <v>44070</v>
      </c>
      <c r="C30" s="244">
        <v>6</v>
      </c>
      <c r="D30" s="281">
        <f t="shared" si="0"/>
        <v>16</v>
      </c>
      <c r="E30" s="161">
        <v>0</v>
      </c>
      <c r="F30" s="240"/>
      <c r="G30" s="281">
        <f t="shared" si="1"/>
        <v>16</v>
      </c>
      <c r="H30" s="161">
        <f t="shared" si="2"/>
        <v>16</v>
      </c>
      <c r="I30" s="161">
        <f t="shared" si="3"/>
        <v>16</v>
      </c>
      <c r="K30" s="268" t="s">
        <v>50</v>
      </c>
      <c r="L30" s="326">
        <v>21058</v>
      </c>
      <c r="M30" s="327">
        <f>L30/L31</f>
        <v>0.97880449939574232</v>
      </c>
    </row>
    <row r="31" spans="2:13" x14ac:dyDescent="0.25">
      <c r="B31" s="158">
        <v>44071</v>
      </c>
      <c r="C31" s="244">
        <v>6</v>
      </c>
      <c r="D31" s="281">
        <f t="shared" si="0"/>
        <v>16</v>
      </c>
      <c r="E31" s="161">
        <v>0</v>
      </c>
      <c r="F31" s="240">
        <v>6</v>
      </c>
      <c r="G31" s="281">
        <f t="shared" si="1"/>
        <v>16</v>
      </c>
      <c r="H31" s="161">
        <f t="shared" si="2"/>
        <v>16</v>
      </c>
      <c r="I31" s="161">
        <f t="shared" si="3"/>
        <v>16</v>
      </c>
      <c r="K31" s="263" t="s">
        <v>20</v>
      </c>
      <c r="L31" s="326">
        <f>L29+L30</f>
        <v>21514</v>
      </c>
      <c r="M31" s="328">
        <v>1</v>
      </c>
    </row>
    <row r="32" spans="2:13" x14ac:dyDescent="0.25">
      <c r="B32" s="158">
        <v>44072</v>
      </c>
      <c r="C32" s="244">
        <v>3</v>
      </c>
      <c r="D32" s="281">
        <f t="shared" si="0"/>
        <v>8</v>
      </c>
      <c r="E32" s="161">
        <v>0</v>
      </c>
      <c r="F32" s="240"/>
      <c r="G32" s="281">
        <f t="shared" si="1"/>
        <v>8</v>
      </c>
      <c r="H32" s="161">
        <f t="shared" si="2"/>
        <v>8</v>
      </c>
      <c r="I32" s="161">
        <f t="shared" si="3"/>
        <v>8</v>
      </c>
    </row>
    <row r="33" spans="1:19" x14ac:dyDescent="0.25">
      <c r="B33" s="158">
        <v>44073</v>
      </c>
      <c r="C33" s="244">
        <v>3</v>
      </c>
      <c r="D33" s="281">
        <f t="shared" si="0"/>
        <v>8</v>
      </c>
      <c r="E33" s="161">
        <v>0</v>
      </c>
      <c r="F33" s="240"/>
      <c r="G33" s="281">
        <f t="shared" si="1"/>
        <v>8</v>
      </c>
      <c r="H33" s="161">
        <f t="shared" si="2"/>
        <v>8</v>
      </c>
      <c r="I33" s="161">
        <f t="shared" si="3"/>
        <v>8</v>
      </c>
    </row>
    <row r="34" spans="1:19" x14ac:dyDescent="0.25">
      <c r="B34" s="158">
        <v>44074</v>
      </c>
      <c r="C34" s="242">
        <v>6</v>
      </c>
      <c r="D34" s="282">
        <f t="shared" si="0"/>
        <v>16</v>
      </c>
      <c r="E34" s="161">
        <v>0</v>
      </c>
      <c r="F34" s="240"/>
      <c r="G34" s="242">
        <f t="shared" si="1"/>
        <v>16</v>
      </c>
      <c r="H34" s="242">
        <f t="shared" si="2"/>
        <v>16</v>
      </c>
      <c r="I34" s="242">
        <f t="shared" si="3"/>
        <v>16</v>
      </c>
    </row>
    <row r="35" spans="1:19" x14ac:dyDescent="0.25">
      <c r="B35" s="280"/>
      <c r="C35" s="242"/>
      <c r="D35" s="282">
        <f>SUM(D4:D34)</f>
        <v>416</v>
      </c>
      <c r="E35" s="242"/>
      <c r="F35" s="240">
        <f>SUM(F4:F34)</f>
        <v>30</v>
      </c>
      <c r="G35" s="282">
        <f>SUM(G4:G34)</f>
        <v>416</v>
      </c>
      <c r="H35" s="242">
        <f>SUM(H4:H34)</f>
        <v>416</v>
      </c>
      <c r="I35" s="282">
        <f>SUM(I4:I34)</f>
        <v>416</v>
      </c>
      <c r="N35" s="356"/>
      <c r="S35" s="181" t="s">
        <v>97</v>
      </c>
    </row>
    <row r="36" spans="1:19" ht="21" customHeight="1" x14ac:dyDescent="0.25">
      <c r="A36" s="187"/>
      <c r="B36" s="371" t="s">
        <v>749</v>
      </c>
      <c r="C36" s="372">
        <f>D36+F36+G36+H36+I36</f>
        <v>8350.6200000000008</v>
      </c>
      <c r="D36" s="373">
        <f>D35*N9</f>
        <v>7034.56</v>
      </c>
      <c r="E36" s="374"/>
      <c r="F36" s="375">
        <f>F35*N10</f>
        <v>188.7</v>
      </c>
      <c r="G36" s="374">
        <f>G35*N11</f>
        <v>45.76</v>
      </c>
      <c r="H36" s="375">
        <f>H35*N11</f>
        <v>45.76</v>
      </c>
      <c r="I36" s="374">
        <f>I35*N12</f>
        <v>1035.8400000000001</v>
      </c>
      <c r="J36" s="357"/>
      <c r="K36" s="306"/>
      <c r="L36" s="305"/>
      <c r="N36" s="358"/>
    </row>
    <row r="37" spans="1:19" ht="15.75" thickBot="1" x14ac:dyDescent="0.3"/>
    <row r="38" spans="1:19" ht="16.5" thickBot="1" x14ac:dyDescent="0.3">
      <c r="D38" s="359" t="s">
        <v>747</v>
      </c>
      <c r="E38" s="280" t="s">
        <v>748</v>
      </c>
      <c r="G38" s="706" t="s">
        <v>746</v>
      </c>
      <c r="H38" s="707"/>
      <c r="I38" s="368">
        <f>C36*M30</f>
        <v>8173.624428744075</v>
      </c>
    </row>
    <row r="39" spans="1:19" ht="29.25" customHeight="1" x14ac:dyDescent="0.25">
      <c r="C39" s="369" t="s">
        <v>75</v>
      </c>
      <c r="D39" s="303">
        <v>0</v>
      </c>
      <c r="E39" s="303">
        <f>((D39*0.21)+D39)</f>
        <v>0</v>
      </c>
      <c r="J39" s="148"/>
      <c r="K39" s="148"/>
      <c r="L39" s="148"/>
      <c r="M39" s="148"/>
    </row>
    <row r="40" spans="1:19" x14ac:dyDescent="0.25">
      <c r="C40" s="370" t="s">
        <v>76</v>
      </c>
      <c r="D40" s="303">
        <v>5.2</v>
      </c>
      <c r="E40" s="303">
        <f t="shared" ref="E40" si="4">((D40*0.21)+D40)</f>
        <v>6.2919999999999998</v>
      </c>
      <c r="J40" s="148"/>
      <c r="K40" s="148"/>
      <c r="L40" s="148"/>
      <c r="M40" s="148"/>
    </row>
    <row r="41" spans="1:19" ht="15.75" x14ac:dyDescent="0.25">
      <c r="C41" s="369" t="s">
        <v>77</v>
      </c>
      <c r="D41" s="303">
        <v>2.06</v>
      </c>
      <c r="E41" s="303">
        <v>2.4900000000000002</v>
      </c>
      <c r="J41" s="360"/>
      <c r="K41" s="360"/>
      <c r="L41" s="360"/>
      <c r="M41" s="148"/>
    </row>
    <row r="42" spans="1:19" x14ac:dyDescent="0.25">
      <c r="C42" s="370" t="s">
        <v>78</v>
      </c>
      <c r="D42" s="303">
        <v>13.98</v>
      </c>
      <c r="E42" s="303">
        <v>16.91</v>
      </c>
      <c r="J42" s="361"/>
      <c r="K42" s="346"/>
      <c r="L42" s="362"/>
      <c r="M42" s="148"/>
    </row>
    <row r="43" spans="1:19" x14ac:dyDescent="0.25">
      <c r="C43" s="370" t="s">
        <v>98</v>
      </c>
      <c r="D43" s="303">
        <v>0.1</v>
      </c>
      <c r="E43" s="303">
        <v>0.11</v>
      </c>
      <c r="J43" s="361"/>
      <c r="K43" s="346"/>
      <c r="L43" s="362"/>
      <c r="M43" s="148"/>
    </row>
    <row r="44" spans="1:19" x14ac:dyDescent="0.25">
      <c r="C44" s="165" t="s">
        <v>99</v>
      </c>
      <c r="D44" s="313"/>
      <c r="E44" s="291">
        <f>SUM(E39:E43)</f>
        <v>25.802</v>
      </c>
      <c r="J44" s="361"/>
      <c r="K44" s="346"/>
      <c r="L44" s="363"/>
      <c r="M44" s="148"/>
    </row>
    <row r="45" spans="1:19" x14ac:dyDescent="0.25">
      <c r="C45" s="364"/>
      <c r="D45" s="298"/>
      <c r="E45" s="365"/>
      <c r="J45" s="148"/>
      <c r="K45" s="148"/>
      <c r="L45" s="148"/>
      <c r="M45" s="148"/>
    </row>
    <row r="46" spans="1:19" x14ac:dyDescent="0.25">
      <c r="G46" s="187"/>
      <c r="H46" s="187"/>
      <c r="I46" s="187"/>
      <c r="J46" s="187"/>
      <c r="K46" s="187"/>
      <c r="L46" s="187"/>
      <c r="M46" s="187"/>
    </row>
    <row r="47" spans="1:19" ht="15.75" x14ac:dyDescent="0.25">
      <c r="G47" s="296"/>
      <c r="H47" s="366"/>
      <c r="I47" s="187"/>
      <c r="J47" s="187"/>
      <c r="K47" s="258"/>
      <c r="L47" s="367"/>
      <c r="M47" s="187"/>
    </row>
    <row r="48" spans="1:19" x14ac:dyDescent="0.25">
      <c r="G48" s="187"/>
      <c r="H48" s="187"/>
      <c r="I48" s="187"/>
      <c r="J48" s="187"/>
      <c r="K48" s="187"/>
      <c r="L48" s="187"/>
      <c r="M48" s="187"/>
    </row>
    <row r="49" spans="7:13" x14ac:dyDescent="0.25">
      <c r="G49" s="187"/>
      <c r="H49" s="187"/>
      <c r="I49" s="187"/>
      <c r="J49" s="187"/>
      <c r="K49" s="187"/>
      <c r="L49" s="187"/>
      <c r="M49" s="187"/>
    </row>
    <row r="50" spans="7:13" x14ac:dyDescent="0.25">
      <c r="G50" s="187"/>
      <c r="H50" s="187"/>
      <c r="I50" s="187"/>
      <c r="J50" s="187"/>
      <c r="K50" s="187"/>
      <c r="L50" s="187"/>
      <c r="M50" s="187"/>
    </row>
  </sheetData>
  <mergeCells count="3">
    <mergeCell ref="G1:I1"/>
    <mergeCell ref="B2:I2"/>
    <mergeCell ref="G38:H3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A1:J22"/>
  <sheetViews>
    <sheetView zoomScale="68" zoomScaleNormal="68" workbookViewId="0">
      <selection activeCell="E1" sqref="E1:H1"/>
    </sheetView>
  </sheetViews>
  <sheetFormatPr defaultColWidth="13.28515625" defaultRowHeight="15" x14ac:dyDescent="0.25"/>
  <cols>
    <col min="1" max="1" width="3.140625" style="187" customWidth="1"/>
    <col min="2" max="4" width="13.28515625" style="187"/>
    <col min="5" max="5" width="4" style="187" customWidth="1"/>
    <col min="6" max="6" width="31.42578125" style="187" customWidth="1"/>
    <col min="7" max="7" width="17.85546875" style="187" customWidth="1"/>
    <col min="8" max="16384" width="13.28515625" style="187"/>
  </cols>
  <sheetData>
    <row r="1" spans="1:10" ht="82.5" customHeight="1" x14ac:dyDescent="0.25">
      <c r="E1" s="695" t="s">
        <v>1674</v>
      </c>
      <c r="F1" s="695"/>
      <c r="G1" s="695"/>
      <c r="H1" s="695"/>
    </row>
    <row r="2" spans="1:10" ht="15.75" x14ac:dyDescent="0.25">
      <c r="A2" s="376"/>
      <c r="B2" s="376"/>
      <c r="C2" s="376"/>
      <c r="D2" s="376"/>
      <c r="E2" s="376"/>
      <c r="F2" s="376"/>
      <c r="G2" s="376"/>
    </row>
    <row r="3" spans="1:10" ht="18.75" x14ac:dyDescent="0.3">
      <c r="A3" s="714" t="s">
        <v>750</v>
      </c>
      <c r="B3" s="714"/>
      <c r="C3" s="714"/>
      <c r="D3" s="714"/>
      <c r="E3" s="714"/>
      <c r="F3" s="714"/>
      <c r="G3" s="714"/>
      <c r="H3" s="714"/>
      <c r="I3" s="377"/>
      <c r="J3" s="377"/>
    </row>
    <row r="5" spans="1:10" x14ac:dyDescent="0.25">
      <c r="B5" s="262" t="s">
        <v>733</v>
      </c>
      <c r="C5" s="262" t="s">
        <v>724</v>
      </c>
      <c r="D5" s="262" t="s">
        <v>46</v>
      </c>
      <c r="E5" s="148"/>
      <c r="F5" s="148"/>
    </row>
    <row r="6" spans="1:10" x14ac:dyDescent="0.25">
      <c r="B6" s="263" t="s">
        <v>734</v>
      </c>
      <c r="C6" s="264">
        <f>C8-C7</f>
        <v>2450</v>
      </c>
      <c r="D6" s="265">
        <f>C6/C8</f>
        <v>0.10847427610023909</v>
      </c>
      <c r="E6" s="148"/>
      <c r="F6" s="148"/>
    </row>
    <row r="7" spans="1:10" x14ac:dyDescent="0.25">
      <c r="B7" s="268" t="s">
        <v>50</v>
      </c>
      <c r="C7" s="269">
        <v>20136</v>
      </c>
      <c r="D7" s="270">
        <f>C7/C8</f>
        <v>0.89152572389976092</v>
      </c>
      <c r="E7" s="178"/>
      <c r="F7" s="148"/>
    </row>
    <row r="8" spans="1:10" x14ac:dyDescent="0.25">
      <c r="B8" s="263" t="s">
        <v>20</v>
      </c>
      <c r="C8" s="266">
        <v>22586</v>
      </c>
      <c r="D8" s="267">
        <v>1</v>
      </c>
    </row>
    <row r="10" spans="1:10" x14ac:dyDescent="0.25">
      <c r="C10" s="260"/>
      <c r="D10" s="384"/>
      <c r="E10" s="715" t="s">
        <v>51</v>
      </c>
      <c r="F10" s="716"/>
      <c r="G10" s="386" t="s">
        <v>52</v>
      </c>
    </row>
    <row r="11" spans="1:10" x14ac:dyDescent="0.25">
      <c r="D11" s="165" t="s">
        <v>627</v>
      </c>
      <c r="E11" s="717">
        <v>246</v>
      </c>
      <c r="F11" s="718"/>
      <c r="G11" s="243">
        <v>186</v>
      </c>
    </row>
    <row r="12" spans="1:10" x14ac:dyDescent="0.25">
      <c r="D12" s="392" t="s">
        <v>18</v>
      </c>
      <c r="E12" s="719">
        <v>30.62</v>
      </c>
      <c r="F12" s="720"/>
      <c r="G12" s="388">
        <v>28.22</v>
      </c>
    </row>
    <row r="13" spans="1:10" x14ac:dyDescent="0.25">
      <c r="D13" s="165"/>
      <c r="E13" s="710">
        <f>E11*E12</f>
        <v>7532.52</v>
      </c>
      <c r="F13" s="711"/>
      <c r="G13" s="389">
        <f>G11*G12</f>
        <v>5248.92</v>
      </c>
      <c r="I13" s="258"/>
    </row>
    <row r="14" spans="1:10" ht="30" x14ac:dyDescent="0.25">
      <c r="D14" s="393" t="s">
        <v>751</v>
      </c>
      <c r="E14" s="708">
        <f>D7</f>
        <v>0.89152572389976092</v>
      </c>
      <c r="F14" s="709"/>
      <c r="G14" s="390">
        <f>D7</f>
        <v>0.89152572389976092</v>
      </c>
    </row>
    <row r="15" spans="1:10" x14ac:dyDescent="0.25">
      <c r="D15" s="383"/>
      <c r="E15" s="710">
        <f>E13*E14</f>
        <v>6715.4353457894276</v>
      </c>
      <c r="F15" s="711"/>
      <c r="G15" s="391">
        <f>G13*G14</f>
        <v>4679.5472026919333</v>
      </c>
      <c r="H15" s="258"/>
      <c r="I15" s="258"/>
    </row>
    <row r="16" spans="1:10" x14ac:dyDescent="0.25">
      <c r="A16" s="378"/>
      <c r="B16" s="379"/>
      <c r="E16" s="380"/>
    </row>
    <row r="17" spans="1:7" x14ac:dyDescent="0.25">
      <c r="B17" s="379"/>
    </row>
    <row r="18" spans="1:7" x14ac:dyDescent="0.25">
      <c r="B18" s="381"/>
      <c r="F18" s="712" t="s">
        <v>752</v>
      </c>
      <c r="G18" s="713"/>
    </row>
    <row r="19" spans="1:7" x14ac:dyDescent="0.25">
      <c r="A19" s="382"/>
      <c r="B19" s="256"/>
      <c r="F19" s="242" t="s">
        <v>53</v>
      </c>
      <c r="G19" s="243" t="s">
        <v>717</v>
      </c>
    </row>
    <row r="20" spans="1:7" x14ac:dyDescent="0.25">
      <c r="F20" s="165" t="s">
        <v>51</v>
      </c>
      <c r="G20" s="385">
        <f>E15</f>
        <v>6715.4353457894276</v>
      </c>
    </row>
    <row r="21" spans="1:7" x14ac:dyDescent="0.25">
      <c r="A21" s="258"/>
      <c r="F21" s="165" t="s">
        <v>54</v>
      </c>
      <c r="G21" s="166">
        <f>G15</f>
        <v>4679.5472026919333</v>
      </c>
    </row>
    <row r="22" spans="1:7" ht="30" x14ac:dyDescent="0.25">
      <c r="F22" s="245" t="s">
        <v>753</v>
      </c>
      <c r="G22" s="387">
        <f>G20+G21</f>
        <v>11394.982548481361</v>
      </c>
    </row>
  </sheetData>
  <mergeCells count="9">
    <mergeCell ref="E14:F14"/>
    <mergeCell ref="E15:F15"/>
    <mergeCell ref="F18:G18"/>
    <mergeCell ref="E1:H1"/>
    <mergeCell ref="A3:H3"/>
    <mergeCell ref="E10:F10"/>
    <mergeCell ref="E11:F11"/>
    <mergeCell ref="E12:F12"/>
    <mergeCell ref="E13:F1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A1:I38"/>
  <sheetViews>
    <sheetView zoomScale="75" zoomScaleNormal="75" workbookViewId="0">
      <selection activeCell="H26" sqref="H26"/>
    </sheetView>
  </sheetViews>
  <sheetFormatPr defaultRowHeight="15" x14ac:dyDescent="0.25"/>
  <cols>
    <col min="1" max="1" width="6.140625" style="187" customWidth="1"/>
    <col min="2" max="2" width="32" style="187" customWidth="1"/>
    <col min="3" max="3" width="13.28515625" style="187" customWidth="1"/>
    <col min="4" max="4" width="15.85546875" style="187" customWidth="1"/>
    <col min="5" max="5" width="18.42578125" style="187" customWidth="1"/>
    <col min="6" max="6" width="18.5703125" style="187" customWidth="1"/>
    <col min="7" max="7" width="16.42578125" style="187" customWidth="1"/>
    <col min="8" max="8" width="19.42578125" style="187" customWidth="1"/>
    <col min="9" max="9" width="16.85546875" style="187" customWidth="1"/>
    <col min="10" max="16384" width="9.140625" style="187"/>
  </cols>
  <sheetData>
    <row r="1" spans="1:9" ht="75" customHeight="1" x14ac:dyDescent="0.25">
      <c r="G1" s="695" t="s">
        <v>1675</v>
      </c>
      <c r="H1" s="695"/>
      <c r="I1" s="695"/>
    </row>
    <row r="2" spans="1:9" x14ac:dyDescent="0.25">
      <c r="A2" s="394"/>
      <c r="B2" s="394"/>
      <c r="C2" s="394"/>
      <c r="D2" s="394"/>
      <c r="E2" s="394"/>
      <c r="F2" s="394"/>
      <c r="G2" s="394"/>
      <c r="H2" s="394"/>
      <c r="I2" s="394"/>
    </row>
    <row r="3" spans="1:9" x14ac:dyDescent="0.25">
      <c r="A3" s="721" t="s">
        <v>754</v>
      </c>
      <c r="B3" s="721"/>
      <c r="C3" s="721"/>
      <c r="D3" s="721"/>
      <c r="E3" s="721"/>
      <c r="F3" s="721"/>
      <c r="G3" s="721"/>
      <c r="H3" s="721"/>
      <c r="I3" s="721"/>
    </row>
    <row r="4" spans="1:9" x14ac:dyDescent="0.25">
      <c r="A4" s="22"/>
      <c r="B4" s="22"/>
      <c r="C4" s="22"/>
      <c r="D4" s="22"/>
      <c r="E4" s="22"/>
      <c r="F4" s="22"/>
      <c r="G4" s="22"/>
      <c r="H4" s="22"/>
      <c r="I4" s="22"/>
    </row>
    <row r="5" spans="1:9" ht="57" x14ac:dyDescent="0.25">
      <c r="A5" s="404" t="s">
        <v>665</v>
      </c>
      <c r="B5" s="405" t="s">
        <v>676</v>
      </c>
      <c r="C5" s="405" t="s">
        <v>755</v>
      </c>
      <c r="D5" s="405" t="s">
        <v>677</v>
      </c>
      <c r="E5" s="405" t="s">
        <v>756</v>
      </c>
      <c r="F5" s="405" t="s">
        <v>678</v>
      </c>
      <c r="G5" s="405" t="s">
        <v>757</v>
      </c>
      <c r="H5" s="405" t="s">
        <v>758</v>
      </c>
      <c r="I5" s="405" t="s">
        <v>679</v>
      </c>
    </row>
    <row r="6" spans="1:9" ht="16.5" x14ac:dyDescent="0.25">
      <c r="A6" s="396">
        <v>1</v>
      </c>
      <c r="B6" s="244">
        <v>2</v>
      </c>
      <c r="C6" s="244">
        <v>3</v>
      </c>
      <c r="D6" s="244">
        <v>4</v>
      </c>
      <c r="E6" s="244">
        <v>5</v>
      </c>
      <c r="F6" s="244">
        <v>6</v>
      </c>
      <c r="G6" s="244">
        <v>7</v>
      </c>
      <c r="H6" s="244">
        <v>8</v>
      </c>
      <c r="I6" s="244">
        <v>9</v>
      </c>
    </row>
    <row r="7" spans="1:9" x14ac:dyDescent="0.25">
      <c r="A7" s="244">
        <v>1</v>
      </c>
      <c r="B7" s="245" t="s">
        <v>680</v>
      </c>
      <c r="C7" s="406">
        <v>0.10199999999999999</v>
      </c>
      <c r="D7" s="398">
        <v>0</v>
      </c>
      <c r="E7" s="399">
        <f t="shared" ref="E7:E15" si="0">C7*D7</f>
        <v>0</v>
      </c>
      <c r="F7" s="398">
        <v>8380</v>
      </c>
      <c r="G7" s="399">
        <f>C7*F7</f>
        <v>854.76</v>
      </c>
      <c r="H7" s="399">
        <f>G7*1.12</f>
        <v>957.33120000000008</v>
      </c>
      <c r="I7" s="399" t="s">
        <v>681</v>
      </c>
    </row>
    <row r="8" spans="1:9" x14ac:dyDescent="0.25">
      <c r="A8" s="244">
        <v>2</v>
      </c>
      <c r="B8" s="245" t="s">
        <v>682</v>
      </c>
      <c r="C8" s="406">
        <v>0.95</v>
      </c>
      <c r="D8" s="398">
        <v>0</v>
      </c>
      <c r="E8" s="399">
        <f t="shared" si="0"/>
        <v>0</v>
      </c>
      <c r="F8" s="398">
        <v>360</v>
      </c>
      <c r="G8" s="399">
        <f t="shared" ref="G8:G15" si="1">C8*F8</f>
        <v>342</v>
      </c>
      <c r="H8" s="399">
        <f t="shared" ref="H8:H12" si="2">G8*1.21</f>
        <v>413.82</v>
      </c>
      <c r="I8" s="399" t="s">
        <v>683</v>
      </c>
    </row>
    <row r="9" spans="1:9" ht="30" x14ac:dyDescent="0.25">
      <c r="A9" s="244">
        <v>3</v>
      </c>
      <c r="B9" s="245" t="s">
        <v>684</v>
      </c>
      <c r="C9" s="406">
        <v>114.7</v>
      </c>
      <c r="D9" s="398">
        <v>0</v>
      </c>
      <c r="E9" s="399">
        <f t="shared" si="0"/>
        <v>0</v>
      </c>
      <c r="F9" s="398">
        <v>1</v>
      </c>
      <c r="G9" s="399">
        <f t="shared" si="1"/>
        <v>114.7</v>
      </c>
      <c r="H9" s="399">
        <f t="shared" si="2"/>
        <v>138.78700000000001</v>
      </c>
      <c r="I9" s="399" t="s">
        <v>685</v>
      </c>
    </row>
    <row r="10" spans="1:9" x14ac:dyDescent="0.25">
      <c r="A10" s="244">
        <v>4</v>
      </c>
      <c r="B10" s="245" t="s">
        <v>686</v>
      </c>
      <c r="C10" s="406">
        <v>5.2999999999999999E-2</v>
      </c>
      <c r="D10" s="398">
        <v>0</v>
      </c>
      <c r="E10" s="399">
        <f t="shared" si="0"/>
        <v>0</v>
      </c>
      <c r="F10" s="398">
        <v>600</v>
      </c>
      <c r="G10" s="399">
        <f t="shared" si="1"/>
        <v>31.8</v>
      </c>
      <c r="H10" s="399">
        <f t="shared" si="2"/>
        <v>38.478000000000002</v>
      </c>
      <c r="I10" s="399" t="s">
        <v>687</v>
      </c>
    </row>
    <row r="11" spans="1:9" ht="30" x14ac:dyDescent="0.25">
      <c r="A11" s="244">
        <v>5</v>
      </c>
      <c r="B11" s="245" t="s">
        <v>688</v>
      </c>
      <c r="C11" s="406">
        <v>12</v>
      </c>
      <c r="D11" s="398">
        <v>0</v>
      </c>
      <c r="E11" s="399">
        <f t="shared" si="0"/>
        <v>0</v>
      </c>
      <c r="F11" s="398">
        <v>10</v>
      </c>
      <c r="G11" s="399">
        <f t="shared" si="1"/>
        <v>120</v>
      </c>
      <c r="H11" s="399">
        <f t="shared" si="2"/>
        <v>145.19999999999999</v>
      </c>
      <c r="I11" s="399" t="s">
        <v>689</v>
      </c>
    </row>
    <row r="12" spans="1:9" ht="30" x14ac:dyDescent="0.25">
      <c r="A12" s="244">
        <v>6</v>
      </c>
      <c r="B12" s="245" t="s">
        <v>690</v>
      </c>
      <c r="C12" s="406">
        <v>0.53</v>
      </c>
      <c r="D12" s="398">
        <v>0</v>
      </c>
      <c r="E12" s="399">
        <v>0</v>
      </c>
      <c r="F12" s="398">
        <v>50</v>
      </c>
      <c r="G12" s="399">
        <f t="shared" si="1"/>
        <v>26.5</v>
      </c>
      <c r="H12" s="399">
        <f t="shared" si="2"/>
        <v>32.064999999999998</v>
      </c>
      <c r="I12" s="399" t="s">
        <v>681</v>
      </c>
    </row>
    <row r="13" spans="1:9" ht="30" x14ac:dyDescent="0.25">
      <c r="A13" s="244">
        <v>7</v>
      </c>
      <c r="B13" s="245" t="s">
        <v>691</v>
      </c>
      <c r="C13" s="406">
        <v>0.31900000000000001</v>
      </c>
      <c r="D13" s="398">
        <v>5000</v>
      </c>
      <c r="E13" s="399">
        <f t="shared" si="0"/>
        <v>1595</v>
      </c>
      <c r="F13" s="398">
        <v>4300</v>
      </c>
      <c r="G13" s="399">
        <f t="shared" si="1"/>
        <v>1371.7</v>
      </c>
      <c r="H13" s="399">
        <f>G13*1.12</f>
        <v>1536.3040000000001</v>
      </c>
      <c r="I13" s="399" t="s">
        <v>692</v>
      </c>
    </row>
    <row r="14" spans="1:9" ht="30" x14ac:dyDescent="0.25">
      <c r="A14" s="244">
        <v>8</v>
      </c>
      <c r="B14" s="245" t="s">
        <v>693</v>
      </c>
      <c r="C14" s="406">
        <v>1.5669999999999999</v>
      </c>
      <c r="D14" s="398">
        <v>0</v>
      </c>
      <c r="E14" s="399">
        <f t="shared" si="0"/>
        <v>0</v>
      </c>
      <c r="F14" s="398">
        <v>725</v>
      </c>
      <c r="G14" s="399">
        <f t="shared" si="1"/>
        <v>1136.075</v>
      </c>
      <c r="H14" s="399">
        <f>G14*1.12</f>
        <v>1272.4040000000002</v>
      </c>
      <c r="I14" s="399" t="s">
        <v>687</v>
      </c>
    </row>
    <row r="15" spans="1:9" ht="30" x14ac:dyDescent="0.25">
      <c r="A15" s="244">
        <v>9</v>
      </c>
      <c r="B15" s="245" t="s">
        <v>694</v>
      </c>
      <c r="C15" s="406">
        <v>0.28999999999999998</v>
      </c>
      <c r="D15" s="398">
        <v>5000</v>
      </c>
      <c r="E15" s="399">
        <f t="shared" si="0"/>
        <v>1450</v>
      </c>
      <c r="F15" s="398">
        <v>4000</v>
      </c>
      <c r="G15" s="399">
        <f t="shared" si="1"/>
        <v>1160</v>
      </c>
      <c r="H15" s="399">
        <f>G15*1.12</f>
        <v>1299.2</v>
      </c>
      <c r="I15" s="399" t="s">
        <v>695</v>
      </c>
    </row>
    <row r="16" spans="1:9" x14ac:dyDescent="0.25">
      <c r="A16" s="400"/>
      <c r="B16" s="401" t="s">
        <v>696</v>
      </c>
      <c r="C16" s="397"/>
      <c r="D16" s="399"/>
      <c r="E16" s="402">
        <f>SUM(E7:E15)</f>
        <v>3045</v>
      </c>
      <c r="F16" s="402">
        <f>SUM(F7:F15)</f>
        <v>18426</v>
      </c>
      <c r="G16" s="402">
        <f>SUM(G7:G15)</f>
        <v>5157.5349999999999</v>
      </c>
      <c r="H16" s="407">
        <f>SUM(H7:H15)</f>
        <v>5833.5892000000003</v>
      </c>
      <c r="I16" s="402"/>
    </row>
    <row r="18" spans="1:3" ht="42.75" x14ac:dyDescent="0.25">
      <c r="A18" s="403" t="s">
        <v>665</v>
      </c>
      <c r="B18" s="403" t="s">
        <v>697</v>
      </c>
      <c r="C18" s="395" t="s">
        <v>698</v>
      </c>
    </row>
    <row r="19" spans="1:3" x14ac:dyDescent="0.25">
      <c r="A19" s="165">
        <v>1</v>
      </c>
      <c r="B19" s="165" t="s">
        <v>699</v>
      </c>
      <c r="C19" s="165">
        <v>2890</v>
      </c>
    </row>
    <row r="20" spans="1:3" x14ac:dyDescent="0.25">
      <c r="A20" s="165">
        <v>2</v>
      </c>
      <c r="B20" s="165" t="s">
        <v>700</v>
      </c>
      <c r="C20" s="165">
        <v>1400</v>
      </c>
    </row>
    <row r="21" spans="1:3" x14ac:dyDescent="0.25">
      <c r="A21" s="165">
        <v>3</v>
      </c>
      <c r="B21" s="165" t="s">
        <v>653</v>
      </c>
      <c r="C21" s="165">
        <v>1900</v>
      </c>
    </row>
    <row r="22" spans="1:3" x14ac:dyDescent="0.25">
      <c r="A22" s="165">
        <v>4</v>
      </c>
      <c r="B22" s="165" t="s">
        <v>701</v>
      </c>
      <c r="C22" s="165">
        <v>450</v>
      </c>
    </row>
    <row r="23" spans="1:3" x14ac:dyDescent="0.25">
      <c r="A23" s="165">
        <v>6</v>
      </c>
      <c r="B23" s="165" t="s">
        <v>654</v>
      </c>
      <c r="C23" s="165">
        <v>500</v>
      </c>
    </row>
    <row r="24" spans="1:3" x14ac:dyDescent="0.25">
      <c r="A24" s="165">
        <v>7</v>
      </c>
      <c r="B24" s="165" t="s">
        <v>702</v>
      </c>
      <c r="C24" s="165">
        <v>50</v>
      </c>
    </row>
    <row r="25" spans="1:3" x14ac:dyDescent="0.25">
      <c r="A25" s="165">
        <v>8</v>
      </c>
      <c r="B25" s="165" t="s">
        <v>660</v>
      </c>
      <c r="C25" s="165">
        <v>150</v>
      </c>
    </row>
    <row r="26" spans="1:3" x14ac:dyDescent="0.25">
      <c r="A26" s="165">
        <v>9</v>
      </c>
      <c r="B26" s="165" t="s">
        <v>662</v>
      </c>
      <c r="C26" s="165">
        <v>100</v>
      </c>
    </row>
    <row r="27" spans="1:3" x14ac:dyDescent="0.25">
      <c r="A27" s="165">
        <v>10</v>
      </c>
      <c r="B27" s="165" t="s">
        <v>659</v>
      </c>
      <c r="C27" s="165">
        <v>150</v>
      </c>
    </row>
    <row r="28" spans="1:3" x14ac:dyDescent="0.25">
      <c r="A28" s="165">
        <v>11</v>
      </c>
      <c r="B28" s="165" t="s">
        <v>655</v>
      </c>
      <c r="C28" s="165">
        <v>100</v>
      </c>
    </row>
    <row r="29" spans="1:3" x14ac:dyDescent="0.25">
      <c r="A29" s="165">
        <v>12</v>
      </c>
      <c r="B29" s="165" t="s">
        <v>703</v>
      </c>
      <c r="C29" s="165">
        <v>50</v>
      </c>
    </row>
    <row r="30" spans="1:3" x14ac:dyDescent="0.25">
      <c r="A30" s="165">
        <v>13</v>
      </c>
      <c r="B30" s="165" t="s">
        <v>652</v>
      </c>
      <c r="C30" s="165">
        <v>50</v>
      </c>
    </row>
    <row r="31" spans="1:3" x14ac:dyDescent="0.25">
      <c r="A31" s="165">
        <v>14</v>
      </c>
      <c r="B31" s="165" t="s">
        <v>657</v>
      </c>
      <c r="C31" s="165">
        <v>50</v>
      </c>
    </row>
    <row r="32" spans="1:3" x14ac:dyDescent="0.25">
      <c r="A32" s="165">
        <v>15</v>
      </c>
      <c r="B32" s="165" t="s">
        <v>656</v>
      </c>
      <c r="C32" s="165">
        <v>250</v>
      </c>
    </row>
    <row r="33" spans="1:3" x14ac:dyDescent="0.25">
      <c r="A33" s="165">
        <v>16</v>
      </c>
      <c r="B33" s="165" t="s">
        <v>704</v>
      </c>
      <c r="C33" s="165">
        <v>100</v>
      </c>
    </row>
    <row r="34" spans="1:3" x14ac:dyDescent="0.25">
      <c r="A34" s="165">
        <v>17</v>
      </c>
      <c r="B34" s="165" t="s">
        <v>705</v>
      </c>
      <c r="C34" s="165">
        <v>30</v>
      </c>
    </row>
    <row r="35" spans="1:3" x14ac:dyDescent="0.25">
      <c r="A35" s="165">
        <v>18</v>
      </c>
      <c r="B35" s="165" t="s">
        <v>663</v>
      </c>
      <c r="C35" s="165">
        <v>50</v>
      </c>
    </row>
    <row r="36" spans="1:3" x14ac:dyDescent="0.25">
      <c r="A36" s="165">
        <v>19</v>
      </c>
      <c r="B36" s="165" t="s">
        <v>706</v>
      </c>
      <c r="C36" s="165">
        <v>50</v>
      </c>
    </row>
    <row r="37" spans="1:3" x14ac:dyDescent="0.25">
      <c r="A37" s="165">
        <v>20</v>
      </c>
      <c r="B37" s="165" t="s">
        <v>707</v>
      </c>
      <c r="C37" s="165">
        <v>60</v>
      </c>
    </row>
    <row r="38" spans="1:3" x14ac:dyDescent="0.25">
      <c r="A38" s="165"/>
      <c r="B38" s="334" t="s">
        <v>708</v>
      </c>
      <c r="C38" s="334">
        <f>SUM(C19:C37)</f>
        <v>8380</v>
      </c>
    </row>
  </sheetData>
  <mergeCells count="2">
    <mergeCell ref="G1:I1"/>
    <mergeCell ref="A3:I3"/>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B1:J12"/>
  <sheetViews>
    <sheetView zoomScale="78" zoomScaleNormal="78" workbookViewId="0">
      <selection activeCell="G15" sqref="G15"/>
    </sheetView>
  </sheetViews>
  <sheetFormatPr defaultRowHeight="15" x14ac:dyDescent="0.25"/>
  <cols>
    <col min="1" max="1" width="9.140625" style="187"/>
    <col min="2" max="2" width="18.42578125" style="187" customWidth="1"/>
    <col min="3" max="3" width="22.28515625" style="187" customWidth="1"/>
    <col min="4" max="4" width="20.140625" style="187" customWidth="1"/>
    <col min="5" max="6" width="9.140625" style="187"/>
    <col min="7" max="7" width="27.5703125" style="187" customWidth="1"/>
    <col min="8" max="8" width="25.5703125" style="187" customWidth="1"/>
    <col min="9" max="16384" width="9.140625" style="187"/>
  </cols>
  <sheetData>
    <row r="1" spans="2:10" ht="58.5" customHeight="1" x14ac:dyDescent="0.25">
      <c r="E1" s="695" t="s">
        <v>1676</v>
      </c>
      <c r="F1" s="695"/>
      <c r="G1" s="695"/>
    </row>
    <row r="3" spans="2:10" x14ac:dyDescent="0.25">
      <c r="B3" s="100" t="s">
        <v>36</v>
      </c>
      <c r="C3" s="408"/>
      <c r="D3" s="408"/>
      <c r="E3" s="408"/>
      <c r="F3" s="408"/>
      <c r="G3" s="408"/>
      <c r="H3" s="408"/>
      <c r="I3" s="408"/>
      <c r="J3" s="408"/>
    </row>
    <row r="4" spans="2:10" ht="28.5" x14ac:dyDescent="0.25">
      <c r="B4" s="412" t="s">
        <v>611</v>
      </c>
      <c r="C4" s="412" t="s">
        <v>612</v>
      </c>
      <c r="D4" s="405" t="s">
        <v>760</v>
      </c>
    </row>
    <row r="5" spans="2:10" ht="30" x14ac:dyDescent="0.25">
      <c r="B5" s="409" t="s">
        <v>613</v>
      </c>
      <c r="C5" s="410" t="s">
        <v>759</v>
      </c>
      <c r="D5" s="722">
        <v>5.63</v>
      </c>
    </row>
    <row r="6" spans="2:10" x14ac:dyDescent="0.25">
      <c r="B6" s="409" t="s">
        <v>614</v>
      </c>
      <c r="C6" s="411">
        <v>5</v>
      </c>
      <c r="D6" s="723"/>
    </row>
    <row r="7" spans="2:10" x14ac:dyDescent="0.25">
      <c r="B7" s="409" t="s">
        <v>615</v>
      </c>
      <c r="C7" s="411">
        <v>30</v>
      </c>
      <c r="D7" s="723"/>
    </row>
    <row r="8" spans="2:10" x14ac:dyDescent="0.25">
      <c r="B8" s="409" t="s">
        <v>616</v>
      </c>
      <c r="C8" s="411">
        <v>0</v>
      </c>
      <c r="D8" s="723"/>
    </row>
    <row r="9" spans="2:10" x14ac:dyDescent="0.25">
      <c r="B9" s="409" t="s">
        <v>617</v>
      </c>
      <c r="C9" s="411">
        <v>0</v>
      </c>
      <c r="D9" s="723"/>
    </row>
    <row r="10" spans="2:10" x14ac:dyDescent="0.25">
      <c r="B10" s="409" t="s">
        <v>618</v>
      </c>
      <c r="C10" s="411">
        <v>40</v>
      </c>
      <c r="D10" s="723"/>
    </row>
    <row r="11" spans="2:10" x14ac:dyDescent="0.25">
      <c r="B11" s="409" t="s">
        <v>619</v>
      </c>
      <c r="C11" s="411">
        <v>75</v>
      </c>
      <c r="D11" s="724"/>
    </row>
    <row r="12" spans="2:10" x14ac:dyDescent="0.25">
      <c r="B12" s="725" t="s">
        <v>761</v>
      </c>
      <c r="C12" s="725"/>
      <c r="D12" s="349">
        <f>ROUNDUP(C11*D5,0)</f>
        <v>423</v>
      </c>
    </row>
  </sheetData>
  <mergeCells count="3">
    <mergeCell ref="E1:G1"/>
    <mergeCell ref="D5:D11"/>
    <mergeCell ref="B12: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B1:I278"/>
  <sheetViews>
    <sheetView showGridLines="0" zoomScale="78" zoomScaleNormal="78" workbookViewId="0">
      <pane ySplit="6" topLeftCell="A7" activePane="bottomLeft" state="frozen"/>
      <selection pane="bottomLeft" activeCell="F10" sqref="F10"/>
    </sheetView>
  </sheetViews>
  <sheetFormatPr defaultRowHeight="15" x14ac:dyDescent="0.25"/>
  <cols>
    <col min="1" max="1" width="3.42578125" style="2" customWidth="1"/>
    <col min="2" max="2" width="13.42578125" style="10" customWidth="1"/>
    <col min="3" max="3" width="54.28515625" style="2" customWidth="1"/>
    <col min="4" max="4" width="12.140625" style="2" customWidth="1"/>
    <col min="5" max="5" width="8" style="2" customWidth="1"/>
    <col min="6" max="6" width="11.140625" style="2" customWidth="1"/>
    <col min="7" max="7" width="9.140625" style="2"/>
    <col min="8" max="8" width="11.140625" style="2" customWidth="1"/>
    <col min="9" max="9" width="11" style="2" customWidth="1"/>
    <col min="10" max="16384" width="9.140625" style="2"/>
  </cols>
  <sheetData>
    <row r="1" spans="2:9" ht="15" customHeight="1" x14ac:dyDescent="0.25">
      <c r="B1" s="16"/>
      <c r="C1" s="16"/>
      <c r="D1" s="16"/>
      <c r="E1" s="643" t="s">
        <v>711</v>
      </c>
      <c r="F1" s="643"/>
      <c r="G1" s="643"/>
      <c r="H1" s="643"/>
      <c r="I1" s="643"/>
    </row>
    <row r="2" spans="2:9" ht="34.5" customHeight="1" x14ac:dyDescent="0.25">
      <c r="B2" s="16"/>
      <c r="C2" s="16"/>
      <c r="D2" s="16"/>
      <c r="E2" s="643"/>
      <c r="F2" s="643"/>
      <c r="G2" s="643"/>
      <c r="H2" s="643"/>
      <c r="I2" s="643"/>
    </row>
    <row r="3" spans="2:9" ht="38.25" customHeight="1" x14ac:dyDescent="0.25">
      <c r="B3" s="641" t="s">
        <v>360</v>
      </c>
      <c r="C3" s="641"/>
      <c r="D3" s="641"/>
      <c r="E3" s="641"/>
      <c r="F3" s="641"/>
      <c r="G3" s="641"/>
      <c r="H3" s="641"/>
      <c r="I3" s="641"/>
    </row>
    <row r="4" spans="2:9" ht="28.5" customHeight="1" x14ac:dyDescent="0.25">
      <c r="B4" s="642" t="s">
        <v>712</v>
      </c>
      <c r="C4" s="642"/>
      <c r="D4" s="642"/>
      <c r="E4" s="642"/>
      <c r="F4" s="642"/>
      <c r="G4" s="642"/>
      <c r="H4" s="642"/>
      <c r="I4" s="642"/>
    </row>
    <row r="5" spans="2:9" ht="105" customHeight="1" x14ac:dyDescent="0.25">
      <c r="B5" s="19" t="s">
        <v>129</v>
      </c>
      <c r="C5" s="19" t="s">
        <v>130</v>
      </c>
      <c r="D5" s="19" t="s">
        <v>361</v>
      </c>
      <c r="E5" s="19" t="s">
        <v>362</v>
      </c>
      <c r="F5" s="19" t="s">
        <v>363</v>
      </c>
      <c r="G5" s="20" t="s">
        <v>364</v>
      </c>
      <c r="H5" s="21" t="s">
        <v>135</v>
      </c>
      <c r="I5" s="19" t="s">
        <v>365</v>
      </c>
    </row>
    <row r="6" spans="2:9" ht="14.25" customHeight="1" x14ac:dyDescent="0.25">
      <c r="B6" s="11"/>
      <c r="C6" s="12" t="s">
        <v>137</v>
      </c>
      <c r="D6" s="13">
        <f>SUM(D7:D278)</f>
        <v>356203.6399999999</v>
      </c>
      <c r="E6" s="13">
        <f t="shared" ref="E6:I6" si="0">SUM(E7:E278)</f>
        <v>287261</v>
      </c>
      <c r="F6" s="13">
        <f t="shared" si="0"/>
        <v>165338.43000000005</v>
      </c>
      <c r="G6" s="13">
        <f t="shared" si="0"/>
        <v>226491</v>
      </c>
      <c r="H6" s="18">
        <f t="shared" si="0"/>
        <v>521542.06999999972</v>
      </c>
      <c r="I6" s="13">
        <f t="shared" si="0"/>
        <v>513752</v>
      </c>
    </row>
    <row r="7" spans="2:9" x14ac:dyDescent="0.25">
      <c r="B7" s="9">
        <v>10001028</v>
      </c>
      <c r="C7" s="4" t="s">
        <v>366</v>
      </c>
      <c r="D7" s="5">
        <f>1.24*E7</f>
        <v>29.759999999999998</v>
      </c>
      <c r="E7" s="5">
        <v>24</v>
      </c>
      <c r="F7" s="6">
        <f>0.73*G7</f>
        <v>0</v>
      </c>
      <c r="G7" s="6"/>
      <c r="H7" s="7">
        <f>D7+F7</f>
        <v>29.759999999999998</v>
      </c>
      <c r="I7" s="17">
        <f>E7+G7</f>
        <v>24</v>
      </c>
    </row>
    <row r="8" spans="2:9" x14ac:dyDescent="0.25">
      <c r="B8" s="9">
        <v>170077441</v>
      </c>
      <c r="C8" s="4" t="s">
        <v>367</v>
      </c>
      <c r="D8" s="5">
        <f t="shared" ref="D8:D71" si="1">1.24*E8</f>
        <v>338.52</v>
      </c>
      <c r="E8" s="5">
        <v>273</v>
      </c>
      <c r="F8" s="6">
        <f t="shared" ref="F8:F71" si="2">0.73*G8</f>
        <v>0</v>
      </c>
      <c r="G8" s="6"/>
      <c r="H8" s="7">
        <f t="shared" ref="H8:H71" si="3">D8+F8</f>
        <v>338.52</v>
      </c>
      <c r="I8" s="17">
        <f t="shared" ref="I8:I71" si="4">E8+G8</f>
        <v>273</v>
      </c>
    </row>
    <row r="9" spans="2:9" x14ac:dyDescent="0.25">
      <c r="B9" s="9">
        <v>10000502</v>
      </c>
      <c r="C9" s="4" t="s">
        <v>368</v>
      </c>
      <c r="D9" s="5">
        <f t="shared" si="1"/>
        <v>81.84</v>
      </c>
      <c r="E9" s="5">
        <v>66</v>
      </c>
      <c r="F9" s="6">
        <f t="shared" si="2"/>
        <v>10.95</v>
      </c>
      <c r="G9" s="6">
        <v>15</v>
      </c>
      <c r="H9" s="7">
        <f t="shared" si="3"/>
        <v>92.79</v>
      </c>
      <c r="I9" s="17">
        <f t="shared" si="4"/>
        <v>81</v>
      </c>
    </row>
    <row r="10" spans="2:9" ht="25.5" x14ac:dyDescent="0.25">
      <c r="B10" s="9">
        <v>801400007</v>
      </c>
      <c r="C10" s="4" t="s">
        <v>369</v>
      </c>
      <c r="D10" s="5">
        <f t="shared" si="1"/>
        <v>327.36</v>
      </c>
      <c r="E10" s="5">
        <v>264</v>
      </c>
      <c r="F10" s="6">
        <f t="shared" si="2"/>
        <v>0</v>
      </c>
      <c r="G10" s="6"/>
      <c r="H10" s="7">
        <f t="shared" si="3"/>
        <v>327.36</v>
      </c>
      <c r="I10" s="17">
        <f t="shared" si="4"/>
        <v>264</v>
      </c>
    </row>
    <row r="11" spans="2:9" ht="25.5" x14ac:dyDescent="0.25">
      <c r="B11" s="9">
        <v>440800015</v>
      </c>
      <c r="C11" s="4" t="s">
        <v>370</v>
      </c>
      <c r="D11" s="5">
        <f t="shared" si="1"/>
        <v>549.32000000000005</v>
      </c>
      <c r="E11" s="5">
        <v>443</v>
      </c>
      <c r="F11" s="6">
        <f t="shared" si="2"/>
        <v>0</v>
      </c>
      <c r="G11" s="6"/>
      <c r="H11" s="7">
        <f t="shared" si="3"/>
        <v>549.32000000000005</v>
      </c>
      <c r="I11" s="17">
        <f t="shared" si="4"/>
        <v>443</v>
      </c>
    </row>
    <row r="12" spans="2:9" x14ac:dyDescent="0.25">
      <c r="B12" s="9">
        <v>320200001</v>
      </c>
      <c r="C12" s="4" t="s">
        <v>371</v>
      </c>
      <c r="D12" s="5">
        <f t="shared" si="1"/>
        <v>2698.24</v>
      </c>
      <c r="E12" s="5">
        <v>2176</v>
      </c>
      <c r="F12" s="6">
        <f t="shared" si="2"/>
        <v>1407.44</v>
      </c>
      <c r="G12" s="6">
        <v>1928</v>
      </c>
      <c r="H12" s="7">
        <f t="shared" si="3"/>
        <v>4105.68</v>
      </c>
      <c r="I12" s="17">
        <f t="shared" si="4"/>
        <v>4104</v>
      </c>
    </row>
    <row r="13" spans="2:9" ht="25.5" x14ac:dyDescent="0.25">
      <c r="B13" s="9">
        <v>640600001</v>
      </c>
      <c r="C13" s="4" t="s">
        <v>372</v>
      </c>
      <c r="D13" s="5">
        <f t="shared" si="1"/>
        <v>65.72</v>
      </c>
      <c r="E13" s="5">
        <v>53</v>
      </c>
      <c r="F13" s="6">
        <f t="shared" si="2"/>
        <v>38.69</v>
      </c>
      <c r="G13" s="6">
        <v>53</v>
      </c>
      <c r="H13" s="7">
        <f t="shared" si="3"/>
        <v>104.41</v>
      </c>
      <c r="I13" s="17">
        <f t="shared" si="4"/>
        <v>106</v>
      </c>
    </row>
    <row r="14" spans="2:9" x14ac:dyDescent="0.25">
      <c r="B14" s="9">
        <v>130077418</v>
      </c>
      <c r="C14" s="4" t="s">
        <v>373</v>
      </c>
      <c r="D14" s="5">
        <f t="shared" si="1"/>
        <v>57.04</v>
      </c>
      <c r="E14" s="5">
        <v>46</v>
      </c>
      <c r="F14" s="6">
        <f t="shared" si="2"/>
        <v>0</v>
      </c>
      <c r="G14" s="6"/>
      <c r="H14" s="7">
        <f t="shared" si="3"/>
        <v>57.04</v>
      </c>
      <c r="I14" s="17">
        <f t="shared" si="4"/>
        <v>46</v>
      </c>
    </row>
    <row r="15" spans="2:9" ht="25.5" x14ac:dyDescent="0.25">
      <c r="B15" s="9">
        <v>560800001</v>
      </c>
      <c r="C15" s="4" t="s">
        <v>374</v>
      </c>
      <c r="D15" s="5">
        <f t="shared" si="1"/>
        <v>1.24</v>
      </c>
      <c r="E15" s="5">
        <v>1</v>
      </c>
      <c r="F15" s="6">
        <f t="shared" si="2"/>
        <v>0</v>
      </c>
      <c r="G15" s="6"/>
      <c r="H15" s="7">
        <f t="shared" si="3"/>
        <v>1.24</v>
      </c>
      <c r="I15" s="17">
        <f t="shared" si="4"/>
        <v>1</v>
      </c>
    </row>
    <row r="16" spans="2:9" x14ac:dyDescent="0.25">
      <c r="B16" s="9">
        <v>19466201</v>
      </c>
      <c r="C16" s="4" t="s">
        <v>375</v>
      </c>
      <c r="D16" s="5">
        <f t="shared" si="1"/>
        <v>4.96</v>
      </c>
      <c r="E16" s="5">
        <v>4</v>
      </c>
      <c r="F16" s="6">
        <f t="shared" si="2"/>
        <v>11.68</v>
      </c>
      <c r="G16" s="6">
        <v>16</v>
      </c>
      <c r="H16" s="7">
        <f t="shared" si="3"/>
        <v>16.64</v>
      </c>
      <c r="I16" s="17">
        <f t="shared" si="4"/>
        <v>20</v>
      </c>
    </row>
    <row r="17" spans="2:9" ht="25.5" x14ac:dyDescent="0.25">
      <c r="B17" s="9">
        <v>19364008</v>
      </c>
      <c r="C17" s="4" t="s">
        <v>376</v>
      </c>
      <c r="D17" s="5">
        <f t="shared" si="1"/>
        <v>993.24</v>
      </c>
      <c r="E17" s="5">
        <v>801</v>
      </c>
      <c r="F17" s="6">
        <f t="shared" si="2"/>
        <v>524.87</v>
      </c>
      <c r="G17" s="6">
        <v>719</v>
      </c>
      <c r="H17" s="7">
        <f t="shared" si="3"/>
        <v>1518.1100000000001</v>
      </c>
      <c r="I17" s="17">
        <f t="shared" si="4"/>
        <v>1520</v>
      </c>
    </row>
    <row r="18" spans="2:9" x14ac:dyDescent="0.25">
      <c r="B18" s="9">
        <v>10000868</v>
      </c>
      <c r="C18" s="4" t="s">
        <v>377</v>
      </c>
      <c r="D18" s="5">
        <f t="shared" si="1"/>
        <v>3.7199999999999998</v>
      </c>
      <c r="E18" s="5">
        <v>3</v>
      </c>
      <c r="F18" s="6">
        <f t="shared" si="2"/>
        <v>13.14</v>
      </c>
      <c r="G18" s="6">
        <v>18</v>
      </c>
      <c r="H18" s="7">
        <f t="shared" si="3"/>
        <v>16.86</v>
      </c>
      <c r="I18" s="17">
        <f t="shared" si="4"/>
        <v>21</v>
      </c>
    </row>
    <row r="19" spans="2:9" x14ac:dyDescent="0.25">
      <c r="B19" s="9">
        <v>19177423</v>
      </c>
      <c r="C19" s="4" t="s">
        <v>378</v>
      </c>
      <c r="D19" s="5">
        <f t="shared" si="1"/>
        <v>213.28</v>
      </c>
      <c r="E19" s="5">
        <v>172</v>
      </c>
      <c r="F19" s="6">
        <f t="shared" si="2"/>
        <v>0</v>
      </c>
      <c r="G19" s="6"/>
      <c r="H19" s="7">
        <f t="shared" si="3"/>
        <v>213.28</v>
      </c>
      <c r="I19" s="17">
        <f t="shared" si="4"/>
        <v>172</v>
      </c>
    </row>
    <row r="20" spans="2:9" ht="25.5" x14ac:dyDescent="0.25">
      <c r="B20" s="9">
        <v>360200020</v>
      </c>
      <c r="C20" s="4" t="s">
        <v>379</v>
      </c>
      <c r="D20" s="5">
        <f t="shared" si="1"/>
        <v>629.91999999999996</v>
      </c>
      <c r="E20" s="5">
        <v>508</v>
      </c>
      <c r="F20" s="6">
        <f t="shared" si="2"/>
        <v>53.29</v>
      </c>
      <c r="G20" s="6">
        <v>73</v>
      </c>
      <c r="H20" s="7">
        <f t="shared" si="3"/>
        <v>683.20999999999992</v>
      </c>
      <c r="I20" s="17">
        <f t="shared" si="4"/>
        <v>581</v>
      </c>
    </row>
    <row r="21" spans="2:9" x14ac:dyDescent="0.25">
      <c r="B21" s="9">
        <v>360200027</v>
      </c>
      <c r="C21" s="4" t="s">
        <v>380</v>
      </c>
      <c r="D21" s="5">
        <f t="shared" si="1"/>
        <v>1489.24</v>
      </c>
      <c r="E21" s="5">
        <v>1201</v>
      </c>
      <c r="F21" s="6">
        <f t="shared" si="2"/>
        <v>0</v>
      </c>
      <c r="G21" s="6"/>
      <c r="H21" s="7">
        <f t="shared" si="3"/>
        <v>1489.24</v>
      </c>
      <c r="I21" s="17">
        <f t="shared" si="4"/>
        <v>1201</v>
      </c>
    </row>
    <row r="22" spans="2:9" x14ac:dyDescent="0.25">
      <c r="B22" s="9">
        <v>10000480</v>
      </c>
      <c r="C22" s="4" t="s">
        <v>381</v>
      </c>
      <c r="D22" s="5">
        <f t="shared" si="1"/>
        <v>432.76</v>
      </c>
      <c r="E22" s="5">
        <v>349</v>
      </c>
      <c r="F22" s="6">
        <f t="shared" si="2"/>
        <v>0</v>
      </c>
      <c r="G22" s="6"/>
      <c r="H22" s="7">
        <f t="shared" si="3"/>
        <v>432.76</v>
      </c>
      <c r="I22" s="17">
        <f t="shared" si="4"/>
        <v>349</v>
      </c>
    </row>
    <row r="23" spans="2:9" x14ac:dyDescent="0.25">
      <c r="B23" s="9">
        <v>804435102</v>
      </c>
      <c r="C23" s="4" t="s">
        <v>382</v>
      </c>
      <c r="D23" s="5">
        <f t="shared" si="1"/>
        <v>1856.28</v>
      </c>
      <c r="E23" s="5">
        <v>1497</v>
      </c>
      <c r="F23" s="6">
        <f t="shared" si="2"/>
        <v>711.02</v>
      </c>
      <c r="G23" s="6">
        <v>974</v>
      </c>
      <c r="H23" s="7">
        <f t="shared" si="3"/>
        <v>2567.3000000000002</v>
      </c>
      <c r="I23" s="17">
        <f t="shared" si="4"/>
        <v>2471</v>
      </c>
    </row>
    <row r="24" spans="2:9" x14ac:dyDescent="0.25">
      <c r="B24" s="9">
        <v>961600011</v>
      </c>
      <c r="C24" s="4" t="s">
        <v>383</v>
      </c>
      <c r="D24" s="5">
        <f t="shared" si="1"/>
        <v>31</v>
      </c>
      <c r="E24" s="5">
        <v>25</v>
      </c>
      <c r="F24" s="6">
        <f t="shared" si="2"/>
        <v>0</v>
      </c>
      <c r="G24" s="6"/>
      <c r="H24" s="7">
        <f t="shared" si="3"/>
        <v>31</v>
      </c>
      <c r="I24" s="17">
        <f t="shared" si="4"/>
        <v>25</v>
      </c>
    </row>
    <row r="25" spans="2:9" x14ac:dyDescent="0.25">
      <c r="B25" s="9">
        <v>19177418</v>
      </c>
      <c r="C25" s="4" t="s">
        <v>384</v>
      </c>
      <c r="D25" s="5">
        <f t="shared" si="1"/>
        <v>233.12</v>
      </c>
      <c r="E25" s="5">
        <v>188</v>
      </c>
      <c r="F25" s="6">
        <f t="shared" si="2"/>
        <v>0</v>
      </c>
      <c r="G25" s="6"/>
      <c r="H25" s="7">
        <f t="shared" si="3"/>
        <v>233.12</v>
      </c>
      <c r="I25" s="17">
        <f t="shared" si="4"/>
        <v>188</v>
      </c>
    </row>
    <row r="26" spans="2:9" x14ac:dyDescent="0.25">
      <c r="B26" s="9">
        <v>10001090</v>
      </c>
      <c r="C26" s="4" t="s">
        <v>385</v>
      </c>
      <c r="D26" s="5">
        <f t="shared" si="1"/>
        <v>38.44</v>
      </c>
      <c r="E26" s="5">
        <v>31</v>
      </c>
      <c r="F26" s="6">
        <f t="shared" si="2"/>
        <v>0</v>
      </c>
      <c r="G26" s="6"/>
      <c r="H26" s="7">
        <f t="shared" si="3"/>
        <v>38.44</v>
      </c>
      <c r="I26" s="17">
        <f t="shared" si="4"/>
        <v>31</v>
      </c>
    </row>
    <row r="27" spans="2:9" ht="25.5" x14ac:dyDescent="0.25">
      <c r="B27" s="9">
        <v>10001411</v>
      </c>
      <c r="C27" s="4" t="s">
        <v>216</v>
      </c>
      <c r="D27" s="5">
        <f t="shared" si="1"/>
        <v>42.16</v>
      </c>
      <c r="E27" s="5">
        <v>34</v>
      </c>
      <c r="F27" s="6">
        <f t="shared" si="2"/>
        <v>0</v>
      </c>
      <c r="G27" s="6"/>
      <c r="H27" s="7">
        <f t="shared" si="3"/>
        <v>42.16</v>
      </c>
      <c r="I27" s="17">
        <f t="shared" si="4"/>
        <v>34</v>
      </c>
    </row>
    <row r="28" spans="2:9" x14ac:dyDescent="0.25">
      <c r="B28" s="9">
        <v>10000326</v>
      </c>
      <c r="C28" s="4" t="s">
        <v>386</v>
      </c>
      <c r="D28" s="5">
        <f t="shared" si="1"/>
        <v>73.16</v>
      </c>
      <c r="E28" s="5">
        <v>59</v>
      </c>
      <c r="F28" s="6">
        <f t="shared" si="2"/>
        <v>0</v>
      </c>
      <c r="G28" s="6"/>
      <c r="H28" s="7">
        <f t="shared" si="3"/>
        <v>73.16</v>
      </c>
      <c r="I28" s="17">
        <f t="shared" si="4"/>
        <v>59</v>
      </c>
    </row>
    <row r="29" spans="2:9" x14ac:dyDescent="0.25">
      <c r="B29" s="9">
        <v>50000031</v>
      </c>
      <c r="C29" s="4" t="s">
        <v>387</v>
      </c>
      <c r="D29" s="5">
        <f t="shared" si="1"/>
        <v>411.68</v>
      </c>
      <c r="E29" s="5">
        <v>332</v>
      </c>
      <c r="F29" s="6">
        <f t="shared" si="2"/>
        <v>246.73999999999998</v>
      </c>
      <c r="G29" s="6">
        <v>338</v>
      </c>
      <c r="H29" s="7">
        <f t="shared" si="3"/>
        <v>658.42</v>
      </c>
      <c r="I29" s="17">
        <f t="shared" si="4"/>
        <v>670</v>
      </c>
    </row>
    <row r="30" spans="2:9" ht="25.5" x14ac:dyDescent="0.25">
      <c r="B30" s="9">
        <v>500200052</v>
      </c>
      <c r="C30" s="4" t="s">
        <v>388</v>
      </c>
      <c r="D30" s="5">
        <f t="shared" si="1"/>
        <v>2628.8</v>
      </c>
      <c r="E30" s="5">
        <v>2120</v>
      </c>
      <c r="F30" s="6">
        <f t="shared" si="2"/>
        <v>1606.73</v>
      </c>
      <c r="G30" s="6">
        <v>2201</v>
      </c>
      <c r="H30" s="7">
        <f t="shared" si="3"/>
        <v>4235.5300000000007</v>
      </c>
      <c r="I30" s="17">
        <f t="shared" si="4"/>
        <v>4321</v>
      </c>
    </row>
    <row r="31" spans="2:9" x14ac:dyDescent="0.25">
      <c r="B31" s="9">
        <v>940200010</v>
      </c>
      <c r="C31" s="4" t="s">
        <v>389</v>
      </c>
      <c r="D31" s="5">
        <f t="shared" si="1"/>
        <v>28.52</v>
      </c>
      <c r="E31" s="5">
        <v>23</v>
      </c>
      <c r="F31" s="6">
        <f t="shared" si="2"/>
        <v>0</v>
      </c>
      <c r="G31" s="6"/>
      <c r="H31" s="7">
        <f t="shared" si="3"/>
        <v>28.52</v>
      </c>
      <c r="I31" s="17">
        <f t="shared" si="4"/>
        <v>23</v>
      </c>
    </row>
    <row r="32" spans="2:9" x14ac:dyDescent="0.25">
      <c r="B32" s="9">
        <v>400200024</v>
      </c>
      <c r="C32" s="4" t="s">
        <v>390</v>
      </c>
      <c r="D32" s="5">
        <f t="shared" si="1"/>
        <v>3226.48</v>
      </c>
      <c r="E32" s="5">
        <v>2602</v>
      </c>
      <c r="F32" s="6">
        <f t="shared" si="2"/>
        <v>2482.73</v>
      </c>
      <c r="G32" s="6">
        <v>3401</v>
      </c>
      <c r="H32" s="7">
        <f t="shared" si="3"/>
        <v>5709.21</v>
      </c>
      <c r="I32" s="17">
        <f t="shared" si="4"/>
        <v>6003</v>
      </c>
    </row>
    <row r="33" spans="2:9" ht="25.5" x14ac:dyDescent="0.25">
      <c r="B33" s="9">
        <v>10011804</v>
      </c>
      <c r="C33" s="4" t="s">
        <v>391</v>
      </c>
      <c r="D33" s="5">
        <f t="shared" si="1"/>
        <v>17244.68</v>
      </c>
      <c r="E33" s="5">
        <v>13907</v>
      </c>
      <c r="F33" s="6">
        <f t="shared" si="2"/>
        <v>11348.58</v>
      </c>
      <c r="G33" s="6">
        <v>15546</v>
      </c>
      <c r="H33" s="7">
        <f t="shared" si="3"/>
        <v>28593.260000000002</v>
      </c>
      <c r="I33" s="17">
        <f t="shared" si="4"/>
        <v>29453</v>
      </c>
    </row>
    <row r="34" spans="2:9" x14ac:dyDescent="0.25">
      <c r="B34" s="9">
        <v>19177424</v>
      </c>
      <c r="C34" s="4" t="s">
        <v>392</v>
      </c>
      <c r="D34" s="5">
        <f t="shared" si="1"/>
        <v>271.56</v>
      </c>
      <c r="E34" s="5">
        <v>219</v>
      </c>
      <c r="F34" s="6">
        <f t="shared" si="2"/>
        <v>0</v>
      </c>
      <c r="G34" s="6"/>
      <c r="H34" s="7">
        <f t="shared" si="3"/>
        <v>271.56</v>
      </c>
      <c r="I34" s="17">
        <f t="shared" si="4"/>
        <v>219</v>
      </c>
    </row>
    <row r="35" spans="2:9" x14ac:dyDescent="0.25">
      <c r="B35" s="9">
        <v>210077426</v>
      </c>
      <c r="C35" s="4" t="s">
        <v>393</v>
      </c>
      <c r="D35" s="5">
        <f t="shared" si="1"/>
        <v>199.64</v>
      </c>
      <c r="E35" s="5">
        <v>161</v>
      </c>
      <c r="F35" s="6">
        <f t="shared" si="2"/>
        <v>0</v>
      </c>
      <c r="G35" s="6"/>
      <c r="H35" s="7">
        <f t="shared" si="3"/>
        <v>199.64</v>
      </c>
      <c r="I35" s="17">
        <f t="shared" si="4"/>
        <v>161</v>
      </c>
    </row>
    <row r="36" spans="2:9" x14ac:dyDescent="0.25">
      <c r="B36" s="9">
        <v>270065202</v>
      </c>
      <c r="C36" s="4" t="s">
        <v>394</v>
      </c>
      <c r="D36" s="5">
        <f t="shared" si="1"/>
        <v>111.6</v>
      </c>
      <c r="E36" s="5">
        <v>90</v>
      </c>
      <c r="F36" s="6">
        <f t="shared" si="2"/>
        <v>0</v>
      </c>
      <c r="G36" s="6"/>
      <c r="H36" s="7">
        <f t="shared" si="3"/>
        <v>111.6</v>
      </c>
      <c r="I36" s="17">
        <f t="shared" si="4"/>
        <v>90</v>
      </c>
    </row>
    <row r="37" spans="2:9" x14ac:dyDescent="0.25">
      <c r="B37" s="9">
        <v>10001518</v>
      </c>
      <c r="C37" s="4" t="s">
        <v>395</v>
      </c>
      <c r="D37" s="5">
        <f t="shared" si="1"/>
        <v>59.519999999999996</v>
      </c>
      <c r="E37" s="5">
        <v>48</v>
      </c>
      <c r="F37" s="6">
        <f t="shared" si="2"/>
        <v>0</v>
      </c>
      <c r="G37" s="6"/>
      <c r="H37" s="7">
        <f t="shared" si="3"/>
        <v>59.519999999999996</v>
      </c>
      <c r="I37" s="17">
        <f t="shared" si="4"/>
        <v>48</v>
      </c>
    </row>
    <row r="38" spans="2:9" x14ac:dyDescent="0.25">
      <c r="B38" s="9">
        <v>420200032</v>
      </c>
      <c r="C38" s="4" t="s">
        <v>396</v>
      </c>
      <c r="D38" s="5">
        <f t="shared" si="1"/>
        <v>548.08000000000004</v>
      </c>
      <c r="E38" s="5">
        <v>442</v>
      </c>
      <c r="F38" s="6">
        <f t="shared" si="2"/>
        <v>0</v>
      </c>
      <c r="G38" s="6"/>
      <c r="H38" s="7">
        <f t="shared" si="3"/>
        <v>548.08000000000004</v>
      </c>
      <c r="I38" s="17">
        <f t="shared" si="4"/>
        <v>442</v>
      </c>
    </row>
    <row r="39" spans="2:9" x14ac:dyDescent="0.25">
      <c r="B39" s="9">
        <v>420200052</v>
      </c>
      <c r="C39" s="4" t="s">
        <v>397</v>
      </c>
      <c r="D39" s="5">
        <f t="shared" si="1"/>
        <v>5389.04</v>
      </c>
      <c r="E39" s="5">
        <v>4346</v>
      </c>
      <c r="F39" s="6">
        <f t="shared" si="2"/>
        <v>2122.11</v>
      </c>
      <c r="G39" s="6">
        <v>2907</v>
      </c>
      <c r="H39" s="7">
        <f t="shared" si="3"/>
        <v>7511.15</v>
      </c>
      <c r="I39" s="17">
        <f t="shared" si="4"/>
        <v>7253</v>
      </c>
    </row>
    <row r="40" spans="2:9" x14ac:dyDescent="0.25">
      <c r="B40" s="9">
        <v>10001023</v>
      </c>
      <c r="C40" s="4" t="s">
        <v>398</v>
      </c>
      <c r="D40" s="5">
        <f t="shared" si="1"/>
        <v>68.2</v>
      </c>
      <c r="E40" s="5">
        <v>55</v>
      </c>
      <c r="F40" s="6">
        <f t="shared" si="2"/>
        <v>0</v>
      </c>
      <c r="G40" s="6"/>
      <c r="H40" s="7">
        <f t="shared" si="3"/>
        <v>68.2</v>
      </c>
      <c r="I40" s="17">
        <f t="shared" si="4"/>
        <v>55</v>
      </c>
    </row>
    <row r="41" spans="2:9" x14ac:dyDescent="0.25">
      <c r="B41" s="9">
        <v>170077444</v>
      </c>
      <c r="C41" s="4" t="s">
        <v>399</v>
      </c>
      <c r="D41" s="5">
        <f t="shared" si="1"/>
        <v>288.92</v>
      </c>
      <c r="E41" s="5">
        <v>233</v>
      </c>
      <c r="F41" s="6">
        <f t="shared" si="2"/>
        <v>100.00999999999999</v>
      </c>
      <c r="G41" s="6">
        <v>137</v>
      </c>
      <c r="H41" s="7">
        <f t="shared" si="3"/>
        <v>388.93</v>
      </c>
      <c r="I41" s="17">
        <f t="shared" si="4"/>
        <v>370</v>
      </c>
    </row>
    <row r="42" spans="2:9" ht="25.5" x14ac:dyDescent="0.25">
      <c r="B42" s="9">
        <v>50022601</v>
      </c>
      <c r="C42" s="4" t="s">
        <v>400</v>
      </c>
      <c r="D42" s="5">
        <f t="shared" si="1"/>
        <v>4895.5199999999995</v>
      </c>
      <c r="E42" s="5">
        <v>3948</v>
      </c>
      <c r="F42" s="6">
        <f t="shared" si="2"/>
        <v>2561.5700000000002</v>
      </c>
      <c r="G42" s="6">
        <v>3509</v>
      </c>
      <c r="H42" s="7">
        <f t="shared" si="3"/>
        <v>7457.09</v>
      </c>
      <c r="I42" s="17">
        <f t="shared" si="4"/>
        <v>7457</v>
      </c>
    </row>
    <row r="43" spans="2:9" ht="25.5" x14ac:dyDescent="0.25">
      <c r="B43" s="9">
        <v>50012101</v>
      </c>
      <c r="C43" s="4" t="s">
        <v>401</v>
      </c>
      <c r="D43" s="5">
        <f t="shared" si="1"/>
        <v>1284.6400000000001</v>
      </c>
      <c r="E43" s="5">
        <v>1036</v>
      </c>
      <c r="F43" s="6">
        <f t="shared" si="2"/>
        <v>821.25</v>
      </c>
      <c r="G43" s="6">
        <v>1125</v>
      </c>
      <c r="H43" s="7">
        <f t="shared" si="3"/>
        <v>2105.8900000000003</v>
      </c>
      <c r="I43" s="17">
        <f t="shared" si="4"/>
        <v>2161</v>
      </c>
    </row>
    <row r="44" spans="2:9" x14ac:dyDescent="0.25">
      <c r="B44" s="9">
        <v>50020401</v>
      </c>
      <c r="C44" s="4" t="s">
        <v>402</v>
      </c>
      <c r="D44" s="5">
        <f t="shared" si="1"/>
        <v>12532.68</v>
      </c>
      <c r="E44" s="5">
        <v>10107</v>
      </c>
      <c r="F44" s="6">
        <f t="shared" si="2"/>
        <v>5716.63</v>
      </c>
      <c r="G44" s="6">
        <v>7831</v>
      </c>
      <c r="H44" s="7">
        <f t="shared" si="3"/>
        <v>18249.310000000001</v>
      </c>
      <c r="I44" s="17">
        <f t="shared" si="4"/>
        <v>17938</v>
      </c>
    </row>
    <row r="45" spans="2:9" x14ac:dyDescent="0.25">
      <c r="B45" s="9">
        <v>10001520</v>
      </c>
      <c r="C45" s="4" t="s">
        <v>403</v>
      </c>
      <c r="D45" s="5">
        <f t="shared" si="1"/>
        <v>53.32</v>
      </c>
      <c r="E45" s="5">
        <v>43</v>
      </c>
      <c r="F45" s="6">
        <f t="shared" si="2"/>
        <v>0</v>
      </c>
      <c r="G45" s="6"/>
      <c r="H45" s="7">
        <f t="shared" si="3"/>
        <v>53.32</v>
      </c>
      <c r="I45" s="17">
        <f t="shared" si="4"/>
        <v>43</v>
      </c>
    </row>
    <row r="46" spans="2:9" x14ac:dyDescent="0.25">
      <c r="B46" s="9">
        <v>10000214</v>
      </c>
      <c r="C46" s="4" t="s">
        <v>404</v>
      </c>
      <c r="D46" s="5">
        <f t="shared" si="1"/>
        <v>262.88</v>
      </c>
      <c r="E46" s="5">
        <v>212</v>
      </c>
      <c r="F46" s="6">
        <f t="shared" si="2"/>
        <v>0</v>
      </c>
      <c r="G46" s="6"/>
      <c r="H46" s="7">
        <f t="shared" si="3"/>
        <v>262.88</v>
      </c>
      <c r="I46" s="17">
        <f t="shared" si="4"/>
        <v>212</v>
      </c>
    </row>
    <row r="47" spans="2:9" x14ac:dyDescent="0.25">
      <c r="B47" s="9">
        <v>90000019</v>
      </c>
      <c r="C47" s="4" t="s">
        <v>405</v>
      </c>
      <c r="D47" s="5">
        <f t="shared" si="1"/>
        <v>863.04</v>
      </c>
      <c r="E47" s="5">
        <v>696</v>
      </c>
      <c r="F47" s="6">
        <f t="shared" si="2"/>
        <v>0</v>
      </c>
      <c r="G47" s="6"/>
      <c r="H47" s="7">
        <f t="shared" si="3"/>
        <v>863.04</v>
      </c>
      <c r="I47" s="17">
        <f t="shared" si="4"/>
        <v>696</v>
      </c>
    </row>
    <row r="48" spans="2:9" x14ac:dyDescent="0.25">
      <c r="B48" s="9">
        <v>900200035</v>
      </c>
      <c r="C48" s="4" t="s">
        <v>406</v>
      </c>
      <c r="D48" s="5">
        <f t="shared" si="1"/>
        <v>167.4</v>
      </c>
      <c r="E48" s="5">
        <v>135</v>
      </c>
      <c r="F48" s="6">
        <f t="shared" si="2"/>
        <v>0</v>
      </c>
      <c r="G48" s="6"/>
      <c r="H48" s="7">
        <f t="shared" si="3"/>
        <v>167.4</v>
      </c>
      <c r="I48" s="17">
        <f t="shared" si="4"/>
        <v>135</v>
      </c>
    </row>
    <row r="49" spans="2:9" x14ac:dyDescent="0.25">
      <c r="B49" s="9">
        <v>460200036</v>
      </c>
      <c r="C49" s="4" t="s">
        <v>407</v>
      </c>
      <c r="D49" s="5">
        <f t="shared" si="1"/>
        <v>3295.92</v>
      </c>
      <c r="E49" s="5">
        <v>2658</v>
      </c>
      <c r="F49" s="6">
        <f t="shared" si="2"/>
        <v>1117.6299999999999</v>
      </c>
      <c r="G49" s="6">
        <v>1531</v>
      </c>
      <c r="H49" s="7">
        <f t="shared" si="3"/>
        <v>4413.55</v>
      </c>
      <c r="I49" s="17">
        <f t="shared" si="4"/>
        <v>4189</v>
      </c>
    </row>
    <row r="50" spans="2:9" x14ac:dyDescent="0.25">
      <c r="B50" s="9">
        <v>270065201</v>
      </c>
      <c r="C50" s="4" t="s">
        <v>408</v>
      </c>
      <c r="D50" s="5">
        <f t="shared" si="1"/>
        <v>261.64</v>
      </c>
      <c r="E50" s="5">
        <v>211</v>
      </c>
      <c r="F50" s="6">
        <f t="shared" si="2"/>
        <v>0</v>
      </c>
      <c r="G50" s="6"/>
      <c r="H50" s="7">
        <f t="shared" si="3"/>
        <v>261.64</v>
      </c>
      <c r="I50" s="17">
        <f t="shared" si="4"/>
        <v>211</v>
      </c>
    </row>
    <row r="51" spans="2:9" x14ac:dyDescent="0.25">
      <c r="B51" s="9">
        <v>19177462</v>
      </c>
      <c r="C51" s="4" t="s">
        <v>409</v>
      </c>
      <c r="D51" s="5">
        <f t="shared" si="1"/>
        <v>79.36</v>
      </c>
      <c r="E51" s="5">
        <v>64</v>
      </c>
      <c r="F51" s="6">
        <f t="shared" si="2"/>
        <v>0</v>
      </c>
      <c r="G51" s="6"/>
      <c r="H51" s="7">
        <f t="shared" si="3"/>
        <v>79.36</v>
      </c>
      <c r="I51" s="17">
        <f t="shared" si="4"/>
        <v>64</v>
      </c>
    </row>
    <row r="52" spans="2:9" ht="25.5" x14ac:dyDescent="0.25">
      <c r="B52" s="9">
        <v>270000069</v>
      </c>
      <c r="C52" s="4" t="s">
        <v>410</v>
      </c>
      <c r="D52" s="5">
        <f t="shared" si="1"/>
        <v>167.4</v>
      </c>
      <c r="E52" s="5">
        <v>135</v>
      </c>
      <c r="F52" s="6">
        <f t="shared" si="2"/>
        <v>98.55</v>
      </c>
      <c r="G52" s="6">
        <v>135</v>
      </c>
      <c r="H52" s="7">
        <f t="shared" si="3"/>
        <v>265.95</v>
      </c>
      <c r="I52" s="17">
        <f t="shared" si="4"/>
        <v>270</v>
      </c>
    </row>
    <row r="53" spans="2:9" x14ac:dyDescent="0.25">
      <c r="B53" s="9">
        <v>880200037</v>
      </c>
      <c r="C53" s="4" t="s">
        <v>411</v>
      </c>
      <c r="D53" s="5">
        <f t="shared" si="1"/>
        <v>101.67999999999999</v>
      </c>
      <c r="E53" s="5">
        <v>82</v>
      </c>
      <c r="F53" s="6">
        <f t="shared" si="2"/>
        <v>0</v>
      </c>
      <c r="G53" s="6"/>
      <c r="H53" s="7">
        <f t="shared" si="3"/>
        <v>101.67999999999999</v>
      </c>
      <c r="I53" s="17">
        <f t="shared" si="4"/>
        <v>82</v>
      </c>
    </row>
    <row r="54" spans="2:9" x14ac:dyDescent="0.25">
      <c r="B54" s="9">
        <v>130066201</v>
      </c>
      <c r="C54" s="4" t="s">
        <v>412</v>
      </c>
      <c r="D54" s="5">
        <f t="shared" si="1"/>
        <v>571.64</v>
      </c>
      <c r="E54" s="5">
        <v>461</v>
      </c>
      <c r="F54" s="6">
        <f t="shared" si="2"/>
        <v>295.64999999999998</v>
      </c>
      <c r="G54" s="6">
        <v>405</v>
      </c>
      <c r="H54" s="7">
        <f t="shared" si="3"/>
        <v>867.29</v>
      </c>
      <c r="I54" s="17">
        <f t="shared" si="4"/>
        <v>866</v>
      </c>
    </row>
    <row r="55" spans="2:9" ht="25.5" x14ac:dyDescent="0.25">
      <c r="B55" s="9">
        <v>10054114</v>
      </c>
      <c r="C55" s="4" t="s">
        <v>223</v>
      </c>
      <c r="D55" s="5">
        <f t="shared" si="1"/>
        <v>1471.8799999999999</v>
      </c>
      <c r="E55" s="5">
        <v>1187</v>
      </c>
      <c r="F55" s="6">
        <f t="shared" si="2"/>
        <v>877.45999999999992</v>
      </c>
      <c r="G55" s="6">
        <v>1202</v>
      </c>
      <c r="H55" s="7">
        <f t="shared" si="3"/>
        <v>2349.3399999999997</v>
      </c>
      <c r="I55" s="17">
        <f t="shared" si="4"/>
        <v>2389</v>
      </c>
    </row>
    <row r="56" spans="2:9" x14ac:dyDescent="0.25">
      <c r="B56" s="9">
        <v>270064003</v>
      </c>
      <c r="C56" s="4" t="s">
        <v>413</v>
      </c>
      <c r="D56" s="5">
        <f t="shared" si="1"/>
        <v>576.6</v>
      </c>
      <c r="E56" s="5">
        <v>465</v>
      </c>
      <c r="F56" s="6">
        <f t="shared" si="2"/>
        <v>111.69</v>
      </c>
      <c r="G56" s="6">
        <v>153</v>
      </c>
      <c r="H56" s="7">
        <f t="shared" si="3"/>
        <v>688.29</v>
      </c>
      <c r="I56" s="17">
        <f t="shared" si="4"/>
        <v>618</v>
      </c>
    </row>
    <row r="57" spans="2:9" x14ac:dyDescent="0.25">
      <c r="B57" s="9">
        <v>10064111</v>
      </c>
      <c r="C57" s="4" t="s">
        <v>226</v>
      </c>
      <c r="D57" s="5">
        <f t="shared" si="1"/>
        <v>6207.44</v>
      </c>
      <c r="E57" s="5">
        <v>5006</v>
      </c>
      <c r="F57" s="6">
        <f t="shared" si="2"/>
        <v>5227.53</v>
      </c>
      <c r="G57" s="6">
        <v>7161</v>
      </c>
      <c r="H57" s="7">
        <f t="shared" si="3"/>
        <v>11434.97</v>
      </c>
      <c r="I57" s="17">
        <f t="shared" si="4"/>
        <v>12167</v>
      </c>
    </row>
    <row r="58" spans="2:9" x14ac:dyDescent="0.25">
      <c r="B58" s="9">
        <v>500200036</v>
      </c>
      <c r="C58" s="4" t="s">
        <v>414</v>
      </c>
      <c r="D58" s="5">
        <f t="shared" si="1"/>
        <v>111.6</v>
      </c>
      <c r="E58" s="5">
        <v>90</v>
      </c>
      <c r="F58" s="6">
        <f t="shared" si="2"/>
        <v>0</v>
      </c>
      <c r="G58" s="6"/>
      <c r="H58" s="7">
        <f t="shared" si="3"/>
        <v>111.6</v>
      </c>
      <c r="I58" s="17">
        <f t="shared" si="4"/>
        <v>90</v>
      </c>
    </row>
    <row r="59" spans="2:9" x14ac:dyDescent="0.25">
      <c r="B59" s="9">
        <v>500200034</v>
      </c>
      <c r="C59" s="4" t="s">
        <v>415</v>
      </c>
      <c r="D59" s="5">
        <f t="shared" si="1"/>
        <v>217</v>
      </c>
      <c r="E59" s="5">
        <v>175</v>
      </c>
      <c r="F59" s="6">
        <f t="shared" si="2"/>
        <v>0</v>
      </c>
      <c r="G59" s="6"/>
      <c r="H59" s="7">
        <f t="shared" si="3"/>
        <v>217</v>
      </c>
      <c r="I59" s="17">
        <f t="shared" si="4"/>
        <v>175</v>
      </c>
    </row>
    <row r="60" spans="2:9" x14ac:dyDescent="0.25">
      <c r="B60" s="9">
        <v>705500004</v>
      </c>
      <c r="C60" s="4" t="s">
        <v>416</v>
      </c>
      <c r="D60" s="5">
        <f t="shared" si="1"/>
        <v>261.64</v>
      </c>
      <c r="E60" s="5">
        <v>211</v>
      </c>
      <c r="F60" s="6">
        <f t="shared" si="2"/>
        <v>154.03</v>
      </c>
      <c r="G60" s="6">
        <v>211</v>
      </c>
      <c r="H60" s="7">
        <f t="shared" si="3"/>
        <v>415.66999999999996</v>
      </c>
      <c r="I60" s="17">
        <f t="shared" si="4"/>
        <v>422</v>
      </c>
    </row>
    <row r="61" spans="2:9" x14ac:dyDescent="0.25">
      <c r="B61" s="9">
        <v>90065207</v>
      </c>
      <c r="C61" s="4" t="s">
        <v>417</v>
      </c>
      <c r="D61" s="5">
        <f t="shared" si="1"/>
        <v>3603.44</v>
      </c>
      <c r="E61" s="5">
        <v>2906</v>
      </c>
      <c r="F61" s="6">
        <f t="shared" si="2"/>
        <v>440.19</v>
      </c>
      <c r="G61" s="6">
        <v>603</v>
      </c>
      <c r="H61" s="7">
        <f t="shared" si="3"/>
        <v>4043.63</v>
      </c>
      <c r="I61" s="17">
        <f t="shared" si="4"/>
        <v>3509</v>
      </c>
    </row>
    <row r="62" spans="2:9" x14ac:dyDescent="0.25">
      <c r="B62" s="9">
        <v>50000042</v>
      </c>
      <c r="C62" s="4" t="s">
        <v>418</v>
      </c>
      <c r="D62" s="5">
        <f t="shared" si="1"/>
        <v>217</v>
      </c>
      <c r="E62" s="5">
        <v>175</v>
      </c>
      <c r="F62" s="6">
        <f t="shared" si="2"/>
        <v>0</v>
      </c>
      <c r="G62" s="6"/>
      <c r="H62" s="7">
        <f t="shared" si="3"/>
        <v>217</v>
      </c>
      <c r="I62" s="17">
        <f t="shared" si="4"/>
        <v>175</v>
      </c>
    </row>
    <row r="63" spans="2:9" x14ac:dyDescent="0.25">
      <c r="B63" s="9">
        <v>941600009</v>
      </c>
      <c r="C63" s="4" t="s">
        <v>419</v>
      </c>
      <c r="D63" s="5">
        <f t="shared" si="1"/>
        <v>367.04</v>
      </c>
      <c r="E63" s="5">
        <v>296</v>
      </c>
      <c r="F63" s="6">
        <f t="shared" si="2"/>
        <v>0</v>
      </c>
      <c r="G63" s="6"/>
      <c r="H63" s="7">
        <f t="shared" si="3"/>
        <v>367.04</v>
      </c>
      <c r="I63" s="17">
        <f t="shared" si="4"/>
        <v>296</v>
      </c>
    </row>
    <row r="64" spans="2:9" x14ac:dyDescent="0.25">
      <c r="B64" s="9">
        <v>19377430</v>
      </c>
      <c r="C64" s="4" t="s">
        <v>420</v>
      </c>
      <c r="D64" s="5">
        <f t="shared" si="1"/>
        <v>40.92</v>
      </c>
      <c r="E64" s="5">
        <v>33</v>
      </c>
      <c r="F64" s="6">
        <f t="shared" si="2"/>
        <v>0</v>
      </c>
      <c r="G64" s="6"/>
      <c r="H64" s="7">
        <f t="shared" si="3"/>
        <v>40.92</v>
      </c>
      <c r="I64" s="17">
        <f t="shared" si="4"/>
        <v>33</v>
      </c>
    </row>
    <row r="65" spans="2:9" ht="25.5" x14ac:dyDescent="0.25">
      <c r="B65" s="9">
        <v>10000395</v>
      </c>
      <c r="C65" s="4" t="s">
        <v>421</v>
      </c>
      <c r="D65" s="5">
        <f t="shared" si="1"/>
        <v>32.24</v>
      </c>
      <c r="E65" s="5">
        <v>26</v>
      </c>
      <c r="F65" s="6">
        <f t="shared" si="2"/>
        <v>0</v>
      </c>
      <c r="G65" s="6"/>
      <c r="H65" s="7">
        <f t="shared" si="3"/>
        <v>32.24</v>
      </c>
      <c r="I65" s="17">
        <f t="shared" si="4"/>
        <v>26</v>
      </c>
    </row>
    <row r="66" spans="2:9" x14ac:dyDescent="0.25">
      <c r="B66" s="9">
        <v>50077476</v>
      </c>
      <c r="C66" s="4" t="s">
        <v>422</v>
      </c>
      <c r="D66" s="5">
        <f t="shared" si="1"/>
        <v>868</v>
      </c>
      <c r="E66" s="5">
        <v>700</v>
      </c>
      <c r="F66" s="6">
        <f t="shared" si="2"/>
        <v>0</v>
      </c>
      <c r="G66" s="6"/>
      <c r="H66" s="7">
        <f t="shared" si="3"/>
        <v>868</v>
      </c>
      <c r="I66" s="17">
        <f t="shared" si="4"/>
        <v>700</v>
      </c>
    </row>
    <row r="67" spans="2:9" x14ac:dyDescent="0.25">
      <c r="B67" s="9">
        <v>19466203</v>
      </c>
      <c r="C67" s="4" t="s">
        <v>423</v>
      </c>
      <c r="D67" s="5">
        <f t="shared" si="1"/>
        <v>1060.2</v>
      </c>
      <c r="E67" s="5">
        <v>855</v>
      </c>
      <c r="F67" s="6">
        <f t="shared" si="2"/>
        <v>624.15</v>
      </c>
      <c r="G67" s="6">
        <v>855</v>
      </c>
      <c r="H67" s="7">
        <f t="shared" si="3"/>
        <v>1684.35</v>
      </c>
      <c r="I67" s="17">
        <f t="shared" si="4"/>
        <v>1710</v>
      </c>
    </row>
    <row r="68" spans="2:9" x14ac:dyDescent="0.25">
      <c r="B68" s="9">
        <v>210077429</v>
      </c>
      <c r="C68" s="4" t="s">
        <v>424</v>
      </c>
      <c r="D68" s="5">
        <f t="shared" si="1"/>
        <v>179.8</v>
      </c>
      <c r="E68" s="5">
        <v>145</v>
      </c>
      <c r="F68" s="6">
        <f t="shared" si="2"/>
        <v>0</v>
      </c>
      <c r="G68" s="6"/>
      <c r="H68" s="7">
        <f t="shared" si="3"/>
        <v>179.8</v>
      </c>
      <c r="I68" s="17">
        <f t="shared" si="4"/>
        <v>145</v>
      </c>
    </row>
    <row r="69" spans="2:9" x14ac:dyDescent="0.25">
      <c r="B69" s="9">
        <v>50000017</v>
      </c>
      <c r="C69" s="4" t="s">
        <v>180</v>
      </c>
      <c r="D69" s="5">
        <f t="shared" si="1"/>
        <v>1020.52</v>
      </c>
      <c r="E69" s="5">
        <v>823</v>
      </c>
      <c r="F69" s="6">
        <f t="shared" si="2"/>
        <v>895.70999999999992</v>
      </c>
      <c r="G69" s="6">
        <v>1227</v>
      </c>
      <c r="H69" s="7">
        <f t="shared" si="3"/>
        <v>1916.23</v>
      </c>
      <c r="I69" s="17">
        <f t="shared" si="4"/>
        <v>2050</v>
      </c>
    </row>
    <row r="70" spans="2:9" x14ac:dyDescent="0.25">
      <c r="B70" s="9">
        <v>381600015</v>
      </c>
      <c r="C70" s="4" t="s">
        <v>425</v>
      </c>
      <c r="D70" s="5">
        <f t="shared" si="1"/>
        <v>197.16</v>
      </c>
      <c r="E70" s="5">
        <v>159</v>
      </c>
      <c r="F70" s="6">
        <f t="shared" si="2"/>
        <v>0</v>
      </c>
      <c r="G70" s="6"/>
      <c r="H70" s="7">
        <f t="shared" si="3"/>
        <v>197.16</v>
      </c>
      <c r="I70" s="17">
        <f t="shared" si="4"/>
        <v>159</v>
      </c>
    </row>
    <row r="71" spans="2:9" x14ac:dyDescent="0.25">
      <c r="B71" s="9">
        <v>10000357</v>
      </c>
      <c r="C71" s="4" t="s">
        <v>426</v>
      </c>
      <c r="D71" s="5">
        <f t="shared" si="1"/>
        <v>21.08</v>
      </c>
      <c r="E71" s="5">
        <v>17</v>
      </c>
      <c r="F71" s="6">
        <f t="shared" si="2"/>
        <v>0</v>
      </c>
      <c r="G71" s="6"/>
      <c r="H71" s="7">
        <f t="shared" si="3"/>
        <v>21.08</v>
      </c>
      <c r="I71" s="17">
        <f t="shared" si="4"/>
        <v>17</v>
      </c>
    </row>
    <row r="72" spans="2:9" x14ac:dyDescent="0.25">
      <c r="B72" s="9">
        <v>210077430</v>
      </c>
      <c r="C72" s="4" t="s">
        <v>427</v>
      </c>
      <c r="D72" s="5">
        <f t="shared" ref="D72:D135" si="5">1.24*E72</f>
        <v>119.03999999999999</v>
      </c>
      <c r="E72" s="5">
        <v>96</v>
      </c>
      <c r="F72" s="6">
        <f t="shared" ref="F72:F135" si="6">0.73*G72</f>
        <v>0</v>
      </c>
      <c r="G72" s="6"/>
      <c r="H72" s="7">
        <f t="shared" ref="H72:H135" si="7">D72+F72</f>
        <v>119.03999999999999</v>
      </c>
      <c r="I72" s="17">
        <f t="shared" ref="I72:I135" si="8">E72+G72</f>
        <v>96</v>
      </c>
    </row>
    <row r="73" spans="2:9" x14ac:dyDescent="0.25">
      <c r="B73" s="9">
        <v>50077442</v>
      </c>
      <c r="C73" s="4" t="s">
        <v>428</v>
      </c>
      <c r="D73" s="5">
        <f t="shared" si="5"/>
        <v>6.2</v>
      </c>
      <c r="E73" s="5">
        <v>5</v>
      </c>
      <c r="F73" s="6">
        <f t="shared" si="6"/>
        <v>0</v>
      </c>
      <c r="G73" s="6"/>
      <c r="H73" s="7">
        <f t="shared" si="7"/>
        <v>6.2</v>
      </c>
      <c r="I73" s="17">
        <f t="shared" si="8"/>
        <v>5</v>
      </c>
    </row>
    <row r="74" spans="2:9" x14ac:dyDescent="0.25">
      <c r="B74" s="9">
        <v>460200043</v>
      </c>
      <c r="C74" s="4" t="s">
        <v>429</v>
      </c>
      <c r="D74" s="5">
        <f t="shared" si="5"/>
        <v>213.28</v>
      </c>
      <c r="E74" s="5">
        <v>172</v>
      </c>
      <c r="F74" s="6">
        <f t="shared" si="6"/>
        <v>0</v>
      </c>
      <c r="G74" s="6"/>
      <c r="H74" s="7">
        <f t="shared" si="7"/>
        <v>213.28</v>
      </c>
      <c r="I74" s="17">
        <f t="shared" si="8"/>
        <v>172</v>
      </c>
    </row>
    <row r="75" spans="2:9" x14ac:dyDescent="0.25">
      <c r="B75" s="9">
        <v>801600009</v>
      </c>
      <c r="C75" s="4" t="s">
        <v>430</v>
      </c>
      <c r="D75" s="5">
        <f t="shared" si="5"/>
        <v>860.56</v>
      </c>
      <c r="E75" s="5">
        <v>694</v>
      </c>
      <c r="F75" s="6">
        <f t="shared" si="6"/>
        <v>13.14</v>
      </c>
      <c r="G75" s="6">
        <v>18</v>
      </c>
      <c r="H75" s="7">
        <f t="shared" si="7"/>
        <v>873.69999999999993</v>
      </c>
      <c r="I75" s="17">
        <f t="shared" si="8"/>
        <v>712</v>
      </c>
    </row>
    <row r="76" spans="2:9" x14ac:dyDescent="0.25">
      <c r="B76" s="9">
        <v>250000023</v>
      </c>
      <c r="C76" s="4" t="s">
        <v>431</v>
      </c>
      <c r="D76" s="5">
        <f t="shared" si="5"/>
        <v>252.96</v>
      </c>
      <c r="E76" s="5">
        <v>204</v>
      </c>
      <c r="F76" s="6">
        <f t="shared" si="6"/>
        <v>0</v>
      </c>
      <c r="G76" s="6"/>
      <c r="H76" s="7">
        <f t="shared" si="7"/>
        <v>252.96</v>
      </c>
      <c r="I76" s="17">
        <f t="shared" si="8"/>
        <v>204</v>
      </c>
    </row>
    <row r="77" spans="2:9" ht="25.5" x14ac:dyDescent="0.25">
      <c r="B77" s="9">
        <v>19367401</v>
      </c>
      <c r="C77" s="4" t="s">
        <v>432</v>
      </c>
      <c r="D77" s="5">
        <f t="shared" si="5"/>
        <v>181.04</v>
      </c>
      <c r="E77" s="5">
        <v>146</v>
      </c>
      <c r="F77" s="6">
        <f t="shared" si="6"/>
        <v>0</v>
      </c>
      <c r="G77" s="6"/>
      <c r="H77" s="7">
        <f t="shared" si="7"/>
        <v>181.04</v>
      </c>
      <c r="I77" s="17">
        <f t="shared" si="8"/>
        <v>146</v>
      </c>
    </row>
    <row r="78" spans="2:9" x14ac:dyDescent="0.25">
      <c r="B78" s="9">
        <v>420200039</v>
      </c>
      <c r="C78" s="4" t="s">
        <v>433</v>
      </c>
      <c r="D78" s="5">
        <f t="shared" si="5"/>
        <v>328.6</v>
      </c>
      <c r="E78" s="5">
        <v>265</v>
      </c>
      <c r="F78" s="6">
        <f t="shared" si="6"/>
        <v>124.83</v>
      </c>
      <c r="G78" s="6">
        <v>171</v>
      </c>
      <c r="H78" s="7">
        <f t="shared" si="7"/>
        <v>453.43</v>
      </c>
      <c r="I78" s="17">
        <f t="shared" si="8"/>
        <v>436</v>
      </c>
    </row>
    <row r="79" spans="2:9" x14ac:dyDescent="0.25">
      <c r="B79" s="9">
        <v>406435102</v>
      </c>
      <c r="C79" s="4" t="s">
        <v>434</v>
      </c>
      <c r="D79" s="5">
        <f t="shared" si="5"/>
        <v>605.12</v>
      </c>
      <c r="E79" s="5">
        <v>488</v>
      </c>
      <c r="F79" s="6">
        <f t="shared" si="6"/>
        <v>283.24</v>
      </c>
      <c r="G79" s="6">
        <v>388</v>
      </c>
      <c r="H79" s="7">
        <f t="shared" si="7"/>
        <v>888.36</v>
      </c>
      <c r="I79" s="17">
        <f t="shared" si="8"/>
        <v>876</v>
      </c>
    </row>
    <row r="80" spans="2:9" ht="25.5" x14ac:dyDescent="0.25">
      <c r="B80" s="9">
        <v>10054109</v>
      </c>
      <c r="C80" s="4" t="s">
        <v>435</v>
      </c>
      <c r="D80" s="5">
        <f t="shared" si="5"/>
        <v>810.96</v>
      </c>
      <c r="E80" s="5">
        <v>654</v>
      </c>
      <c r="F80" s="6">
        <f t="shared" si="6"/>
        <v>164.98</v>
      </c>
      <c r="G80" s="6">
        <v>226</v>
      </c>
      <c r="H80" s="7">
        <f t="shared" si="7"/>
        <v>975.94</v>
      </c>
      <c r="I80" s="17">
        <f t="shared" si="8"/>
        <v>880</v>
      </c>
    </row>
    <row r="81" spans="2:9" x14ac:dyDescent="0.25">
      <c r="B81" s="9">
        <v>19277402</v>
      </c>
      <c r="C81" s="4" t="s">
        <v>436</v>
      </c>
      <c r="D81" s="5">
        <f t="shared" si="5"/>
        <v>179.8</v>
      </c>
      <c r="E81" s="5">
        <v>145</v>
      </c>
      <c r="F81" s="6">
        <f t="shared" si="6"/>
        <v>0</v>
      </c>
      <c r="G81" s="6"/>
      <c r="H81" s="7">
        <f t="shared" si="7"/>
        <v>179.8</v>
      </c>
      <c r="I81" s="17">
        <f t="shared" si="8"/>
        <v>145</v>
      </c>
    </row>
    <row r="82" spans="2:9" x14ac:dyDescent="0.25">
      <c r="B82" s="9">
        <v>10067404</v>
      </c>
      <c r="C82" s="8" t="s">
        <v>437</v>
      </c>
      <c r="D82" s="5">
        <f t="shared" si="5"/>
        <v>399.28</v>
      </c>
      <c r="E82" s="5">
        <v>322</v>
      </c>
      <c r="F82" s="6">
        <f t="shared" si="6"/>
        <v>19.71</v>
      </c>
      <c r="G82" s="6">
        <v>27</v>
      </c>
      <c r="H82" s="7">
        <f t="shared" si="7"/>
        <v>418.98999999999995</v>
      </c>
      <c r="I82" s="17">
        <f t="shared" si="8"/>
        <v>349</v>
      </c>
    </row>
    <row r="83" spans="2:9" x14ac:dyDescent="0.25">
      <c r="B83" s="9">
        <v>660200030</v>
      </c>
      <c r="C83" s="8" t="s">
        <v>438</v>
      </c>
      <c r="D83" s="5">
        <f t="shared" si="5"/>
        <v>357.12</v>
      </c>
      <c r="E83" s="5">
        <v>288</v>
      </c>
      <c r="F83" s="6">
        <f t="shared" si="6"/>
        <v>0</v>
      </c>
      <c r="G83" s="6"/>
      <c r="H83" s="7">
        <f t="shared" si="7"/>
        <v>357.12</v>
      </c>
      <c r="I83" s="17">
        <f t="shared" si="8"/>
        <v>288</v>
      </c>
    </row>
    <row r="84" spans="2:9" x14ac:dyDescent="0.25">
      <c r="B84" s="9">
        <v>10077486</v>
      </c>
      <c r="C84" s="8" t="s">
        <v>439</v>
      </c>
      <c r="D84" s="5">
        <f t="shared" si="5"/>
        <v>383.16</v>
      </c>
      <c r="E84" s="5">
        <v>309</v>
      </c>
      <c r="F84" s="6">
        <f t="shared" si="6"/>
        <v>97.09</v>
      </c>
      <c r="G84" s="6">
        <v>133</v>
      </c>
      <c r="H84" s="7">
        <f t="shared" si="7"/>
        <v>480.25</v>
      </c>
      <c r="I84" s="17">
        <f t="shared" si="8"/>
        <v>442</v>
      </c>
    </row>
    <row r="85" spans="2:9" x14ac:dyDescent="0.25">
      <c r="B85" s="9">
        <v>680200009</v>
      </c>
      <c r="C85" s="8" t="s">
        <v>440</v>
      </c>
      <c r="D85" s="5">
        <f t="shared" si="5"/>
        <v>90.52</v>
      </c>
      <c r="E85" s="5">
        <v>73</v>
      </c>
      <c r="F85" s="6">
        <f t="shared" si="6"/>
        <v>53.29</v>
      </c>
      <c r="G85" s="6">
        <v>73</v>
      </c>
      <c r="H85" s="7">
        <f t="shared" si="7"/>
        <v>143.81</v>
      </c>
      <c r="I85" s="17">
        <f t="shared" si="8"/>
        <v>146</v>
      </c>
    </row>
    <row r="86" spans="2:9" x14ac:dyDescent="0.25">
      <c r="B86" s="9">
        <v>50077478</v>
      </c>
      <c r="C86" s="8" t="s">
        <v>441</v>
      </c>
      <c r="D86" s="5">
        <f t="shared" si="5"/>
        <v>274.04000000000002</v>
      </c>
      <c r="E86" s="5">
        <v>221</v>
      </c>
      <c r="F86" s="6">
        <f t="shared" si="6"/>
        <v>161.32999999999998</v>
      </c>
      <c r="G86" s="6">
        <v>221</v>
      </c>
      <c r="H86" s="7">
        <f t="shared" si="7"/>
        <v>435.37</v>
      </c>
      <c r="I86" s="17">
        <f t="shared" si="8"/>
        <v>442</v>
      </c>
    </row>
    <row r="87" spans="2:9" x14ac:dyDescent="0.25">
      <c r="B87" s="9">
        <v>250000072</v>
      </c>
      <c r="C87" s="8" t="s">
        <v>442</v>
      </c>
      <c r="D87" s="5">
        <f t="shared" si="5"/>
        <v>608.84</v>
      </c>
      <c r="E87" s="5">
        <v>491</v>
      </c>
      <c r="F87" s="6">
        <f t="shared" si="6"/>
        <v>197.1</v>
      </c>
      <c r="G87" s="6">
        <v>270</v>
      </c>
      <c r="H87" s="7">
        <f t="shared" si="7"/>
        <v>805.94</v>
      </c>
      <c r="I87" s="17">
        <f t="shared" si="8"/>
        <v>761</v>
      </c>
    </row>
    <row r="88" spans="2:9" x14ac:dyDescent="0.25">
      <c r="B88" s="9">
        <v>961600006</v>
      </c>
      <c r="C88" s="8" t="s">
        <v>443</v>
      </c>
      <c r="D88" s="5">
        <f t="shared" si="5"/>
        <v>223.2</v>
      </c>
      <c r="E88" s="5">
        <v>180</v>
      </c>
      <c r="F88" s="6">
        <f t="shared" si="6"/>
        <v>0</v>
      </c>
      <c r="G88" s="6"/>
      <c r="H88" s="7">
        <f t="shared" si="7"/>
        <v>223.2</v>
      </c>
      <c r="I88" s="17">
        <f t="shared" si="8"/>
        <v>180</v>
      </c>
    </row>
    <row r="89" spans="2:9" x14ac:dyDescent="0.25">
      <c r="B89" s="9">
        <v>170024104</v>
      </c>
      <c r="C89" s="8" t="s">
        <v>444</v>
      </c>
      <c r="D89" s="5">
        <f t="shared" si="5"/>
        <v>1135.8399999999999</v>
      </c>
      <c r="E89" s="5">
        <v>916</v>
      </c>
      <c r="F89" s="6">
        <f t="shared" si="6"/>
        <v>1038.79</v>
      </c>
      <c r="G89" s="6">
        <v>1423</v>
      </c>
      <c r="H89" s="7">
        <f t="shared" si="7"/>
        <v>2174.63</v>
      </c>
      <c r="I89" s="17">
        <f t="shared" si="8"/>
        <v>2339</v>
      </c>
    </row>
    <row r="90" spans="2:9" x14ac:dyDescent="0.25">
      <c r="B90" s="9">
        <v>19177449</v>
      </c>
      <c r="C90" s="8" t="s">
        <v>445</v>
      </c>
      <c r="D90" s="5">
        <f t="shared" si="5"/>
        <v>42.16</v>
      </c>
      <c r="E90" s="5">
        <v>34</v>
      </c>
      <c r="F90" s="6">
        <f t="shared" si="6"/>
        <v>0</v>
      </c>
      <c r="G90" s="6"/>
      <c r="H90" s="7">
        <f t="shared" si="7"/>
        <v>42.16</v>
      </c>
      <c r="I90" s="17">
        <f t="shared" si="8"/>
        <v>34</v>
      </c>
    </row>
    <row r="91" spans="2:9" x14ac:dyDescent="0.25">
      <c r="B91" s="9">
        <v>19177406</v>
      </c>
      <c r="C91" s="8" t="s">
        <v>446</v>
      </c>
      <c r="D91" s="5">
        <f t="shared" si="5"/>
        <v>286.44</v>
      </c>
      <c r="E91" s="5">
        <v>231</v>
      </c>
      <c r="F91" s="6">
        <f t="shared" si="6"/>
        <v>125.56</v>
      </c>
      <c r="G91" s="6">
        <v>172</v>
      </c>
      <c r="H91" s="7">
        <f t="shared" si="7"/>
        <v>412</v>
      </c>
      <c r="I91" s="17">
        <f t="shared" si="8"/>
        <v>403</v>
      </c>
    </row>
    <row r="92" spans="2:9" x14ac:dyDescent="0.25">
      <c r="B92" s="9">
        <v>90020301</v>
      </c>
      <c r="C92" s="8" t="s">
        <v>316</v>
      </c>
      <c r="D92" s="5">
        <f t="shared" si="5"/>
        <v>3636.92</v>
      </c>
      <c r="E92" s="5">
        <v>2933</v>
      </c>
      <c r="F92" s="6">
        <f t="shared" si="6"/>
        <v>1668.05</v>
      </c>
      <c r="G92" s="6">
        <v>2285</v>
      </c>
      <c r="H92" s="7">
        <f t="shared" si="7"/>
        <v>5304.97</v>
      </c>
      <c r="I92" s="17">
        <f t="shared" si="8"/>
        <v>5218</v>
      </c>
    </row>
    <row r="93" spans="2:9" x14ac:dyDescent="0.25">
      <c r="B93" s="9">
        <v>90024101</v>
      </c>
      <c r="C93" s="8" t="s">
        <v>318</v>
      </c>
      <c r="D93" s="5">
        <f t="shared" si="5"/>
        <v>5333.24</v>
      </c>
      <c r="E93" s="5">
        <v>4301</v>
      </c>
      <c r="F93" s="6">
        <f t="shared" si="6"/>
        <v>3260.91</v>
      </c>
      <c r="G93" s="6">
        <v>4467</v>
      </c>
      <c r="H93" s="7">
        <f t="shared" si="7"/>
        <v>8594.15</v>
      </c>
      <c r="I93" s="17">
        <f t="shared" si="8"/>
        <v>8768</v>
      </c>
    </row>
    <row r="94" spans="2:9" x14ac:dyDescent="0.25">
      <c r="B94" s="9">
        <v>110000048</v>
      </c>
      <c r="C94" s="8" t="s">
        <v>324</v>
      </c>
      <c r="D94" s="5">
        <f t="shared" si="5"/>
        <v>5830.48</v>
      </c>
      <c r="E94" s="5">
        <v>4702</v>
      </c>
      <c r="F94" s="6">
        <f t="shared" si="6"/>
        <v>2836.0499999999997</v>
      </c>
      <c r="G94" s="6">
        <v>3885</v>
      </c>
      <c r="H94" s="7">
        <f t="shared" si="7"/>
        <v>8666.5299999999988</v>
      </c>
      <c r="I94" s="17">
        <f t="shared" si="8"/>
        <v>8587</v>
      </c>
    </row>
    <row r="95" spans="2:9" x14ac:dyDescent="0.25">
      <c r="B95" s="9">
        <v>130077421</v>
      </c>
      <c r="C95" s="8" t="s">
        <v>447</v>
      </c>
      <c r="D95" s="5">
        <f t="shared" si="5"/>
        <v>43.4</v>
      </c>
      <c r="E95" s="5">
        <v>35</v>
      </c>
      <c r="F95" s="6">
        <f t="shared" si="6"/>
        <v>25.55</v>
      </c>
      <c r="G95" s="6">
        <v>35</v>
      </c>
      <c r="H95" s="7">
        <f t="shared" si="7"/>
        <v>68.95</v>
      </c>
      <c r="I95" s="17">
        <f t="shared" si="8"/>
        <v>70</v>
      </c>
    </row>
    <row r="96" spans="2:9" x14ac:dyDescent="0.25">
      <c r="B96" s="9">
        <v>801000001</v>
      </c>
      <c r="C96" s="8" t="s">
        <v>448</v>
      </c>
      <c r="D96" s="5">
        <f t="shared" si="5"/>
        <v>140.12</v>
      </c>
      <c r="E96" s="5">
        <v>113</v>
      </c>
      <c r="F96" s="6">
        <f t="shared" si="6"/>
        <v>0</v>
      </c>
      <c r="G96" s="6"/>
      <c r="H96" s="7">
        <f t="shared" si="7"/>
        <v>140.12</v>
      </c>
      <c r="I96" s="17">
        <f t="shared" si="8"/>
        <v>113</v>
      </c>
    </row>
    <row r="97" spans="2:9" x14ac:dyDescent="0.25">
      <c r="B97" s="9">
        <v>130020302</v>
      </c>
      <c r="C97" s="8" t="s">
        <v>449</v>
      </c>
      <c r="D97" s="5">
        <f t="shared" si="5"/>
        <v>2089.4</v>
      </c>
      <c r="E97" s="5">
        <v>1685</v>
      </c>
      <c r="F97" s="6">
        <f t="shared" si="6"/>
        <v>1314</v>
      </c>
      <c r="G97" s="6">
        <v>1800</v>
      </c>
      <c r="H97" s="7">
        <f t="shared" si="7"/>
        <v>3403.4</v>
      </c>
      <c r="I97" s="17">
        <f t="shared" si="8"/>
        <v>3485</v>
      </c>
    </row>
    <row r="98" spans="2:9" x14ac:dyDescent="0.25">
      <c r="B98" s="9">
        <v>19177420</v>
      </c>
      <c r="C98" s="8" t="s">
        <v>450</v>
      </c>
      <c r="D98" s="5">
        <f t="shared" si="5"/>
        <v>127.72</v>
      </c>
      <c r="E98" s="5">
        <v>103</v>
      </c>
      <c r="F98" s="6">
        <f t="shared" si="6"/>
        <v>0</v>
      </c>
      <c r="G98" s="6"/>
      <c r="H98" s="7">
        <f t="shared" si="7"/>
        <v>127.72</v>
      </c>
      <c r="I98" s="17">
        <f t="shared" si="8"/>
        <v>103</v>
      </c>
    </row>
    <row r="99" spans="2:9" x14ac:dyDescent="0.25">
      <c r="B99" s="9">
        <v>90077434</v>
      </c>
      <c r="C99" s="8" t="s">
        <v>451</v>
      </c>
      <c r="D99" s="5">
        <f t="shared" si="5"/>
        <v>132.68</v>
      </c>
      <c r="E99" s="5">
        <v>107</v>
      </c>
      <c r="F99" s="6">
        <f t="shared" si="6"/>
        <v>0</v>
      </c>
      <c r="G99" s="6"/>
      <c r="H99" s="7">
        <f t="shared" si="7"/>
        <v>132.68</v>
      </c>
      <c r="I99" s="17">
        <f t="shared" si="8"/>
        <v>107</v>
      </c>
    </row>
    <row r="100" spans="2:9" x14ac:dyDescent="0.25">
      <c r="B100" s="9">
        <v>10000492</v>
      </c>
      <c r="C100" s="8" t="s">
        <v>452</v>
      </c>
      <c r="D100" s="5">
        <f t="shared" si="5"/>
        <v>162.44</v>
      </c>
      <c r="E100" s="5">
        <v>131</v>
      </c>
      <c r="F100" s="6">
        <f t="shared" si="6"/>
        <v>0</v>
      </c>
      <c r="G100" s="6"/>
      <c r="H100" s="7">
        <f t="shared" si="7"/>
        <v>162.44</v>
      </c>
      <c r="I100" s="17">
        <f t="shared" si="8"/>
        <v>131</v>
      </c>
    </row>
    <row r="101" spans="2:9" x14ac:dyDescent="0.25">
      <c r="B101" s="9">
        <v>19477428</v>
      </c>
      <c r="C101" s="8" t="s">
        <v>453</v>
      </c>
      <c r="D101" s="5">
        <f t="shared" si="5"/>
        <v>105.4</v>
      </c>
      <c r="E101" s="5">
        <v>85</v>
      </c>
      <c r="F101" s="6">
        <f t="shared" si="6"/>
        <v>62.05</v>
      </c>
      <c r="G101" s="6">
        <v>85</v>
      </c>
      <c r="H101" s="7">
        <f t="shared" si="7"/>
        <v>167.45</v>
      </c>
      <c r="I101" s="17">
        <f t="shared" si="8"/>
        <v>170</v>
      </c>
    </row>
    <row r="102" spans="2:9" x14ac:dyDescent="0.25">
      <c r="B102" s="9">
        <v>130024102</v>
      </c>
      <c r="C102" s="8" t="s">
        <v>246</v>
      </c>
      <c r="D102" s="5">
        <f t="shared" si="5"/>
        <v>2193.56</v>
      </c>
      <c r="E102" s="5">
        <v>1769</v>
      </c>
      <c r="F102" s="6">
        <f t="shared" si="6"/>
        <v>1035.1399999999999</v>
      </c>
      <c r="G102" s="6">
        <v>1418</v>
      </c>
      <c r="H102" s="7">
        <f t="shared" si="7"/>
        <v>3228.7</v>
      </c>
      <c r="I102" s="17">
        <f t="shared" si="8"/>
        <v>3187</v>
      </c>
    </row>
    <row r="103" spans="2:9" x14ac:dyDescent="0.25">
      <c r="B103" s="9">
        <v>801600029</v>
      </c>
      <c r="C103" s="8" t="s">
        <v>454</v>
      </c>
      <c r="D103" s="5">
        <f t="shared" si="5"/>
        <v>167.4</v>
      </c>
      <c r="E103" s="5">
        <v>135</v>
      </c>
      <c r="F103" s="6">
        <f t="shared" si="6"/>
        <v>0</v>
      </c>
      <c r="G103" s="6"/>
      <c r="H103" s="7">
        <f t="shared" si="7"/>
        <v>167.4</v>
      </c>
      <c r="I103" s="17">
        <f t="shared" si="8"/>
        <v>135</v>
      </c>
    </row>
    <row r="104" spans="2:9" x14ac:dyDescent="0.25">
      <c r="B104" s="9">
        <v>681000002</v>
      </c>
      <c r="C104" s="8" t="s">
        <v>196</v>
      </c>
      <c r="D104" s="5">
        <f t="shared" si="5"/>
        <v>611.32000000000005</v>
      </c>
      <c r="E104" s="5">
        <v>493</v>
      </c>
      <c r="F104" s="6">
        <f t="shared" si="6"/>
        <v>213.89</v>
      </c>
      <c r="G104" s="6">
        <v>293</v>
      </c>
      <c r="H104" s="7">
        <f t="shared" si="7"/>
        <v>825.21</v>
      </c>
      <c r="I104" s="17">
        <f t="shared" si="8"/>
        <v>786</v>
      </c>
    </row>
    <row r="105" spans="2:9" x14ac:dyDescent="0.25">
      <c r="B105" s="9">
        <v>10000433</v>
      </c>
      <c r="C105" s="8" t="s">
        <v>455</v>
      </c>
      <c r="D105" s="5">
        <f t="shared" si="5"/>
        <v>142.6</v>
      </c>
      <c r="E105" s="5">
        <v>115</v>
      </c>
      <c r="F105" s="6">
        <f t="shared" si="6"/>
        <v>204.4</v>
      </c>
      <c r="G105" s="6">
        <v>280</v>
      </c>
      <c r="H105" s="7">
        <f t="shared" si="7"/>
        <v>347</v>
      </c>
      <c r="I105" s="17">
        <f t="shared" si="8"/>
        <v>395</v>
      </c>
    </row>
    <row r="106" spans="2:9" x14ac:dyDescent="0.25">
      <c r="B106" s="9">
        <v>130063401</v>
      </c>
      <c r="C106" s="8" t="s">
        <v>456</v>
      </c>
      <c r="D106" s="5">
        <f t="shared" si="5"/>
        <v>172.35999999999999</v>
      </c>
      <c r="E106" s="5">
        <v>139</v>
      </c>
      <c r="F106" s="6">
        <f t="shared" si="6"/>
        <v>132.85999999999999</v>
      </c>
      <c r="G106" s="6">
        <v>182</v>
      </c>
      <c r="H106" s="7">
        <f t="shared" si="7"/>
        <v>305.21999999999997</v>
      </c>
      <c r="I106" s="17">
        <f t="shared" si="8"/>
        <v>321</v>
      </c>
    </row>
    <row r="107" spans="2:9" x14ac:dyDescent="0.25">
      <c r="B107" s="9">
        <v>10001091</v>
      </c>
      <c r="C107" s="8" t="s">
        <v>457</v>
      </c>
      <c r="D107" s="5">
        <f t="shared" si="5"/>
        <v>79.36</v>
      </c>
      <c r="E107" s="5">
        <v>64</v>
      </c>
      <c r="F107" s="6">
        <f t="shared" si="6"/>
        <v>0</v>
      </c>
      <c r="G107" s="6"/>
      <c r="H107" s="7">
        <f t="shared" si="7"/>
        <v>79.36</v>
      </c>
      <c r="I107" s="17">
        <f t="shared" si="8"/>
        <v>64</v>
      </c>
    </row>
    <row r="108" spans="2:9" x14ac:dyDescent="0.25">
      <c r="B108" s="9">
        <v>19477466</v>
      </c>
      <c r="C108" s="8" t="s">
        <v>458</v>
      </c>
      <c r="D108" s="5">
        <f t="shared" si="5"/>
        <v>243.04</v>
      </c>
      <c r="E108" s="5">
        <v>196</v>
      </c>
      <c r="F108" s="6">
        <f t="shared" si="6"/>
        <v>0</v>
      </c>
      <c r="G108" s="6"/>
      <c r="H108" s="7">
        <f t="shared" si="7"/>
        <v>243.04</v>
      </c>
      <c r="I108" s="17">
        <f t="shared" si="8"/>
        <v>196</v>
      </c>
    </row>
    <row r="109" spans="2:9" x14ac:dyDescent="0.25">
      <c r="B109" s="9">
        <v>10000491</v>
      </c>
      <c r="C109" s="8" t="s">
        <v>459</v>
      </c>
      <c r="D109" s="5">
        <f t="shared" si="5"/>
        <v>290.16000000000003</v>
      </c>
      <c r="E109" s="5">
        <v>234</v>
      </c>
      <c r="F109" s="6">
        <f t="shared" si="6"/>
        <v>0</v>
      </c>
      <c r="G109" s="6"/>
      <c r="H109" s="7">
        <f t="shared" si="7"/>
        <v>290.16000000000003</v>
      </c>
      <c r="I109" s="17">
        <f t="shared" si="8"/>
        <v>234</v>
      </c>
    </row>
    <row r="110" spans="2:9" x14ac:dyDescent="0.25">
      <c r="B110" s="9">
        <v>19177419</v>
      </c>
      <c r="C110" s="8" t="s">
        <v>460</v>
      </c>
      <c r="D110" s="5">
        <f t="shared" si="5"/>
        <v>269.08</v>
      </c>
      <c r="E110" s="5">
        <v>217</v>
      </c>
      <c r="F110" s="6">
        <f t="shared" si="6"/>
        <v>104.39</v>
      </c>
      <c r="G110" s="6">
        <v>143</v>
      </c>
      <c r="H110" s="7">
        <f t="shared" si="7"/>
        <v>373.46999999999997</v>
      </c>
      <c r="I110" s="17">
        <f t="shared" si="8"/>
        <v>360</v>
      </c>
    </row>
    <row r="111" spans="2:9" x14ac:dyDescent="0.25">
      <c r="B111" s="9">
        <v>10001096</v>
      </c>
      <c r="C111" s="8" t="s">
        <v>461</v>
      </c>
      <c r="D111" s="5">
        <f t="shared" si="5"/>
        <v>75.64</v>
      </c>
      <c r="E111" s="5">
        <v>61</v>
      </c>
      <c r="F111" s="6">
        <f t="shared" si="6"/>
        <v>0</v>
      </c>
      <c r="G111" s="6"/>
      <c r="H111" s="7">
        <f t="shared" si="7"/>
        <v>75.64</v>
      </c>
      <c r="I111" s="17">
        <f t="shared" si="8"/>
        <v>61</v>
      </c>
    </row>
    <row r="112" spans="2:9" x14ac:dyDescent="0.25">
      <c r="B112" s="9">
        <v>600200001</v>
      </c>
      <c r="C112" s="8" t="s">
        <v>188</v>
      </c>
      <c r="D112" s="5">
        <f t="shared" si="5"/>
        <v>2656.08</v>
      </c>
      <c r="E112" s="5">
        <v>2142</v>
      </c>
      <c r="F112" s="6">
        <f t="shared" si="6"/>
        <v>1362.18</v>
      </c>
      <c r="G112" s="6">
        <v>1866</v>
      </c>
      <c r="H112" s="7">
        <f t="shared" si="7"/>
        <v>4018.26</v>
      </c>
      <c r="I112" s="17">
        <f t="shared" si="8"/>
        <v>4008</v>
      </c>
    </row>
    <row r="113" spans="2:9" x14ac:dyDescent="0.25">
      <c r="B113" s="9">
        <v>19477408</v>
      </c>
      <c r="C113" s="8" t="s">
        <v>462</v>
      </c>
      <c r="D113" s="5">
        <f t="shared" si="5"/>
        <v>173.6</v>
      </c>
      <c r="E113" s="5">
        <v>140</v>
      </c>
      <c r="F113" s="6">
        <f t="shared" si="6"/>
        <v>0</v>
      </c>
      <c r="G113" s="6"/>
      <c r="H113" s="7">
        <f t="shared" si="7"/>
        <v>173.6</v>
      </c>
      <c r="I113" s="17">
        <f t="shared" si="8"/>
        <v>140</v>
      </c>
    </row>
    <row r="114" spans="2:9" x14ac:dyDescent="0.25">
      <c r="B114" s="9">
        <v>170000043</v>
      </c>
      <c r="C114" s="8" t="s">
        <v>463</v>
      </c>
      <c r="D114" s="5">
        <f t="shared" si="5"/>
        <v>115.32</v>
      </c>
      <c r="E114" s="5">
        <v>93</v>
      </c>
      <c r="F114" s="6">
        <f t="shared" si="6"/>
        <v>0</v>
      </c>
      <c r="G114" s="6"/>
      <c r="H114" s="7">
        <f t="shared" si="7"/>
        <v>115.32</v>
      </c>
      <c r="I114" s="17">
        <f t="shared" si="8"/>
        <v>93</v>
      </c>
    </row>
    <row r="115" spans="2:9" x14ac:dyDescent="0.25">
      <c r="B115" s="9">
        <v>50077482</v>
      </c>
      <c r="C115" s="8" t="s">
        <v>464</v>
      </c>
      <c r="D115" s="5">
        <f t="shared" si="5"/>
        <v>81.84</v>
      </c>
      <c r="E115" s="5">
        <v>66</v>
      </c>
      <c r="F115" s="6">
        <f t="shared" si="6"/>
        <v>0</v>
      </c>
      <c r="G115" s="6"/>
      <c r="H115" s="7">
        <f t="shared" si="7"/>
        <v>81.84</v>
      </c>
      <c r="I115" s="17">
        <f t="shared" si="8"/>
        <v>66</v>
      </c>
    </row>
    <row r="116" spans="2:9" x14ac:dyDescent="0.25">
      <c r="B116" s="9">
        <v>270064101</v>
      </c>
      <c r="C116" s="8" t="s">
        <v>465</v>
      </c>
      <c r="D116" s="5">
        <f t="shared" si="5"/>
        <v>399.28</v>
      </c>
      <c r="E116" s="5">
        <v>322</v>
      </c>
      <c r="F116" s="6">
        <f t="shared" si="6"/>
        <v>11.68</v>
      </c>
      <c r="G116" s="6">
        <v>16</v>
      </c>
      <c r="H116" s="7">
        <f t="shared" si="7"/>
        <v>410.96</v>
      </c>
      <c r="I116" s="17">
        <f t="shared" si="8"/>
        <v>338</v>
      </c>
    </row>
    <row r="117" spans="2:9" x14ac:dyDescent="0.25">
      <c r="B117" s="9">
        <v>210077422</v>
      </c>
      <c r="C117" s="8" t="s">
        <v>466</v>
      </c>
      <c r="D117" s="5">
        <f t="shared" si="5"/>
        <v>198.4</v>
      </c>
      <c r="E117" s="5">
        <v>160</v>
      </c>
      <c r="F117" s="6">
        <f t="shared" si="6"/>
        <v>116.8</v>
      </c>
      <c r="G117" s="6">
        <v>160</v>
      </c>
      <c r="H117" s="7">
        <f t="shared" si="7"/>
        <v>315.2</v>
      </c>
      <c r="I117" s="17">
        <f t="shared" si="8"/>
        <v>320</v>
      </c>
    </row>
    <row r="118" spans="2:9" x14ac:dyDescent="0.25">
      <c r="B118" s="9">
        <v>620200037</v>
      </c>
      <c r="C118" s="8" t="s">
        <v>467</v>
      </c>
      <c r="D118" s="5">
        <f t="shared" si="5"/>
        <v>551.79999999999995</v>
      </c>
      <c r="E118" s="5">
        <v>445</v>
      </c>
      <c r="F118" s="6">
        <f t="shared" si="6"/>
        <v>324.84999999999997</v>
      </c>
      <c r="G118" s="6">
        <v>445</v>
      </c>
      <c r="H118" s="7">
        <f t="shared" si="7"/>
        <v>876.64999999999986</v>
      </c>
      <c r="I118" s="17">
        <f t="shared" si="8"/>
        <v>890</v>
      </c>
    </row>
    <row r="119" spans="2:9" x14ac:dyDescent="0.25">
      <c r="B119" s="9">
        <v>620200038</v>
      </c>
      <c r="C119" s="8" t="s">
        <v>468</v>
      </c>
      <c r="D119" s="5">
        <f t="shared" si="5"/>
        <v>2848.28</v>
      </c>
      <c r="E119" s="5">
        <v>2297</v>
      </c>
      <c r="F119" s="6">
        <f t="shared" si="6"/>
        <v>862.13</v>
      </c>
      <c r="G119" s="6">
        <v>1181</v>
      </c>
      <c r="H119" s="7">
        <f t="shared" si="7"/>
        <v>3710.4100000000003</v>
      </c>
      <c r="I119" s="17">
        <f t="shared" si="8"/>
        <v>3478</v>
      </c>
    </row>
    <row r="120" spans="2:9" x14ac:dyDescent="0.25">
      <c r="B120" s="9">
        <v>19177439</v>
      </c>
      <c r="C120" s="8" t="s">
        <v>469</v>
      </c>
      <c r="D120" s="5">
        <f t="shared" si="5"/>
        <v>112.84</v>
      </c>
      <c r="E120" s="5">
        <v>91</v>
      </c>
      <c r="F120" s="6">
        <f t="shared" si="6"/>
        <v>0</v>
      </c>
      <c r="G120" s="6"/>
      <c r="H120" s="7">
        <f t="shared" si="7"/>
        <v>112.84</v>
      </c>
      <c r="I120" s="17">
        <f t="shared" si="8"/>
        <v>91</v>
      </c>
    </row>
    <row r="121" spans="2:9" x14ac:dyDescent="0.25">
      <c r="B121" s="9">
        <v>800800015</v>
      </c>
      <c r="C121" s="8" t="s">
        <v>470</v>
      </c>
      <c r="D121" s="5">
        <f t="shared" si="5"/>
        <v>100.44</v>
      </c>
      <c r="E121" s="5">
        <v>81</v>
      </c>
      <c r="F121" s="6">
        <f t="shared" si="6"/>
        <v>20.439999999999998</v>
      </c>
      <c r="G121" s="6">
        <v>28</v>
      </c>
      <c r="H121" s="7">
        <f t="shared" si="7"/>
        <v>120.88</v>
      </c>
      <c r="I121" s="17">
        <f t="shared" si="8"/>
        <v>109</v>
      </c>
    </row>
    <row r="122" spans="2:9" x14ac:dyDescent="0.25">
      <c r="B122" s="9">
        <v>170065204</v>
      </c>
      <c r="C122" s="8" t="s">
        <v>471</v>
      </c>
      <c r="D122" s="5">
        <f t="shared" si="5"/>
        <v>254.2</v>
      </c>
      <c r="E122" s="5">
        <v>205</v>
      </c>
      <c r="F122" s="6">
        <f t="shared" si="6"/>
        <v>809.56999999999994</v>
      </c>
      <c r="G122" s="6">
        <v>1109</v>
      </c>
      <c r="H122" s="7">
        <f t="shared" si="7"/>
        <v>1063.77</v>
      </c>
      <c r="I122" s="17">
        <f t="shared" si="8"/>
        <v>1314</v>
      </c>
    </row>
    <row r="123" spans="2:9" x14ac:dyDescent="0.25">
      <c r="B123" s="9">
        <v>10000873</v>
      </c>
      <c r="C123" s="8" t="s">
        <v>472</v>
      </c>
      <c r="D123" s="5">
        <f t="shared" si="5"/>
        <v>1538.84</v>
      </c>
      <c r="E123" s="5">
        <v>1241</v>
      </c>
      <c r="F123" s="6">
        <f t="shared" si="6"/>
        <v>0</v>
      </c>
      <c r="G123" s="6"/>
      <c r="H123" s="7">
        <f t="shared" si="7"/>
        <v>1538.84</v>
      </c>
      <c r="I123" s="17">
        <f t="shared" si="8"/>
        <v>1241</v>
      </c>
    </row>
    <row r="124" spans="2:9" x14ac:dyDescent="0.25">
      <c r="B124" s="9">
        <v>250000068</v>
      </c>
      <c r="C124" s="8" t="s">
        <v>473</v>
      </c>
      <c r="D124" s="5">
        <f t="shared" si="5"/>
        <v>555.52</v>
      </c>
      <c r="E124" s="5">
        <v>448</v>
      </c>
      <c r="F124" s="6">
        <f t="shared" si="6"/>
        <v>327.03999999999996</v>
      </c>
      <c r="G124" s="6">
        <v>448</v>
      </c>
      <c r="H124" s="7">
        <f t="shared" si="7"/>
        <v>882.56</v>
      </c>
      <c r="I124" s="17">
        <f t="shared" si="8"/>
        <v>896</v>
      </c>
    </row>
    <row r="125" spans="2:9" x14ac:dyDescent="0.25">
      <c r="B125" s="9">
        <v>250000124</v>
      </c>
      <c r="C125" s="8" t="s">
        <v>474</v>
      </c>
      <c r="D125" s="5">
        <f t="shared" si="5"/>
        <v>133.91999999999999</v>
      </c>
      <c r="E125" s="5">
        <v>108</v>
      </c>
      <c r="F125" s="6">
        <f t="shared" si="6"/>
        <v>78.84</v>
      </c>
      <c r="G125" s="6">
        <v>108</v>
      </c>
      <c r="H125" s="7">
        <f t="shared" si="7"/>
        <v>212.76</v>
      </c>
      <c r="I125" s="17">
        <f t="shared" si="8"/>
        <v>216</v>
      </c>
    </row>
    <row r="126" spans="2:9" x14ac:dyDescent="0.25">
      <c r="B126" s="9">
        <v>170000089</v>
      </c>
      <c r="C126" s="8" t="s">
        <v>475</v>
      </c>
      <c r="D126" s="5">
        <f t="shared" si="5"/>
        <v>260.39999999999998</v>
      </c>
      <c r="E126" s="5">
        <v>210</v>
      </c>
      <c r="F126" s="6">
        <f t="shared" si="6"/>
        <v>0</v>
      </c>
      <c r="G126" s="6"/>
      <c r="H126" s="7">
        <f t="shared" si="7"/>
        <v>260.39999999999998</v>
      </c>
      <c r="I126" s="17">
        <f t="shared" si="8"/>
        <v>210</v>
      </c>
    </row>
    <row r="127" spans="2:9" x14ac:dyDescent="0.25">
      <c r="B127" s="9">
        <v>10064025</v>
      </c>
      <c r="C127" s="8" t="s">
        <v>476</v>
      </c>
      <c r="D127" s="5">
        <f t="shared" si="5"/>
        <v>481.12</v>
      </c>
      <c r="E127" s="5">
        <v>388</v>
      </c>
      <c r="F127" s="6">
        <f t="shared" si="6"/>
        <v>283.24</v>
      </c>
      <c r="G127" s="6">
        <v>388</v>
      </c>
      <c r="H127" s="7">
        <f t="shared" si="7"/>
        <v>764.36</v>
      </c>
      <c r="I127" s="17">
        <f t="shared" si="8"/>
        <v>776</v>
      </c>
    </row>
    <row r="128" spans="2:9" x14ac:dyDescent="0.25">
      <c r="B128" s="9">
        <v>10064024</v>
      </c>
      <c r="C128" s="8" t="s">
        <v>477</v>
      </c>
      <c r="D128" s="5">
        <f t="shared" si="5"/>
        <v>343.48</v>
      </c>
      <c r="E128" s="5">
        <v>277</v>
      </c>
      <c r="F128" s="6">
        <f t="shared" si="6"/>
        <v>202.21</v>
      </c>
      <c r="G128" s="6">
        <v>277</v>
      </c>
      <c r="H128" s="7">
        <f t="shared" si="7"/>
        <v>545.69000000000005</v>
      </c>
      <c r="I128" s="17">
        <f t="shared" si="8"/>
        <v>554</v>
      </c>
    </row>
    <row r="129" spans="2:9" x14ac:dyDescent="0.25">
      <c r="B129" s="9">
        <v>10040307</v>
      </c>
      <c r="C129" s="8" t="s">
        <v>478</v>
      </c>
      <c r="D129" s="5">
        <f t="shared" si="5"/>
        <v>8206.32</v>
      </c>
      <c r="E129" s="5">
        <v>6618</v>
      </c>
      <c r="F129" s="6">
        <f t="shared" si="6"/>
        <v>3195.94</v>
      </c>
      <c r="G129" s="6">
        <v>4378</v>
      </c>
      <c r="H129" s="7">
        <f t="shared" si="7"/>
        <v>11402.26</v>
      </c>
      <c r="I129" s="17">
        <f t="shared" si="8"/>
        <v>10996</v>
      </c>
    </row>
    <row r="130" spans="2:9" x14ac:dyDescent="0.25">
      <c r="B130" s="9">
        <v>19466204</v>
      </c>
      <c r="C130" s="8" t="s">
        <v>479</v>
      </c>
      <c r="D130" s="5">
        <f t="shared" si="5"/>
        <v>283.95999999999998</v>
      </c>
      <c r="E130" s="5">
        <v>229</v>
      </c>
      <c r="F130" s="6">
        <f t="shared" si="6"/>
        <v>146.72999999999999</v>
      </c>
      <c r="G130" s="6">
        <v>201</v>
      </c>
      <c r="H130" s="7">
        <f t="shared" si="7"/>
        <v>430.68999999999994</v>
      </c>
      <c r="I130" s="17">
        <f t="shared" si="8"/>
        <v>430</v>
      </c>
    </row>
    <row r="131" spans="2:9" x14ac:dyDescent="0.25">
      <c r="B131" s="9">
        <v>10069102</v>
      </c>
      <c r="C131" s="8" t="s">
        <v>480</v>
      </c>
      <c r="D131" s="5">
        <f t="shared" si="5"/>
        <v>190.96</v>
      </c>
      <c r="E131" s="5">
        <v>154</v>
      </c>
      <c r="F131" s="6">
        <f t="shared" si="6"/>
        <v>0</v>
      </c>
      <c r="G131" s="6"/>
      <c r="H131" s="7">
        <f t="shared" si="7"/>
        <v>190.96</v>
      </c>
      <c r="I131" s="17">
        <f t="shared" si="8"/>
        <v>154</v>
      </c>
    </row>
    <row r="132" spans="2:9" x14ac:dyDescent="0.25">
      <c r="B132" s="9">
        <v>50000034</v>
      </c>
      <c r="C132" s="8" t="s">
        <v>481</v>
      </c>
      <c r="D132" s="5">
        <f t="shared" si="5"/>
        <v>94.24</v>
      </c>
      <c r="E132" s="5">
        <v>76</v>
      </c>
      <c r="F132" s="6">
        <f t="shared" si="6"/>
        <v>55.48</v>
      </c>
      <c r="G132" s="6">
        <v>76</v>
      </c>
      <c r="H132" s="7">
        <f t="shared" si="7"/>
        <v>149.72</v>
      </c>
      <c r="I132" s="17">
        <f t="shared" si="8"/>
        <v>152</v>
      </c>
    </row>
    <row r="133" spans="2:9" x14ac:dyDescent="0.25">
      <c r="B133" s="9">
        <v>760200020</v>
      </c>
      <c r="C133" s="8" t="s">
        <v>482</v>
      </c>
      <c r="D133" s="5">
        <f t="shared" si="5"/>
        <v>94.24</v>
      </c>
      <c r="E133" s="5">
        <v>76</v>
      </c>
      <c r="F133" s="6">
        <f t="shared" si="6"/>
        <v>0</v>
      </c>
      <c r="G133" s="6"/>
      <c r="H133" s="7">
        <f t="shared" si="7"/>
        <v>94.24</v>
      </c>
      <c r="I133" s="17">
        <f t="shared" si="8"/>
        <v>76</v>
      </c>
    </row>
    <row r="134" spans="2:9" x14ac:dyDescent="0.25">
      <c r="B134" s="9">
        <v>760200003</v>
      </c>
      <c r="C134" s="8" t="s">
        <v>200</v>
      </c>
      <c r="D134" s="5">
        <f t="shared" si="5"/>
        <v>695.64</v>
      </c>
      <c r="E134" s="5">
        <v>561</v>
      </c>
      <c r="F134" s="6">
        <f t="shared" si="6"/>
        <v>0</v>
      </c>
      <c r="G134" s="6"/>
      <c r="H134" s="7">
        <f t="shared" si="7"/>
        <v>695.64</v>
      </c>
      <c r="I134" s="17">
        <f t="shared" si="8"/>
        <v>561</v>
      </c>
    </row>
    <row r="135" spans="2:9" x14ac:dyDescent="0.25">
      <c r="B135" s="9">
        <v>10000323</v>
      </c>
      <c r="C135" s="8" t="s">
        <v>483</v>
      </c>
      <c r="D135" s="5">
        <f t="shared" si="5"/>
        <v>24.8</v>
      </c>
      <c r="E135" s="5">
        <v>20</v>
      </c>
      <c r="F135" s="6">
        <f t="shared" si="6"/>
        <v>0</v>
      </c>
      <c r="G135" s="6"/>
      <c r="H135" s="7">
        <f t="shared" si="7"/>
        <v>24.8</v>
      </c>
      <c r="I135" s="17">
        <f t="shared" si="8"/>
        <v>20</v>
      </c>
    </row>
    <row r="136" spans="2:9" x14ac:dyDescent="0.25">
      <c r="B136" s="9">
        <v>170000005</v>
      </c>
      <c r="C136" s="8" t="s">
        <v>484</v>
      </c>
      <c r="D136" s="5">
        <f t="shared" ref="D136:D199" si="9">1.24*E136</f>
        <v>187.24</v>
      </c>
      <c r="E136" s="5">
        <v>151</v>
      </c>
      <c r="F136" s="6">
        <f t="shared" ref="F136:F199" si="10">0.73*G136</f>
        <v>0</v>
      </c>
      <c r="G136" s="6"/>
      <c r="H136" s="7">
        <f t="shared" ref="H136:H199" si="11">D136+F136</f>
        <v>187.24</v>
      </c>
      <c r="I136" s="17">
        <f t="shared" ref="I136:I199" si="12">E136+G136</f>
        <v>151</v>
      </c>
    </row>
    <row r="137" spans="2:9" x14ac:dyDescent="0.25">
      <c r="B137" s="9">
        <v>601000010</v>
      </c>
      <c r="C137" s="8" t="s">
        <v>485</v>
      </c>
      <c r="D137" s="5">
        <f t="shared" si="9"/>
        <v>11.16</v>
      </c>
      <c r="E137" s="5">
        <v>9</v>
      </c>
      <c r="F137" s="6">
        <f t="shared" si="10"/>
        <v>0</v>
      </c>
      <c r="G137" s="6"/>
      <c r="H137" s="7">
        <f t="shared" si="11"/>
        <v>11.16</v>
      </c>
      <c r="I137" s="17">
        <f t="shared" si="12"/>
        <v>9</v>
      </c>
    </row>
    <row r="138" spans="2:9" x14ac:dyDescent="0.25">
      <c r="B138" s="9">
        <v>170020401</v>
      </c>
      <c r="C138" s="8" t="s">
        <v>139</v>
      </c>
      <c r="D138" s="5">
        <f t="shared" si="9"/>
        <v>7587.5599999999995</v>
      </c>
      <c r="E138" s="5">
        <v>6119</v>
      </c>
      <c r="F138" s="6">
        <f t="shared" si="10"/>
        <v>5021.67</v>
      </c>
      <c r="G138" s="6">
        <v>6879</v>
      </c>
      <c r="H138" s="7">
        <f t="shared" si="11"/>
        <v>12609.23</v>
      </c>
      <c r="I138" s="17">
        <f t="shared" si="12"/>
        <v>12998</v>
      </c>
    </row>
    <row r="139" spans="2:9" x14ac:dyDescent="0.25">
      <c r="B139" s="9">
        <v>500200013</v>
      </c>
      <c r="C139" s="8" t="s">
        <v>486</v>
      </c>
      <c r="D139" s="5">
        <f t="shared" si="9"/>
        <v>26.04</v>
      </c>
      <c r="E139" s="5">
        <v>21</v>
      </c>
      <c r="F139" s="6">
        <f t="shared" si="10"/>
        <v>0</v>
      </c>
      <c r="G139" s="6"/>
      <c r="H139" s="7">
        <f t="shared" si="11"/>
        <v>26.04</v>
      </c>
      <c r="I139" s="17">
        <f t="shared" si="12"/>
        <v>21</v>
      </c>
    </row>
    <row r="140" spans="2:9" x14ac:dyDescent="0.25">
      <c r="B140" s="9">
        <v>360200009</v>
      </c>
      <c r="C140" s="8" t="s">
        <v>487</v>
      </c>
      <c r="D140" s="5">
        <f t="shared" si="9"/>
        <v>81.84</v>
      </c>
      <c r="E140" s="5">
        <v>66</v>
      </c>
      <c r="F140" s="6">
        <f t="shared" si="10"/>
        <v>48.18</v>
      </c>
      <c r="G140" s="6">
        <v>66</v>
      </c>
      <c r="H140" s="7">
        <f t="shared" si="11"/>
        <v>130.02000000000001</v>
      </c>
      <c r="I140" s="17">
        <f t="shared" si="12"/>
        <v>132</v>
      </c>
    </row>
    <row r="141" spans="2:9" x14ac:dyDescent="0.25">
      <c r="B141" s="9">
        <v>660200027</v>
      </c>
      <c r="C141" s="8" t="s">
        <v>297</v>
      </c>
      <c r="D141" s="5">
        <f t="shared" si="9"/>
        <v>2492.4</v>
      </c>
      <c r="E141" s="5">
        <v>2010</v>
      </c>
      <c r="F141" s="6">
        <f t="shared" si="10"/>
        <v>1596.51</v>
      </c>
      <c r="G141" s="6">
        <v>2187</v>
      </c>
      <c r="H141" s="7">
        <f t="shared" si="11"/>
        <v>4088.91</v>
      </c>
      <c r="I141" s="17">
        <f t="shared" si="12"/>
        <v>4197</v>
      </c>
    </row>
    <row r="142" spans="2:9" x14ac:dyDescent="0.25">
      <c r="B142" s="9">
        <v>170000020</v>
      </c>
      <c r="C142" s="8" t="s">
        <v>488</v>
      </c>
      <c r="D142" s="5">
        <f t="shared" si="9"/>
        <v>342.24</v>
      </c>
      <c r="E142" s="5">
        <v>276</v>
      </c>
      <c r="F142" s="6">
        <f t="shared" si="10"/>
        <v>0</v>
      </c>
      <c r="G142" s="6"/>
      <c r="H142" s="7">
        <f t="shared" si="11"/>
        <v>342.24</v>
      </c>
      <c r="I142" s="17">
        <f t="shared" si="12"/>
        <v>276</v>
      </c>
    </row>
    <row r="143" spans="2:9" x14ac:dyDescent="0.25">
      <c r="B143" s="9">
        <v>761200001</v>
      </c>
      <c r="C143" s="8" t="s">
        <v>489</v>
      </c>
      <c r="D143" s="5">
        <f t="shared" si="9"/>
        <v>1184.2</v>
      </c>
      <c r="E143" s="5">
        <v>955</v>
      </c>
      <c r="F143" s="6">
        <f t="shared" si="10"/>
        <v>166.44</v>
      </c>
      <c r="G143" s="6">
        <v>228</v>
      </c>
      <c r="H143" s="7">
        <f t="shared" si="11"/>
        <v>1350.64</v>
      </c>
      <c r="I143" s="17">
        <f t="shared" si="12"/>
        <v>1183</v>
      </c>
    </row>
    <row r="144" spans="2:9" x14ac:dyDescent="0.25">
      <c r="B144" s="9">
        <v>641000009</v>
      </c>
      <c r="C144" s="8" t="s">
        <v>490</v>
      </c>
      <c r="D144" s="5">
        <f t="shared" si="9"/>
        <v>39.68</v>
      </c>
      <c r="E144" s="5">
        <v>32</v>
      </c>
      <c r="F144" s="6">
        <f t="shared" si="10"/>
        <v>0</v>
      </c>
      <c r="G144" s="6"/>
      <c r="H144" s="7">
        <f t="shared" si="11"/>
        <v>39.68</v>
      </c>
      <c r="I144" s="17">
        <f t="shared" si="12"/>
        <v>32</v>
      </c>
    </row>
    <row r="145" spans="2:9" x14ac:dyDescent="0.25">
      <c r="B145" s="9">
        <v>440800009</v>
      </c>
      <c r="C145" s="8" t="s">
        <v>491</v>
      </c>
      <c r="D145" s="5">
        <f t="shared" si="9"/>
        <v>763.84</v>
      </c>
      <c r="E145" s="5">
        <v>616</v>
      </c>
      <c r="F145" s="6">
        <f t="shared" si="10"/>
        <v>0</v>
      </c>
      <c r="G145" s="6"/>
      <c r="H145" s="7">
        <f t="shared" si="11"/>
        <v>763.84</v>
      </c>
      <c r="I145" s="17">
        <f t="shared" si="12"/>
        <v>616</v>
      </c>
    </row>
    <row r="146" spans="2:9" x14ac:dyDescent="0.25">
      <c r="B146" s="9">
        <v>50000020</v>
      </c>
      <c r="C146" s="8" t="s">
        <v>492</v>
      </c>
      <c r="D146" s="5">
        <f t="shared" si="9"/>
        <v>468.71999999999997</v>
      </c>
      <c r="E146" s="5">
        <v>378</v>
      </c>
      <c r="F146" s="6">
        <f t="shared" si="10"/>
        <v>0</v>
      </c>
      <c r="G146" s="6"/>
      <c r="H146" s="7">
        <f t="shared" si="11"/>
        <v>468.71999999999997</v>
      </c>
      <c r="I146" s="17">
        <f t="shared" si="12"/>
        <v>378</v>
      </c>
    </row>
    <row r="147" spans="2:9" x14ac:dyDescent="0.25">
      <c r="B147" s="9">
        <v>680200030</v>
      </c>
      <c r="C147" s="8" t="s">
        <v>195</v>
      </c>
      <c r="D147" s="5">
        <f t="shared" si="9"/>
        <v>2506.04</v>
      </c>
      <c r="E147" s="5">
        <v>2021</v>
      </c>
      <c r="F147" s="6">
        <f t="shared" si="10"/>
        <v>1574.61</v>
      </c>
      <c r="G147" s="6">
        <v>2157</v>
      </c>
      <c r="H147" s="7">
        <f t="shared" si="11"/>
        <v>4080.6499999999996</v>
      </c>
      <c r="I147" s="17">
        <f t="shared" si="12"/>
        <v>4178</v>
      </c>
    </row>
    <row r="148" spans="2:9" x14ac:dyDescent="0.25">
      <c r="B148" s="9">
        <v>90077415</v>
      </c>
      <c r="C148" s="8" t="s">
        <v>493</v>
      </c>
      <c r="D148" s="5">
        <f t="shared" si="9"/>
        <v>84.32</v>
      </c>
      <c r="E148" s="5">
        <v>68</v>
      </c>
      <c r="F148" s="6">
        <f t="shared" si="10"/>
        <v>0</v>
      </c>
      <c r="G148" s="6"/>
      <c r="H148" s="7">
        <f t="shared" si="11"/>
        <v>84.32</v>
      </c>
      <c r="I148" s="17">
        <f t="shared" si="12"/>
        <v>68</v>
      </c>
    </row>
    <row r="149" spans="2:9" x14ac:dyDescent="0.25">
      <c r="B149" s="9">
        <v>210077421</v>
      </c>
      <c r="C149" s="8" t="s">
        <v>494</v>
      </c>
      <c r="D149" s="5">
        <f t="shared" si="9"/>
        <v>190.96</v>
      </c>
      <c r="E149" s="5">
        <v>154</v>
      </c>
      <c r="F149" s="6">
        <f t="shared" si="10"/>
        <v>0</v>
      </c>
      <c r="G149" s="6"/>
      <c r="H149" s="7">
        <f t="shared" si="11"/>
        <v>190.96</v>
      </c>
      <c r="I149" s="17">
        <f t="shared" si="12"/>
        <v>154</v>
      </c>
    </row>
    <row r="150" spans="2:9" x14ac:dyDescent="0.25">
      <c r="B150" s="9">
        <v>700200041</v>
      </c>
      <c r="C150" s="8" t="s">
        <v>495</v>
      </c>
      <c r="D150" s="5">
        <f t="shared" si="9"/>
        <v>2973.52</v>
      </c>
      <c r="E150" s="5">
        <v>2398</v>
      </c>
      <c r="F150" s="6">
        <f t="shared" si="10"/>
        <v>1046.82</v>
      </c>
      <c r="G150" s="6">
        <v>1434</v>
      </c>
      <c r="H150" s="7">
        <f t="shared" si="11"/>
        <v>4020.34</v>
      </c>
      <c r="I150" s="17">
        <f t="shared" si="12"/>
        <v>3832</v>
      </c>
    </row>
    <row r="151" spans="2:9" x14ac:dyDescent="0.25">
      <c r="B151" s="9">
        <v>380200004</v>
      </c>
      <c r="C151" s="8" t="s">
        <v>496</v>
      </c>
      <c r="D151" s="5">
        <f t="shared" si="9"/>
        <v>280.24</v>
      </c>
      <c r="E151" s="5">
        <v>226</v>
      </c>
      <c r="F151" s="6">
        <f t="shared" si="10"/>
        <v>0</v>
      </c>
      <c r="G151" s="6"/>
      <c r="H151" s="7">
        <f t="shared" si="11"/>
        <v>280.24</v>
      </c>
      <c r="I151" s="17">
        <f t="shared" si="12"/>
        <v>226</v>
      </c>
    </row>
    <row r="152" spans="2:9" x14ac:dyDescent="0.25">
      <c r="B152" s="9">
        <v>210000008</v>
      </c>
      <c r="C152" s="8" t="s">
        <v>497</v>
      </c>
      <c r="D152" s="5">
        <f t="shared" si="9"/>
        <v>349.68</v>
      </c>
      <c r="E152" s="5">
        <v>282</v>
      </c>
      <c r="F152" s="6">
        <f t="shared" si="10"/>
        <v>204.4</v>
      </c>
      <c r="G152" s="6">
        <v>280</v>
      </c>
      <c r="H152" s="7">
        <f t="shared" si="11"/>
        <v>554.08000000000004</v>
      </c>
      <c r="I152" s="17">
        <f t="shared" si="12"/>
        <v>562</v>
      </c>
    </row>
    <row r="153" spans="2:9" x14ac:dyDescent="0.25">
      <c r="B153" s="9">
        <v>961000003</v>
      </c>
      <c r="C153" s="8" t="s">
        <v>498</v>
      </c>
      <c r="D153" s="5">
        <f t="shared" si="9"/>
        <v>0</v>
      </c>
      <c r="E153" s="5"/>
      <c r="F153" s="6">
        <f t="shared" si="10"/>
        <v>48.91</v>
      </c>
      <c r="G153" s="6">
        <v>67</v>
      </c>
      <c r="H153" s="7">
        <f t="shared" si="11"/>
        <v>48.91</v>
      </c>
      <c r="I153" s="17">
        <f t="shared" si="12"/>
        <v>67</v>
      </c>
    </row>
    <row r="154" spans="2:9" x14ac:dyDescent="0.25">
      <c r="B154" s="9">
        <v>500200037</v>
      </c>
      <c r="C154" s="8" t="s">
        <v>499</v>
      </c>
      <c r="D154" s="5">
        <f t="shared" si="9"/>
        <v>370.76</v>
      </c>
      <c r="E154" s="5">
        <v>299</v>
      </c>
      <c r="F154" s="6">
        <f t="shared" si="10"/>
        <v>0</v>
      </c>
      <c r="G154" s="6"/>
      <c r="H154" s="7">
        <f t="shared" si="11"/>
        <v>370.76</v>
      </c>
      <c r="I154" s="17">
        <f t="shared" si="12"/>
        <v>299</v>
      </c>
    </row>
    <row r="155" spans="2:9" x14ac:dyDescent="0.25">
      <c r="B155" s="9">
        <v>270077409</v>
      </c>
      <c r="C155" s="8" t="s">
        <v>500</v>
      </c>
      <c r="D155" s="5">
        <f t="shared" si="9"/>
        <v>141.35999999999999</v>
      </c>
      <c r="E155" s="5">
        <v>114</v>
      </c>
      <c r="F155" s="6">
        <f t="shared" si="10"/>
        <v>0</v>
      </c>
      <c r="G155" s="6"/>
      <c r="H155" s="7">
        <f t="shared" si="11"/>
        <v>141.35999999999999</v>
      </c>
      <c r="I155" s="17">
        <f t="shared" si="12"/>
        <v>114</v>
      </c>
    </row>
    <row r="156" spans="2:9" x14ac:dyDescent="0.25">
      <c r="B156" s="9">
        <v>10000058</v>
      </c>
      <c r="C156" s="8" t="s">
        <v>501</v>
      </c>
      <c r="D156" s="5">
        <f t="shared" si="9"/>
        <v>657.2</v>
      </c>
      <c r="E156" s="5">
        <v>530</v>
      </c>
      <c r="F156" s="6">
        <f t="shared" si="10"/>
        <v>383.25</v>
      </c>
      <c r="G156" s="6">
        <v>525</v>
      </c>
      <c r="H156" s="7">
        <f t="shared" si="11"/>
        <v>1040.45</v>
      </c>
      <c r="I156" s="17">
        <f t="shared" si="12"/>
        <v>1055</v>
      </c>
    </row>
    <row r="157" spans="2:9" x14ac:dyDescent="0.25">
      <c r="B157" s="9">
        <v>50064005</v>
      </c>
      <c r="C157" s="8" t="s">
        <v>502</v>
      </c>
      <c r="D157" s="5">
        <f t="shared" si="9"/>
        <v>369.52</v>
      </c>
      <c r="E157" s="5">
        <v>298</v>
      </c>
      <c r="F157" s="6">
        <f t="shared" si="10"/>
        <v>203.67</v>
      </c>
      <c r="G157" s="6">
        <v>279</v>
      </c>
      <c r="H157" s="7">
        <f t="shared" si="11"/>
        <v>573.18999999999994</v>
      </c>
      <c r="I157" s="17">
        <f t="shared" si="12"/>
        <v>577</v>
      </c>
    </row>
    <row r="158" spans="2:9" x14ac:dyDescent="0.25">
      <c r="B158" s="9">
        <v>210000043</v>
      </c>
      <c r="C158" s="8" t="s">
        <v>183</v>
      </c>
      <c r="D158" s="5">
        <f t="shared" si="9"/>
        <v>53.32</v>
      </c>
      <c r="E158" s="5">
        <v>43</v>
      </c>
      <c r="F158" s="6">
        <f t="shared" si="10"/>
        <v>31.39</v>
      </c>
      <c r="G158" s="6">
        <v>43</v>
      </c>
      <c r="H158" s="7">
        <f t="shared" si="11"/>
        <v>84.710000000000008</v>
      </c>
      <c r="I158" s="17">
        <f t="shared" si="12"/>
        <v>86</v>
      </c>
    </row>
    <row r="159" spans="2:9" x14ac:dyDescent="0.25">
      <c r="B159" s="9">
        <v>10000995</v>
      </c>
      <c r="C159" s="8" t="s">
        <v>503</v>
      </c>
      <c r="D159" s="5">
        <f t="shared" si="9"/>
        <v>505.92</v>
      </c>
      <c r="E159" s="5">
        <v>408</v>
      </c>
      <c r="F159" s="6">
        <f t="shared" si="10"/>
        <v>119.72</v>
      </c>
      <c r="G159" s="6">
        <v>164</v>
      </c>
      <c r="H159" s="7">
        <f t="shared" si="11"/>
        <v>625.64</v>
      </c>
      <c r="I159" s="17">
        <f t="shared" si="12"/>
        <v>572</v>
      </c>
    </row>
    <row r="160" spans="2:9" x14ac:dyDescent="0.25">
      <c r="B160" s="9">
        <v>10064801</v>
      </c>
      <c r="C160" s="8" t="s">
        <v>504</v>
      </c>
      <c r="D160" s="5">
        <f t="shared" si="9"/>
        <v>255.44</v>
      </c>
      <c r="E160" s="5">
        <v>206</v>
      </c>
      <c r="F160" s="6">
        <f t="shared" si="10"/>
        <v>1281.1499999999999</v>
      </c>
      <c r="G160" s="6">
        <v>1755</v>
      </c>
      <c r="H160" s="7">
        <f t="shared" si="11"/>
        <v>1536.59</v>
      </c>
      <c r="I160" s="17">
        <f t="shared" si="12"/>
        <v>1961</v>
      </c>
    </row>
    <row r="161" spans="2:9" x14ac:dyDescent="0.25">
      <c r="B161" s="9">
        <v>90024001</v>
      </c>
      <c r="C161" s="8" t="s">
        <v>317</v>
      </c>
      <c r="D161" s="5">
        <f t="shared" si="9"/>
        <v>1151.96</v>
      </c>
      <c r="E161" s="5">
        <v>929</v>
      </c>
      <c r="F161" s="6">
        <f t="shared" si="10"/>
        <v>613.19999999999993</v>
      </c>
      <c r="G161" s="6">
        <v>840</v>
      </c>
      <c r="H161" s="7">
        <f t="shared" si="11"/>
        <v>1765.1599999999999</v>
      </c>
      <c r="I161" s="17">
        <f t="shared" si="12"/>
        <v>1769</v>
      </c>
    </row>
    <row r="162" spans="2:9" x14ac:dyDescent="0.25">
      <c r="B162" s="9">
        <v>741400013</v>
      </c>
      <c r="C162" s="8" t="s">
        <v>505</v>
      </c>
      <c r="D162" s="5">
        <f t="shared" si="9"/>
        <v>62</v>
      </c>
      <c r="E162" s="5">
        <v>50</v>
      </c>
      <c r="F162" s="6">
        <f t="shared" si="10"/>
        <v>0</v>
      </c>
      <c r="G162" s="6"/>
      <c r="H162" s="7">
        <f t="shared" si="11"/>
        <v>62</v>
      </c>
      <c r="I162" s="17">
        <f t="shared" si="12"/>
        <v>50</v>
      </c>
    </row>
    <row r="163" spans="2:9" x14ac:dyDescent="0.25">
      <c r="B163" s="9">
        <v>10046201</v>
      </c>
      <c r="C163" s="8" t="s">
        <v>506</v>
      </c>
      <c r="D163" s="5">
        <f t="shared" si="9"/>
        <v>622.48</v>
      </c>
      <c r="E163" s="5">
        <v>502</v>
      </c>
      <c r="F163" s="6">
        <f t="shared" si="10"/>
        <v>0</v>
      </c>
      <c r="G163" s="6"/>
      <c r="H163" s="7">
        <f t="shared" si="11"/>
        <v>622.48</v>
      </c>
      <c r="I163" s="17">
        <f t="shared" si="12"/>
        <v>502</v>
      </c>
    </row>
    <row r="164" spans="2:9" x14ac:dyDescent="0.25">
      <c r="B164" s="9">
        <v>19377421</v>
      </c>
      <c r="C164" s="8" t="s">
        <v>507</v>
      </c>
      <c r="D164" s="5">
        <f t="shared" si="9"/>
        <v>272.8</v>
      </c>
      <c r="E164" s="5">
        <v>220</v>
      </c>
      <c r="F164" s="6">
        <f t="shared" si="10"/>
        <v>0</v>
      </c>
      <c r="G164" s="6"/>
      <c r="H164" s="7">
        <f t="shared" si="11"/>
        <v>272.8</v>
      </c>
      <c r="I164" s="17">
        <f t="shared" si="12"/>
        <v>220</v>
      </c>
    </row>
    <row r="165" spans="2:9" x14ac:dyDescent="0.25">
      <c r="B165" s="9">
        <v>460200027</v>
      </c>
      <c r="C165" s="8" t="s">
        <v>508</v>
      </c>
      <c r="D165" s="5">
        <f t="shared" si="9"/>
        <v>257.92</v>
      </c>
      <c r="E165" s="5">
        <v>208</v>
      </c>
      <c r="F165" s="6">
        <f t="shared" si="10"/>
        <v>0</v>
      </c>
      <c r="G165" s="6"/>
      <c r="H165" s="7">
        <f t="shared" si="11"/>
        <v>257.92</v>
      </c>
      <c r="I165" s="17">
        <f t="shared" si="12"/>
        <v>208</v>
      </c>
    </row>
    <row r="166" spans="2:9" x14ac:dyDescent="0.25">
      <c r="B166" s="9">
        <v>210077431</v>
      </c>
      <c r="C166" s="8" t="s">
        <v>509</v>
      </c>
      <c r="D166" s="5">
        <f t="shared" si="9"/>
        <v>28.52</v>
      </c>
      <c r="E166" s="5">
        <v>23</v>
      </c>
      <c r="F166" s="6">
        <f t="shared" si="10"/>
        <v>0</v>
      </c>
      <c r="G166" s="6"/>
      <c r="H166" s="7">
        <f t="shared" si="11"/>
        <v>28.52</v>
      </c>
      <c r="I166" s="17">
        <f t="shared" si="12"/>
        <v>23</v>
      </c>
    </row>
    <row r="167" spans="2:9" x14ac:dyDescent="0.25">
      <c r="B167" s="9">
        <v>10064103</v>
      </c>
      <c r="C167" s="8" t="s">
        <v>510</v>
      </c>
      <c r="D167" s="5">
        <f t="shared" si="9"/>
        <v>1103.5999999999999</v>
      </c>
      <c r="E167" s="5">
        <v>890</v>
      </c>
      <c r="F167" s="6">
        <f t="shared" si="10"/>
        <v>1243.19</v>
      </c>
      <c r="G167" s="6">
        <v>1703</v>
      </c>
      <c r="H167" s="7">
        <f t="shared" si="11"/>
        <v>2346.79</v>
      </c>
      <c r="I167" s="17">
        <f t="shared" si="12"/>
        <v>2593</v>
      </c>
    </row>
    <row r="168" spans="2:9" x14ac:dyDescent="0.25">
      <c r="B168" s="9">
        <v>660200029</v>
      </c>
      <c r="C168" s="8" t="s">
        <v>511</v>
      </c>
      <c r="D168" s="5">
        <f t="shared" si="9"/>
        <v>353.4</v>
      </c>
      <c r="E168" s="5">
        <v>285</v>
      </c>
      <c r="F168" s="6">
        <f t="shared" si="10"/>
        <v>0</v>
      </c>
      <c r="G168" s="6"/>
      <c r="H168" s="7">
        <f t="shared" si="11"/>
        <v>353.4</v>
      </c>
      <c r="I168" s="17">
        <f t="shared" si="12"/>
        <v>285</v>
      </c>
    </row>
    <row r="169" spans="2:9" x14ac:dyDescent="0.25">
      <c r="B169" s="9">
        <v>250000073</v>
      </c>
      <c r="C169" s="8" t="s">
        <v>512</v>
      </c>
      <c r="D169" s="5">
        <f t="shared" si="9"/>
        <v>195.92</v>
      </c>
      <c r="E169" s="5">
        <v>158</v>
      </c>
      <c r="F169" s="6">
        <f t="shared" si="10"/>
        <v>0</v>
      </c>
      <c r="G169" s="6"/>
      <c r="H169" s="7">
        <f t="shared" si="11"/>
        <v>195.92</v>
      </c>
      <c r="I169" s="17">
        <f t="shared" si="12"/>
        <v>158</v>
      </c>
    </row>
    <row r="170" spans="2:9" x14ac:dyDescent="0.25">
      <c r="B170" s="9">
        <v>10001204</v>
      </c>
      <c r="C170" s="8" t="s">
        <v>513</v>
      </c>
      <c r="D170" s="5">
        <f t="shared" si="9"/>
        <v>88.04</v>
      </c>
      <c r="E170" s="5">
        <v>71</v>
      </c>
      <c r="F170" s="6">
        <f t="shared" si="10"/>
        <v>0</v>
      </c>
      <c r="G170" s="6"/>
      <c r="H170" s="7">
        <f t="shared" si="11"/>
        <v>88.04</v>
      </c>
      <c r="I170" s="17">
        <f t="shared" si="12"/>
        <v>71</v>
      </c>
    </row>
    <row r="171" spans="2:9" x14ac:dyDescent="0.25">
      <c r="B171" s="9">
        <v>130013001</v>
      </c>
      <c r="C171" s="8" t="s">
        <v>514</v>
      </c>
      <c r="D171" s="5">
        <f t="shared" si="9"/>
        <v>2147.6799999999998</v>
      </c>
      <c r="E171" s="5">
        <v>1732</v>
      </c>
      <c r="F171" s="6">
        <f t="shared" si="10"/>
        <v>298.57</v>
      </c>
      <c r="G171" s="6">
        <v>409</v>
      </c>
      <c r="H171" s="7">
        <f t="shared" si="11"/>
        <v>2446.25</v>
      </c>
      <c r="I171" s="17">
        <f t="shared" si="12"/>
        <v>2141</v>
      </c>
    </row>
    <row r="172" spans="2:9" x14ac:dyDescent="0.25">
      <c r="B172" s="9">
        <v>50000029</v>
      </c>
      <c r="C172" s="8" t="s">
        <v>515</v>
      </c>
      <c r="D172" s="5">
        <f t="shared" si="9"/>
        <v>228.16</v>
      </c>
      <c r="E172" s="5">
        <v>184</v>
      </c>
      <c r="F172" s="6">
        <f t="shared" si="10"/>
        <v>164.25</v>
      </c>
      <c r="G172" s="6">
        <v>225</v>
      </c>
      <c r="H172" s="7">
        <f t="shared" si="11"/>
        <v>392.40999999999997</v>
      </c>
      <c r="I172" s="17">
        <f t="shared" si="12"/>
        <v>409</v>
      </c>
    </row>
    <row r="173" spans="2:9" x14ac:dyDescent="0.25">
      <c r="B173" s="9">
        <v>210000005</v>
      </c>
      <c r="C173" s="8" t="s">
        <v>516</v>
      </c>
      <c r="D173" s="5">
        <f t="shared" si="9"/>
        <v>259.16000000000003</v>
      </c>
      <c r="E173" s="5">
        <v>209</v>
      </c>
      <c r="F173" s="6">
        <f t="shared" si="10"/>
        <v>0</v>
      </c>
      <c r="G173" s="6"/>
      <c r="H173" s="7">
        <f t="shared" si="11"/>
        <v>259.16000000000003</v>
      </c>
      <c r="I173" s="17">
        <f t="shared" si="12"/>
        <v>209</v>
      </c>
    </row>
    <row r="174" spans="2:9" x14ac:dyDescent="0.25">
      <c r="B174" s="9">
        <v>130077420</v>
      </c>
      <c r="C174" s="8" t="s">
        <v>517</v>
      </c>
      <c r="D174" s="5">
        <f t="shared" si="9"/>
        <v>262.88</v>
      </c>
      <c r="E174" s="5">
        <v>212</v>
      </c>
      <c r="F174" s="6">
        <f t="shared" si="10"/>
        <v>0</v>
      </c>
      <c r="G174" s="6"/>
      <c r="H174" s="7">
        <f t="shared" si="11"/>
        <v>262.88</v>
      </c>
      <c r="I174" s="17">
        <f t="shared" si="12"/>
        <v>212</v>
      </c>
    </row>
    <row r="175" spans="2:9" x14ac:dyDescent="0.25">
      <c r="B175" s="9">
        <v>740200008</v>
      </c>
      <c r="C175" s="8" t="s">
        <v>352</v>
      </c>
      <c r="D175" s="5">
        <f t="shared" si="9"/>
        <v>2643.68</v>
      </c>
      <c r="E175" s="5">
        <v>2132</v>
      </c>
      <c r="F175" s="6">
        <f t="shared" si="10"/>
        <v>259.14999999999998</v>
      </c>
      <c r="G175" s="6">
        <v>355</v>
      </c>
      <c r="H175" s="7">
        <f t="shared" si="11"/>
        <v>2902.83</v>
      </c>
      <c r="I175" s="17">
        <f t="shared" si="12"/>
        <v>2487</v>
      </c>
    </row>
    <row r="176" spans="2:9" x14ac:dyDescent="0.25">
      <c r="B176" s="9">
        <v>801000013</v>
      </c>
      <c r="C176" s="8" t="s">
        <v>254</v>
      </c>
      <c r="D176" s="5">
        <f t="shared" si="9"/>
        <v>837</v>
      </c>
      <c r="E176" s="5">
        <v>675</v>
      </c>
      <c r="F176" s="6">
        <f t="shared" si="10"/>
        <v>256.95999999999998</v>
      </c>
      <c r="G176" s="6">
        <v>352</v>
      </c>
      <c r="H176" s="7">
        <f t="shared" si="11"/>
        <v>1093.96</v>
      </c>
      <c r="I176" s="17">
        <f t="shared" si="12"/>
        <v>1027</v>
      </c>
    </row>
    <row r="177" spans="2:9" x14ac:dyDescent="0.25">
      <c r="B177" s="9">
        <v>800800007</v>
      </c>
      <c r="C177" s="8" t="s">
        <v>518</v>
      </c>
      <c r="D177" s="5">
        <f t="shared" si="9"/>
        <v>106.64</v>
      </c>
      <c r="E177" s="5">
        <v>86</v>
      </c>
      <c r="F177" s="6">
        <f t="shared" si="10"/>
        <v>0</v>
      </c>
      <c r="G177" s="6"/>
      <c r="H177" s="7">
        <f t="shared" si="11"/>
        <v>106.64</v>
      </c>
      <c r="I177" s="17">
        <f t="shared" si="12"/>
        <v>86</v>
      </c>
    </row>
    <row r="178" spans="2:9" x14ac:dyDescent="0.25">
      <c r="B178" s="9">
        <v>19477410</v>
      </c>
      <c r="C178" s="8" t="s">
        <v>519</v>
      </c>
      <c r="D178" s="5">
        <f t="shared" si="9"/>
        <v>233.12</v>
      </c>
      <c r="E178" s="5">
        <v>188</v>
      </c>
      <c r="F178" s="6">
        <f t="shared" si="10"/>
        <v>0</v>
      </c>
      <c r="G178" s="6"/>
      <c r="H178" s="7">
        <f t="shared" si="11"/>
        <v>233.12</v>
      </c>
      <c r="I178" s="17">
        <f t="shared" si="12"/>
        <v>188</v>
      </c>
    </row>
    <row r="179" spans="2:9" x14ac:dyDescent="0.25">
      <c r="B179" s="9">
        <v>660200035</v>
      </c>
      <c r="C179" s="8" t="s">
        <v>520</v>
      </c>
      <c r="D179" s="5">
        <f t="shared" si="9"/>
        <v>13.64</v>
      </c>
      <c r="E179" s="5">
        <v>11</v>
      </c>
      <c r="F179" s="6">
        <f t="shared" si="10"/>
        <v>8.0299999999999994</v>
      </c>
      <c r="G179" s="6">
        <v>11</v>
      </c>
      <c r="H179" s="7">
        <f t="shared" si="11"/>
        <v>21.67</v>
      </c>
      <c r="I179" s="17">
        <f t="shared" si="12"/>
        <v>22</v>
      </c>
    </row>
    <row r="180" spans="2:9" x14ac:dyDescent="0.25">
      <c r="B180" s="9">
        <v>740200012</v>
      </c>
      <c r="C180" s="8" t="s">
        <v>521</v>
      </c>
      <c r="D180" s="5">
        <f t="shared" si="9"/>
        <v>14.879999999999999</v>
      </c>
      <c r="E180" s="5">
        <v>12</v>
      </c>
      <c r="F180" s="6">
        <f t="shared" si="10"/>
        <v>0</v>
      </c>
      <c r="G180" s="6"/>
      <c r="H180" s="7">
        <f t="shared" si="11"/>
        <v>14.879999999999999</v>
      </c>
      <c r="I180" s="17">
        <f t="shared" si="12"/>
        <v>12</v>
      </c>
    </row>
    <row r="181" spans="2:9" x14ac:dyDescent="0.25">
      <c r="B181" s="9">
        <v>19477456</v>
      </c>
      <c r="C181" s="8" t="s">
        <v>522</v>
      </c>
      <c r="D181" s="5">
        <f t="shared" si="9"/>
        <v>91.76</v>
      </c>
      <c r="E181" s="5">
        <v>74</v>
      </c>
      <c r="F181" s="6">
        <f t="shared" si="10"/>
        <v>0</v>
      </c>
      <c r="G181" s="6"/>
      <c r="H181" s="7">
        <f t="shared" si="11"/>
        <v>91.76</v>
      </c>
      <c r="I181" s="17">
        <f t="shared" si="12"/>
        <v>74</v>
      </c>
    </row>
    <row r="182" spans="2:9" x14ac:dyDescent="0.25">
      <c r="B182" s="9">
        <v>10011803</v>
      </c>
      <c r="C182" s="8" t="s">
        <v>220</v>
      </c>
      <c r="D182" s="5">
        <f t="shared" si="9"/>
        <v>16521.759999999998</v>
      </c>
      <c r="E182" s="5">
        <v>13324</v>
      </c>
      <c r="F182" s="6">
        <f t="shared" si="10"/>
        <v>10393.74</v>
      </c>
      <c r="G182" s="6">
        <v>14238</v>
      </c>
      <c r="H182" s="7">
        <f t="shared" si="11"/>
        <v>26915.5</v>
      </c>
      <c r="I182" s="17">
        <f t="shared" si="12"/>
        <v>27562</v>
      </c>
    </row>
    <row r="183" spans="2:9" x14ac:dyDescent="0.25">
      <c r="B183" s="9">
        <v>760200024</v>
      </c>
      <c r="C183" s="8" t="s">
        <v>523</v>
      </c>
      <c r="D183" s="5">
        <f t="shared" si="9"/>
        <v>194.68</v>
      </c>
      <c r="E183" s="5">
        <v>157</v>
      </c>
      <c r="F183" s="6">
        <f t="shared" si="10"/>
        <v>114.61</v>
      </c>
      <c r="G183" s="6">
        <v>157</v>
      </c>
      <c r="H183" s="7">
        <f t="shared" si="11"/>
        <v>309.29000000000002</v>
      </c>
      <c r="I183" s="17">
        <f t="shared" si="12"/>
        <v>314</v>
      </c>
    </row>
    <row r="184" spans="2:9" x14ac:dyDescent="0.25">
      <c r="B184" s="9">
        <v>170010601</v>
      </c>
      <c r="C184" s="8" t="s">
        <v>524</v>
      </c>
      <c r="D184" s="5">
        <f t="shared" si="9"/>
        <v>560.48</v>
      </c>
      <c r="E184" s="5">
        <v>452</v>
      </c>
      <c r="F184" s="6">
        <f t="shared" si="10"/>
        <v>297.83999999999997</v>
      </c>
      <c r="G184" s="6">
        <v>408</v>
      </c>
      <c r="H184" s="7">
        <f t="shared" si="11"/>
        <v>858.31999999999994</v>
      </c>
      <c r="I184" s="17">
        <f t="shared" si="12"/>
        <v>860</v>
      </c>
    </row>
    <row r="185" spans="2:9" x14ac:dyDescent="0.25">
      <c r="B185" s="9">
        <v>170077455</v>
      </c>
      <c r="C185" s="8" t="s">
        <v>525</v>
      </c>
      <c r="D185" s="5">
        <f t="shared" si="9"/>
        <v>119.03999999999999</v>
      </c>
      <c r="E185" s="5">
        <v>96</v>
      </c>
      <c r="F185" s="6">
        <f t="shared" si="10"/>
        <v>63.51</v>
      </c>
      <c r="G185" s="6">
        <v>87</v>
      </c>
      <c r="H185" s="7">
        <f t="shared" si="11"/>
        <v>182.54999999999998</v>
      </c>
      <c r="I185" s="17">
        <f t="shared" si="12"/>
        <v>183</v>
      </c>
    </row>
    <row r="186" spans="2:9" x14ac:dyDescent="0.25">
      <c r="B186" s="9">
        <v>961000004</v>
      </c>
      <c r="C186" s="8" t="s">
        <v>526</v>
      </c>
      <c r="D186" s="5">
        <f t="shared" si="9"/>
        <v>39.68</v>
      </c>
      <c r="E186" s="5">
        <v>32</v>
      </c>
      <c r="F186" s="6">
        <f t="shared" si="10"/>
        <v>0</v>
      </c>
      <c r="G186" s="6"/>
      <c r="H186" s="7">
        <f t="shared" si="11"/>
        <v>39.68</v>
      </c>
      <c r="I186" s="17">
        <f t="shared" si="12"/>
        <v>32</v>
      </c>
    </row>
    <row r="187" spans="2:9" x14ac:dyDescent="0.25">
      <c r="B187" s="9">
        <v>760200002</v>
      </c>
      <c r="C187" s="8" t="s">
        <v>527</v>
      </c>
      <c r="D187" s="5">
        <f t="shared" si="9"/>
        <v>3191.7599999999998</v>
      </c>
      <c r="E187" s="5">
        <v>2574</v>
      </c>
      <c r="F187" s="6">
        <f t="shared" si="10"/>
        <v>1527.1599999999999</v>
      </c>
      <c r="G187" s="6">
        <v>2092</v>
      </c>
      <c r="H187" s="7">
        <f t="shared" si="11"/>
        <v>4718.92</v>
      </c>
      <c r="I187" s="17">
        <f t="shared" si="12"/>
        <v>4666</v>
      </c>
    </row>
    <row r="188" spans="2:9" x14ac:dyDescent="0.25">
      <c r="B188" s="9">
        <v>641600001</v>
      </c>
      <c r="C188" s="8" t="s">
        <v>528</v>
      </c>
      <c r="D188" s="5">
        <f t="shared" si="9"/>
        <v>725.4</v>
      </c>
      <c r="E188" s="5">
        <v>585</v>
      </c>
      <c r="F188" s="6">
        <f t="shared" si="10"/>
        <v>711.75</v>
      </c>
      <c r="G188" s="6">
        <v>975</v>
      </c>
      <c r="H188" s="7">
        <f t="shared" si="11"/>
        <v>1437.15</v>
      </c>
      <c r="I188" s="17">
        <f t="shared" si="12"/>
        <v>1560</v>
      </c>
    </row>
    <row r="189" spans="2:9" x14ac:dyDescent="0.25">
      <c r="B189" s="9">
        <v>50064009</v>
      </c>
      <c r="C189" s="8" t="s">
        <v>529</v>
      </c>
      <c r="D189" s="5">
        <f t="shared" si="9"/>
        <v>1807.92</v>
      </c>
      <c r="E189" s="5">
        <v>1458</v>
      </c>
      <c r="F189" s="6">
        <f t="shared" si="10"/>
        <v>800.81</v>
      </c>
      <c r="G189" s="6">
        <v>1097</v>
      </c>
      <c r="H189" s="7">
        <f t="shared" si="11"/>
        <v>2608.73</v>
      </c>
      <c r="I189" s="17">
        <f t="shared" si="12"/>
        <v>2555</v>
      </c>
    </row>
    <row r="190" spans="2:9" x14ac:dyDescent="0.25">
      <c r="B190" s="9">
        <v>19577420</v>
      </c>
      <c r="C190" s="8" t="s">
        <v>530</v>
      </c>
      <c r="D190" s="5">
        <f t="shared" si="9"/>
        <v>57.04</v>
      </c>
      <c r="E190" s="5">
        <v>46</v>
      </c>
      <c r="F190" s="6">
        <f t="shared" si="10"/>
        <v>0</v>
      </c>
      <c r="G190" s="6"/>
      <c r="H190" s="7">
        <f t="shared" si="11"/>
        <v>57.04</v>
      </c>
      <c r="I190" s="17">
        <f t="shared" si="12"/>
        <v>46</v>
      </c>
    </row>
    <row r="191" spans="2:9" x14ac:dyDescent="0.25">
      <c r="B191" s="9">
        <v>19177466</v>
      </c>
      <c r="C191" s="8" t="s">
        <v>531</v>
      </c>
      <c r="D191" s="5">
        <f t="shared" si="9"/>
        <v>78.12</v>
      </c>
      <c r="E191" s="5">
        <v>63</v>
      </c>
      <c r="F191" s="6">
        <f t="shared" si="10"/>
        <v>0</v>
      </c>
      <c r="G191" s="6"/>
      <c r="H191" s="7">
        <f t="shared" si="11"/>
        <v>78.12</v>
      </c>
      <c r="I191" s="17">
        <f t="shared" si="12"/>
        <v>63</v>
      </c>
    </row>
    <row r="192" spans="2:9" x14ac:dyDescent="0.25">
      <c r="B192" s="9">
        <v>270077412</v>
      </c>
      <c r="C192" s="8" t="s">
        <v>532</v>
      </c>
      <c r="D192" s="5">
        <f t="shared" si="9"/>
        <v>26.04</v>
      </c>
      <c r="E192" s="5">
        <v>21</v>
      </c>
      <c r="F192" s="6">
        <f t="shared" si="10"/>
        <v>0</v>
      </c>
      <c r="G192" s="6"/>
      <c r="H192" s="7">
        <f t="shared" si="11"/>
        <v>26.04</v>
      </c>
      <c r="I192" s="17">
        <f t="shared" si="12"/>
        <v>21</v>
      </c>
    </row>
    <row r="193" spans="2:9" x14ac:dyDescent="0.25">
      <c r="B193" s="9">
        <v>800800027</v>
      </c>
      <c r="C193" s="8" t="s">
        <v>533</v>
      </c>
      <c r="D193" s="5">
        <f t="shared" si="9"/>
        <v>49.6</v>
      </c>
      <c r="E193" s="5">
        <v>40</v>
      </c>
      <c r="F193" s="6">
        <f t="shared" si="10"/>
        <v>0</v>
      </c>
      <c r="G193" s="6"/>
      <c r="H193" s="7">
        <f t="shared" si="11"/>
        <v>49.6</v>
      </c>
      <c r="I193" s="17">
        <f t="shared" si="12"/>
        <v>40</v>
      </c>
    </row>
    <row r="194" spans="2:9" x14ac:dyDescent="0.25">
      <c r="B194" s="9">
        <v>210077423</v>
      </c>
      <c r="C194" s="8" t="s">
        <v>534</v>
      </c>
      <c r="D194" s="5">
        <f t="shared" si="9"/>
        <v>429.04</v>
      </c>
      <c r="E194" s="5">
        <v>346</v>
      </c>
      <c r="F194" s="6">
        <f t="shared" si="10"/>
        <v>252.57999999999998</v>
      </c>
      <c r="G194" s="6">
        <v>346</v>
      </c>
      <c r="H194" s="7">
        <f t="shared" si="11"/>
        <v>681.62</v>
      </c>
      <c r="I194" s="17">
        <f t="shared" si="12"/>
        <v>692</v>
      </c>
    </row>
    <row r="195" spans="2:9" x14ac:dyDescent="0.25">
      <c r="B195" s="9">
        <v>801600004</v>
      </c>
      <c r="C195" s="8" t="s">
        <v>535</v>
      </c>
      <c r="D195" s="5">
        <f t="shared" si="9"/>
        <v>533.20000000000005</v>
      </c>
      <c r="E195" s="5">
        <v>430</v>
      </c>
      <c r="F195" s="6">
        <f t="shared" si="10"/>
        <v>0</v>
      </c>
      <c r="G195" s="6"/>
      <c r="H195" s="7">
        <f t="shared" si="11"/>
        <v>533.20000000000005</v>
      </c>
      <c r="I195" s="17">
        <f t="shared" si="12"/>
        <v>430</v>
      </c>
    </row>
    <row r="196" spans="2:9" x14ac:dyDescent="0.25">
      <c r="B196" s="9">
        <v>421200001</v>
      </c>
      <c r="C196" s="8" t="s">
        <v>536</v>
      </c>
      <c r="D196" s="5">
        <f t="shared" si="9"/>
        <v>546.84</v>
      </c>
      <c r="E196" s="5">
        <v>441</v>
      </c>
      <c r="F196" s="6">
        <f t="shared" si="10"/>
        <v>102.92999999999999</v>
      </c>
      <c r="G196" s="6">
        <v>141</v>
      </c>
      <c r="H196" s="7">
        <f t="shared" si="11"/>
        <v>649.77</v>
      </c>
      <c r="I196" s="17">
        <f t="shared" si="12"/>
        <v>582</v>
      </c>
    </row>
    <row r="197" spans="2:9" x14ac:dyDescent="0.25">
      <c r="B197" s="9">
        <v>780200005</v>
      </c>
      <c r="C197" s="8" t="s">
        <v>537</v>
      </c>
      <c r="D197" s="5">
        <f t="shared" si="9"/>
        <v>2075.7599999999998</v>
      </c>
      <c r="E197" s="5">
        <v>1674</v>
      </c>
      <c r="F197" s="6">
        <f t="shared" si="10"/>
        <v>77.38</v>
      </c>
      <c r="G197" s="6">
        <v>106</v>
      </c>
      <c r="H197" s="7">
        <f t="shared" si="11"/>
        <v>2153.14</v>
      </c>
      <c r="I197" s="17">
        <f t="shared" si="12"/>
        <v>1780</v>
      </c>
    </row>
    <row r="198" spans="2:9" x14ac:dyDescent="0.25">
      <c r="B198" s="9">
        <v>468900005</v>
      </c>
      <c r="C198" s="8" t="s">
        <v>538</v>
      </c>
      <c r="D198" s="5">
        <f t="shared" si="9"/>
        <v>1000.68</v>
      </c>
      <c r="E198" s="5">
        <v>807</v>
      </c>
      <c r="F198" s="6">
        <f t="shared" si="10"/>
        <v>0</v>
      </c>
      <c r="G198" s="6"/>
      <c r="H198" s="7">
        <f t="shared" si="11"/>
        <v>1000.68</v>
      </c>
      <c r="I198" s="17">
        <f t="shared" si="12"/>
        <v>807</v>
      </c>
    </row>
    <row r="199" spans="2:9" x14ac:dyDescent="0.25">
      <c r="B199" s="9">
        <v>270000002</v>
      </c>
      <c r="C199" s="8" t="s">
        <v>539</v>
      </c>
      <c r="D199" s="5">
        <f t="shared" si="9"/>
        <v>152.52000000000001</v>
      </c>
      <c r="E199" s="5">
        <v>123</v>
      </c>
      <c r="F199" s="6">
        <f t="shared" si="10"/>
        <v>0</v>
      </c>
      <c r="G199" s="6"/>
      <c r="H199" s="7">
        <f t="shared" si="11"/>
        <v>152.52000000000001</v>
      </c>
      <c r="I199" s="17">
        <f t="shared" si="12"/>
        <v>123</v>
      </c>
    </row>
    <row r="200" spans="2:9" x14ac:dyDescent="0.25">
      <c r="B200" s="9">
        <v>210020301</v>
      </c>
      <c r="C200" s="8" t="s">
        <v>185</v>
      </c>
      <c r="D200" s="5">
        <f t="shared" ref="D200:D263" si="13">1.24*E200</f>
        <v>6198.76</v>
      </c>
      <c r="E200" s="5">
        <v>4999</v>
      </c>
      <c r="F200" s="6">
        <f t="shared" ref="F200:F263" si="14">0.73*G200</f>
        <v>4385.84</v>
      </c>
      <c r="G200" s="6">
        <v>6008</v>
      </c>
      <c r="H200" s="7">
        <f t="shared" ref="H200:H263" si="15">D200+F200</f>
        <v>10584.6</v>
      </c>
      <c r="I200" s="17">
        <f t="shared" ref="I200:I263" si="16">E200+G200</f>
        <v>11007</v>
      </c>
    </row>
    <row r="201" spans="2:9" x14ac:dyDescent="0.25">
      <c r="B201" s="9">
        <v>10020301</v>
      </c>
      <c r="C201" s="8" t="s">
        <v>222</v>
      </c>
      <c r="D201" s="5">
        <f t="shared" si="13"/>
        <v>13983.48</v>
      </c>
      <c r="E201" s="5">
        <v>11277</v>
      </c>
      <c r="F201" s="6">
        <f t="shared" si="14"/>
        <v>4863.26</v>
      </c>
      <c r="G201" s="6">
        <v>6662</v>
      </c>
      <c r="H201" s="7">
        <f t="shared" si="15"/>
        <v>18846.739999999998</v>
      </c>
      <c r="I201" s="17">
        <f t="shared" si="16"/>
        <v>17939</v>
      </c>
    </row>
    <row r="202" spans="2:9" x14ac:dyDescent="0.25">
      <c r="B202" s="9">
        <v>10020302</v>
      </c>
      <c r="C202" s="8" t="s">
        <v>540</v>
      </c>
      <c r="D202" s="5">
        <f t="shared" si="13"/>
        <v>1981.52</v>
      </c>
      <c r="E202" s="5">
        <v>1598</v>
      </c>
      <c r="F202" s="6">
        <f t="shared" si="14"/>
        <v>1781.2</v>
      </c>
      <c r="G202" s="6">
        <v>2440</v>
      </c>
      <c r="H202" s="7">
        <f t="shared" si="15"/>
        <v>3762.7200000000003</v>
      </c>
      <c r="I202" s="17">
        <f t="shared" si="16"/>
        <v>4038</v>
      </c>
    </row>
    <row r="203" spans="2:9" x14ac:dyDescent="0.25">
      <c r="B203" s="9">
        <v>10000234</v>
      </c>
      <c r="C203" s="8" t="s">
        <v>541</v>
      </c>
      <c r="D203" s="5">
        <f t="shared" si="13"/>
        <v>31071.919999999998</v>
      </c>
      <c r="E203" s="5">
        <v>25058</v>
      </c>
      <c r="F203" s="6">
        <f t="shared" si="14"/>
        <v>13040.72</v>
      </c>
      <c r="G203" s="6">
        <v>17864</v>
      </c>
      <c r="H203" s="7">
        <f t="shared" si="15"/>
        <v>44112.639999999999</v>
      </c>
      <c r="I203" s="17">
        <f t="shared" si="16"/>
        <v>42922</v>
      </c>
    </row>
    <row r="204" spans="2:9" x14ac:dyDescent="0.25">
      <c r="B204" s="9">
        <v>10021301</v>
      </c>
      <c r="C204" s="8" t="s">
        <v>542</v>
      </c>
      <c r="D204" s="5">
        <f t="shared" si="13"/>
        <v>1625.64</v>
      </c>
      <c r="E204" s="5">
        <v>1311</v>
      </c>
      <c r="F204" s="6">
        <f t="shared" si="14"/>
        <v>248.2</v>
      </c>
      <c r="G204" s="6">
        <v>340</v>
      </c>
      <c r="H204" s="7">
        <f t="shared" si="15"/>
        <v>1873.8400000000001</v>
      </c>
      <c r="I204" s="17">
        <f t="shared" si="16"/>
        <v>1651</v>
      </c>
    </row>
    <row r="205" spans="2:9" x14ac:dyDescent="0.25">
      <c r="B205" s="9">
        <v>10012202</v>
      </c>
      <c r="C205" s="8" t="s">
        <v>543</v>
      </c>
      <c r="D205" s="5">
        <f t="shared" si="13"/>
        <v>2098.08</v>
      </c>
      <c r="E205" s="5">
        <v>1692</v>
      </c>
      <c r="F205" s="6">
        <f t="shared" si="14"/>
        <v>1140.26</v>
      </c>
      <c r="G205" s="6">
        <v>1562</v>
      </c>
      <c r="H205" s="7">
        <f t="shared" si="15"/>
        <v>3238.34</v>
      </c>
      <c r="I205" s="17">
        <f t="shared" si="16"/>
        <v>3254</v>
      </c>
    </row>
    <row r="206" spans="2:9" x14ac:dyDescent="0.25">
      <c r="B206" s="9">
        <v>10001535</v>
      </c>
      <c r="C206" s="8" t="s">
        <v>217</v>
      </c>
      <c r="D206" s="5">
        <f t="shared" si="13"/>
        <v>9276.44</v>
      </c>
      <c r="E206" s="5">
        <v>7481</v>
      </c>
      <c r="F206" s="6">
        <f t="shared" si="14"/>
        <v>2580.5499999999997</v>
      </c>
      <c r="G206" s="6">
        <v>3535</v>
      </c>
      <c r="H206" s="7">
        <f t="shared" si="15"/>
        <v>11856.99</v>
      </c>
      <c r="I206" s="17">
        <f t="shared" si="16"/>
        <v>11016</v>
      </c>
    </row>
    <row r="207" spans="2:9" x14ac:dyDescent="0.25">
      <c r="B207" s="9">
        <v>680200034</v>
      </c>
      <c r="C207" s="8" t="s">
        <v>544</v>
      </c>
      <c r="D207" s="5">
        <f t="shared" si="13"/>
        <v>384.4</v>
      </c>
      <c r="E207" s="5">
        <v>310</v>
      </c>
      <c r="F207" s="6">
        <f t="shared" si="14"/>
        <v>226.29999999999998</v>
      </c>
      <c r="G207" s="6">
        <v>310</v>
      </c>
      <c r="H207" s="7">
        <f t="shared" si="15"/>
        <v>610.69999999999993</v>
      </c>
      <c r="I207" s="17">
        <f t="shared" si="16"/>
        <v>620</v>
      </c>
    </row>
    <row r="208" spans="2:9" x14ac:dyDescent="0.25">
      <c r="B208" s="9">
        <v>801600025</v>
      </c>
      <c r="C208" s="8" t="s">
        <v>545</v>
      </c>
      <c r="D208" s="5">
        <f t="shared" si="13"/>
        <v>198.4</v>
      </c>
      <c r="E208" s="5">
        <v>160</v>
      </c>
      <c r="F208" s="6">
        <f t="shared" si="14"/>
        <v>0</v>
      </c>
      <c r="G208" s="6"/>
      <c r="H208" s="7">
        <f t="shared" si="15"/>
        <v>198.4</v>
      </c>
      <c r="I208" s="17">
        <f t="shared" si="16"/>
        <v>160</v>
      </c>
    </row>
    <row r="209" spans="2:9" x14ac:dyDescent="0.25">
      <c r="B209" s="9">
        <v>741400012</v>
      </c>
      <c r="C209" s="8" t="s">
        <v>546</v>
      </c>
      <c r="D209" s="5">
        <f t="shared" si="13"/>
        <v>127.72</v>
      </c>
      <c r="E209" s="5">
        <v>103</v>
      </c>
      <c r="F209" s="6">
        <f t="shared" si="14"/>
        <v>0</v>
      </c>
      <c r="G209" s="6"/>
      <c r="H209" s="7">
        <f t="shared" si="15"/>
        <v>127.72</v>
      </c>
      <c r="I209" s="17">
        <f t="shared" si="16"/>
        <v>103</v>
      </c>
    </row>
    <row r="210" spans="2:9" x14ac:dyDescent="0.25">
      <c r="B210" s="9">
        <v>90077431</v>
      </c>
      <c r="C210" s="8" t="s">
        <v>547</v>
      </c>
      <c r="D210" s="5">
        <f t="shared" si="13"/>
        <v>264.12</v>
      </c>
      <c r="E210" s="5">
        <v>213</v>
      </c>
      <c r="F210" s="6">
        <f t="shared" si="14"/>
        <v>155.49</v>
      </c>
      <c r="G210" s="6">
        <v>213</v>
      </c>
      <c r="H210" s="7">
        <f t="shared" si="15"/>
        <v>419.61</v>
      </c>
      <c r="I210" s="17">
        <f t="shared" si="16"/>
        <v>426</v>
      </c>
    </row>
    <row r="211" spans="2:9" x14ac:dyDescent="0.25">
      <c r="B211" s="9">
        <v>801200001</v>
      </c>
      <c r="C211" s="8" t="s">
        <v>548</v>
      </c>
      <c r="D211" s="5">
        <f t="shared" si="13"/>
        <v>3541.44</v>
      </c>
      <c r="E211" s="5">
        <v>2856</v>
      </c>
      <c r="F211" s="6">
        <f t="shared" si="14"/>
        <v>1044.6299999999999</v>
      </c>
      <c r="G211" s="6">
        <v>1431</v>
      </c>
      <c r="H211" s="7">
        <f t="shared" si="15"/>
        <v>4586.07</v>
      </c>
      <c r="I211" s="17">
        <f t="shared" si="16"/>
        <v>4287</v>
      </c>
    </row>
    <row r="212" spans="2:9" x14ac:dyDescent="0.25">
      <c r="B212" s="9">
        <v>840200047</v>
      </c>
      <c r="C212" s="8" t="s">
        <v>549</v>
      </c>
      <c r="D212" s="5">
        <f t="shared" si="13"/>
        <v>3436.04</v>
      </c>
      <c r="E212" s="5">
        <v>2771</v>
      </c>
      <c r="F212" s="6">
        <f t="shared" si="14"/>
        <v>1376.05</v>
      </c>
      <c r="G212" s="6">
        <v>1885</v>
      </c>
      <c r="H212" s="7">
        <f t="shared" si="15"/>
        <v>4812.09</v>
      </c>
      <c r="I212" s="17">
        <f t="shared" si="16"/>
        <v>4656</v>
      </c>
    </row>
    <row r="213" spans="2:9" x14ac:dyDescent="0.25">
      <c r="B213" s="9">
        <v>250000085</v>
      </c>
      <c r="C213" s="8" t="s">
        <v>550</v>
      </c>
      <c r="D213" s="5">
        <f t="shared" si="13"/>
        <v>114.08</v>
      </c>
      <c r="E213" s="5">
        <v>92</v>
      </c>
      <c r="F213" s="6">
        <f t="shared" si="14"/>
        <v>0</v>
      </c>
      <c r="G213" s="6"/>
      <c r="H213" s="7">
        <f t="shared" si="15"/>
        <v>114.08</v>
      </c>
      <c r="I213" s="17">
        <f t="shared" si="16"/>
        <v>92</v>
      </c>
    </row>
    <row r="214" spans="2:9" x14ac:dyDescent="0.25">
      <c r="B214" s="9">
        <v>700800009</v>
      </c>
      <c r="C214" s="8" t="s">
        <v>551</v>
      </c>
      <c r="D214" s="5">
        <f t="shared" si="13"/>
        <v>283.95999999999998</v>
      </c>
      <c r="E214" s="5">
        <v>229</v>
      </c>
      <c r="F214" s="6">
        <f t="shared" si="14"/>
        <v>133.59</v>
      </c>
      <c r="G214" s="6">
        <v>183</v>
      </c>
      <c r="H214" s="7">
        <f t="shared" si="15"/>
        <v>417.54999999999995</v>
      </c>
      <c r="I214" s="17">
        <f t="shared" si="16"/>
        <v>412</v>
      </c>
    </row>
    <row r="215" spans="2:9" x14ac:dyDescent="0.25">
      <c r="B215" s="9">
        <v>90077412</v>
      </c>
      <c r="C215" s="8" t="s">
        <v>552</v>
      </c>
      <c r="D215" s="5">
        <f t="shared" si="13"/>
        <v>34.72</v>
      </c>
      <c r="E215" s="5">
        <v>28</v>
      </c>
      <c r="F215" s="6">
        <f t="shared" si="14"/>
        <v>0</v>
      </c>
      <c r="G215" s="6"/>
      <c r="H215" s="7">
        <f t="shared" si="15"/>
        <v>34.72</v>
      </c>
      <c r="I215" s="17">
        <f t="shared" si="16"/>
        <v>28</v>
      </c>
    </row>
    <row r="216" spans="2:9" x14ac:dyDescent="0.25">
      <c r="B216" s="9">
        <v>130064003</v>
      </c>
      <c r="C216" s="8" t="s">
        <v>553</v>
      </c>
      <c r="D216" s="5">
        <f t="shared" si="13"/>
        <v>651</v>
      </c>
      <c r="E216" s="5">
        <v>525</v>
      </c>
      <c r="F216" s="6">
        <f t="shared" si="14"/>
        <v>2.19</v>
      </c>
      <c r="G216" s="6">
        <v>3</v>
      </c>
      <c r="H216" s="7">
        <f t="shared" si="15"/>
        <v>653.19000000000005</v>
      </c>
      <c r="I216" s="17">
        <f t="shared" si="16"/>
        <v>528</v>
      </c>
    </row>
    <row r="217" spans="2:9" x14ac:dyDescent="0.25">
      <c r="B217" s="9">
        <v>250000021</v>
      </c>
      <c r="C217" s="8" t="s">
        <v>554</v>
      </c>
      <c r="D217" s="5">
        <f t="shared" si="13"/>
        <v>218.24</v>
      </c>
      <c r="E217" s="5">
        <v>176</v>
      </c>
      <c r="F217" s="6">
        <f t="shared" si="14"/>
        <v>0</v>
      </c>
      <c r="G217" s="6"/>
      <c r="H217" s="7">
        <f t="shared" si="15"/>
        <v>218.24</v>
      </c>
      <c r="I217" s="17">
        <f t="shared" si="16"/>
        <v>176</v>
      </c>
    </row>
    <row r="218" spans="2:9" x14ac:dyDescent="0.25">
      <c r="B218" s="9">
        <v>941600020</v>
      </c>
      <c r="C218" s="8" t="s">
        <v>555</v>
      </c>
      <c r="D218" s="5">
        <f t="shared" si="13"/>
        <v>1491.72</v>
      </c>
      <c r="E218" s="5">
        <v>1203</v>
      </c>
      <c r="F218" s="6">
        <f t="shared" si="14"/>
        <v>557.72</v>
      </c>
      <c r="G218" s="6">
        <v>764</v>
      </c>
      <c r="H218" s="7">
        <f t="shared" si="15"/>
        <v>2049.44</v>
      </c>
      <c r="I218" s="17">
        <f t="shared" si="16"/>
        <v>1967</v>
      </c>
    </row>
    <row r="219" spans="2:9" x14ac:dyDescent="0.25">
      <c r="B219" s="9">
        <v>801400002</v>
      </c>
      <c r="C219" s="8" t="s">
        <v>556</v>
      </c>
      <c r="D219" s="5">
        <f t="shared" si="13"/>
        <v>726.64</v>
      </c>
      <c r="E219" s="5">
        <v>586</v>
      </c>
      <c r="F219" s="6">
        <f t="shared" si="14"/>
        <v>220.46</v>
      </c>
      <c r="G219" s="6">
        <v>302</v>
      </c>
      <c r="H219" s="7">
        <f t="shared" si="15"/>
        <v>947.1</v>
      </c>
      <c r="I219" s="17">
        <f t="shared" si="16"/>
        <v>888</v>
      </c>
    </row>
    <row r="220" spans="2:9" x14ac:dyDescent="0.25">
      <c r="B220" s="9">
        <v>620200060</v>
      </c>
      <c r="C220" s="8" t="s">
        <v>557</v>
      </c>
      <c r="D220" s="5">
        <f t="shared" si="13"/>
        <v>80.599999999999994</v>
      </c>
      <c r="E220" s="5">
        <v>65</v>
      </c>
      <c r="F220" s="6">
        <f t="shared" si="14"/>
        <v>0</v>
      </c>
      <c r="G220" s="6"/>
      <c r="H220" s="7">
        <f t="shared" si="15"/>
        <v>80.599999999999994</v>
      </c>
      <c r="I220" s="17">
        <f t="shared" si="16"/>
        <v>65</v>
      </c>
    </row>
    <row r="221" spans="2:9" x14ac:dyDescent="0.25">
      <c r="B221" s="9">
        <v>801600003</v>
      </c>
      <c r="C221" s="8" t="s">
        <v>558</v>
      </c>
      <c r="D221" s="5">
        <f t="shared" si="13"/>
        <v>2018.72</v>
      </c>
      <c r="E221" s="5">
        <v>1628</v>
      </c>
      <c r="F221" s="6">
        <f t="shared" si="14"/>
        <v>849.72</v>
      </c>
      <c r="G221" s="6">
        <v>1164</v>
      </c>
      <c r="H221" s="7">
        <f t="shared" si="15"/>
        <v>2868.44</v>
      </c>
      <c r="I221" s="17">
        <f t="shared" si="16"/>
        <v>2792</v>
      </c>
    </row>
    <row r="222" spans="2:9" x14ac:dyDescent="0.25">
      <c r="B222" s="9">
        <v>90012101</v>
      </c>
      <c r="C222" s="8" t="s">
        <v>559</v>
      </c>
      <c r="D222" s="5">
        <f t="shared" si="13"/>
        <v>162.44</v>
      </c>
      <c r="E222" s="5">
        <v>131</v>
      </c>
      <c r="F222" s="6">
        <f t="shared" si="14"/>
        <v>95.63</v>
      </c>
      <c r="G222" s="6">
        <v>131</v>
      </c>
      <c r="H222" s="7">
        <f t="shared" si="15"/>
        <v>258.07</v>
      </c>
      <c r="I222" s="17">
        <f t="shared" si="16"/>
        <v>262</v>
      </c>
    </row>
    <row r="223" spans="2:9" x14ac:dyDescent="0.25">
      <c r="B223" s="9">
        <v>170000007</v>
      </c>
      <c r="C223" s="8" t="s">
        <v>560</v>
      </c>
      <c r="D223" s="5">
        <f t="shared" si="13"/>
        <v>128.96</v>
      </c>
      <c r="E223" s="5">
        <v>104</v>
      </c>
      <c r="F223" s="6">
        <f t="shared" si="14"/>
        <v>0</v>
      </c>
      <c r="G223" s="6"/>
      <c r="H223" s="7">
        <f t="shared" si="15"/>
        <v>128.96</v>
      </c>
      <c r="I223" s="17">
        <f t="shared" si="16"/>
        <v>104</v>
      </c>
    </row>
    <row r="224" spans="2:9" x14ac:dyDescent="0.25">
      <c r="B224" s="9">
        <v>210000009</v>
      </c>
      <c r="C224" s="8" t="s">
        <v>561</v>
      </c>
      <c r="D224" s="5">
        <f t="shared" si="13"/>
        <v>200.88</v>
      </c>
      <c r="E224" s="5">
        <v>162</v>
      </c>
      <c r="F224" s="6">
        <f t="shared" si="14"/>
        <v>117.53</v>
      </c>
      <c r="G224" s="6">
        <v>161</v>
      </c>
      <c r="H224" s="7">
        <f t="shared" si="15"/>
        <v>318.40999999999997</v>
      </c>
      <c r="I224" s="17">
        <f t="shared" si="16"/>
        <v>323</v>
      </c>
    </row>
    <row r="225" spans="2:9" x14ac:dyDescent="0.25">
      <c r="B225" s="9">
        <v>19477430</v>
      </c>
      <c r="C225" s="8" t="s">
        <v>562</v>
      </c>
      <c r="D225" s="5">
        <f t="shared" si="13"/>
        <v>333.56</v>
      </c>
      <c r="E225" s="5">
        <v>269</v>
      </c>
      <c r="F225" s="6">
        <f t="shared" si="14"/>
        <v>0</v>
      </c>
      <c r="G225" s="6"/>
      <c r="H225" s="7">
        <f t="shared" si="15"/>
        <v>333.56</v>
      </c>
      <c r="I225" s="17">
        <f t="shared" si="16"/>
        <v>269</v>
      </c>
    </row>
    <row r="226" spans="2:9" x14ac:dyDescent="0.25">
      <c r="B226" s="9">
        <v>640600017</v>
      </c>
      <c r="C226" s="8" t="s">
        <v>563</v>
      </c>
      <c r="D226" s="5">
        <f t="shared" si="13"/>
        <v>110.36</v>
      </c>
      <c r="E226" s="5">
        <v>89</v>
      </c>
      <c r="F226" s="6">
        <f t="shared" si="14"/>
        <v>0</v>
      </c>
      <c r="G226" s="6"/>
      <c r="H226" s="7">
        <f t="shared" si="15"/>
        <v>110.36</v>
      </c>
      <c r="I226" s="17">
        <f t="shared" si="16"/>
        <v>89</v>
      </c>
    </row>
    <row r="227" spans="2:9" x14ac:dyDescent="0.25">
      <c r="B227" s="9">
        <v>19377420</v>
      </c>
      <c r="C227" s="8" t="s">
        <v>564</v>
      </c>
      <c r="D227" s="5">
        <f t="shared" si="13"/>
        <v>203.35999999999999</v>
      </c>
      <c r="E227" s="5">
        <v>164</v>
      </c>
      <c r="F227" s="6">
        <f t="shared" si="14"/>
        <v>0</v>
      </c>
      <c r="G227" s="6"/>
      <c r="H227" s="7">
        <f t="shared" si="15"/>
        <v>203.35999999999999</v>
      </c>
      <c r="I227" s="17">
        <f t="shared" si="16"/>
        <v>164</v>
      </c>
    </row>
    <row r="228" spans="2:9" x14ac:dyDescent="0.25">
      <c r="B228" s="9">
        <v>801600026</v>
      </c>
      <c r="C228" s="8" t="s">
        <v>565</v>
      </c>
      <c r="D228" s="5">
        <f t="shared" si="13"/>
        <v>429.04</v>
      </c>
      <c r="E228" s="5">
        <v>346</v>
      </c>
      <c r="F228" s="6">
        <f t="shared" si="14"/>
        <v>0</v>
      </c>
      <c r="G228" s="6"/>
      <c r="H228" s="7">
        <f t="shared" si="15"/>
        <v>429.04</v>
      </c>
      <c r="I228" s="17">
        <f t="shared" si="16"/>
        <v>346</v>
      </c>
    </row>
    <row r="229" spans="2:9" x14ac:dyDescent="0.25">
      <c r="B229" s="9">
        <v>941800004</v>
      </c>
      <c r="C229" s="8" t="s">
        <v>566</v>
      </c>
      <c r="D229" s="5">
        <f t="shared" si="13"/>
        <v>91.76</v>
      </c>
      <c r="E229" s="5">
        <v>74</v>
      </c>
      <c r="F229" s="6">
        <f t="shared" si="14"/>
        <v>35.04</v>
      </c>
      <c r="G229" s="6">
        <v>48</v>
      </c>
      <c r="H229" s="7">
        <f t="shared" si="15"/>
        <v>126.80000000000001</v>
      </c>
      <c r="I229" s="17">
        <f t="shared" si="16"/>
        <v>122</v>
      </c>
    </row>
    <row r="230" spans="2:9" x14ac:dyDescent="0.25">
      <c r="B230" s="9">
        <v>170000026</v>
      </c>
      <c r="C230" s="8" t="s">
        <v>567</v>
      </c>
      <c r="D230" s="5">
        <f t="shared" si="13"/>
        <v>27.28</v>
      </c>
      <c r="E230" s="5">
        <v>22</v>
      </c>
      <c r="F230" s="6">
        <f t="shared" si="14"/>
        <v>0</v>
      </c>
      <c r="G230" s="6"/>
      <c r="H230" s="7">
        <f t="shared" si="15"/>
        <v>27.28</v>
      </c>
      <c r="I230" s="17">
        <f t="shared" si="16"/>
        <v>22</v>
      </c>
    </row>
    <row r="231" spans="2:9" x14ac:dyDescent="0.25">
      <c r="B231" s="9">
        <v>500200035</v>
      </c>
      <c r="C231" s="8" t="s">
        <v>568</v>
      </c>
      <c r="D231" s="5">
        <f t="shared" si="13"/>
        <v>214.52</v>
      </c>
      <c r="E231" s="5">
        <v>173</v>
      </c>
      <c r="F231" s="6">
        <f t="shared" si="14"/>
        <v>0</v>
      </c>
      <c r="G231" s="6"/>
      <c r="H231" s="7">
        <f t="shared" si="15"/>
        <v>214.52</v>
      </c>
      <c r="I231" s="17">
        <f t="shared" si="16"/>
        <v>173</v>
      </c>
    </row>
    <row r="232" spans="2:9" x14ac:dyDescent="0.25">
      <c r="B232" s="9">
        <v>50000040</v>
      </c>
      <c r="C232" s="8" t="s">
        <v>569</v>
      </c>
      <c r="D232" s="5">
        <f t="shared" si="13"/>
        <v>372</v>
      </c>
      <c r="E232" s="5">
        <v>300</v>
      </c>
      <c r="F232" s="6">
        <f t="shared" si="14"/>
        <v>217.54</v>
      </c>
      <c r="G232" s="6">
        <v>298</v>
      </c>
      <c r="H232" s="7">
        <f t="shared" si="15"/>
        <v>589.54</v>
      </c>
      <c r="I232" s="17">
        <f t="shared" si="16"/>
        <v>598</v>
      </c>
    </row>
    <row r="233" spans="2:9" x14ac:dyDescent="0.25">
      <c r="B233" s="9">
        <v>901200013</v>
      </c>
      <c r="C233" s="8" t="s">
        <v>570</v>
      </c>
      <c r="D233" s="5">
        <f t="shared" si="13"/>
        <v>166.16</v>
      </c>
      <c r="E233" s="5">
        <v>134</v>
      </c>
      <c r="F233" s="6">
        <f t="shared" si="14"/>
        <v>0</v>
      </c>
      <c r="G233" s="6"/>
      <c r="H233" s="7">
        <f t="shared" si="15"/>
        <v>166.16</v>
      </c>
      <c r="I233" s="17">
        <f t="shared" si="16"/>
        <v>134</v>
      </c>
    </row>
    <row r="234" spans="2:9" x14ac:dyDescent="0.25">
      <c r="B234" s="9">
        <v>19477427</v>
      </c>
      <c r="C234" s="8" t="s">
        <v>571</v>
      </c>
      <c r="D234" s="5">
        <f t="shared" si="13"/>
        <v>57.04</v>
      </c>
      <c r="E234" s="5">
        <v>46</v>
      </c>
      <c r="F234" s="6">
        <f t="shared" si="14"/>
        <v>33.58</v>
      </c>
      <c r="G234" s="6">
        <v>46</v>
      </c>
      <c r="H234" s="7">
        <f t="shared" si="15"/>
        <v>90.62</v>
      </c>
      <c r="I234" s="17">
        <f t="shared" si="16"/>
        <v>92</v>
      </c>
    </row>
    <row r="235" spans="2:9" x14ac:dyDescent="0.25">
      <c r="B235" s="9">
        <v>440800011</v>
      </c>
      <c r="C235" s="8" t="s">
        <v>572</v>
      </c>
      <c r="D235" s="5">
        <f t="shared" si="13"/>
        <v>188.48</v>
      </c>
      <c r="E235" s="5">
        <v>152</v>
      </c>
      <c r="F235" s="6">
        <f t="shared" si="14"/>
        <v>0</v>
      </c>
      <c r="G235" s="6"/>
      <c r="H235" s="7">
        <f t="shared" si="15"/>
        <v>188.48</v>
      </c>
      <c r="I235" s="17">
        <f t="shared" si="16"/>
        <v>152</v>
      </c>
    </row>
    <row r="236" spans="2:9" x14ac:dyDescent="0.25">
      <c r="B236" s="9">
        <v>880200016</v>
      </c>
      <c r="C236" s="8" t="s">
        <v>573</v>
      </c>
      <c r="D236" s="5">
        <f t="shared" si="13"/>
        <v>1939.36</v>
      </c>
      <c r="E236" s="5">
        <v>1564</v>
      </c>
      <c r="F236" s="6">
        <f t="shared" si="14"/>
        <v>1018.35</v>
      </c>
      <c r="G236" s="6">
        <v>1395</v>
      </c>
      <c r="H236" s="7">
        <f t="shared" si="15"/>
        <v>2957.71</v>
      </c>
      <c r="I236" s="17">
        <f t="shared" si="16"/>
        <v>2959</v>
      </c>
    </row>
    <row r="237" spans="2:9" x14ac:dyDescent="0.25">
      <c r="B237" s="9">
        <v>10000316</v>
      </c>
      <c r="C237" s="8" t="s">
        <v>574</v>
      </c>
      <c r="D237" s="5">
        <f t="shared" si="13"/>
        <v>23.56</v>
      </c>
      <c r="E237" s="5">
        <v>19</v>
      </c>
      <c r="F237" s="6">
        <f t="shared" si="14"/>
        <v>0</v>
      </c>
      <c r="G237" s="6"/>
      <c r="H237" s="7">
        <f t="shared" si="15"/>
        <v>23.56</v>
      </c>
      <c r="I237" s="17">
        <f t="shared" si="16"/>
        <v>19</v>
      </c>
    </row>
    <row r="238" spans="2:9" x14ac:dyDescent="0.25">
      <c r="B238" s="9">
        <v>10077476</v>
      </c>
      <c r="C238" s="8" t="s">
        <v>575</v>
      </c>
      <c r="D238" s="5">
        <f t="shared" si="13"/>
        <v>477.4</v>
      </c>
      <c r="E238" s="5">
        <v>385</v>
      </c>
      <c r="F238" s="6">
        <f t="shared" si="14"/>
        <v>0</v>
      </c>
      <c r="G238" s="6"/>
      <c r="H238" s="7">
        <f t="shared" si="15"/>
        <v>477.4</v>
      </c>
      <c r="I238" s="17">
        <f t="shared" si="16"/>
        <v>385</v>
      </c>
    </row>
    <row r="239" spans="2:9" x14ac:dyDescent="0.25">
      <c r="B239" s="9">
        <v>380200026</v>
      </c>
      <c r="C239" s="8" t="s">
        <v>576</v>
      </c>
      <c r="D239" s="5">
        <f t="shared" si="13"/>
        <v>65.72</v>
      </c>
      <c r="E239" s="5">
        <v>53</v>
      </c>
      <c r="F239" s="6">
        <f t="shared" si="14"/>
        <v>38.69</v>
      </c>
      <c r="G239" s="6">
        <v>53</v>
      </c>
      <c r="H239" s="7">
        <f t="shared" si="15"/>
        <v>104.41</v>
      </c>
      <c r="I239" s="17">
        <f t="shared" si="16"/>
        <v>106</v>
      </c>
    </row>
    <row r="240" spans="2:9" x14ac:dyDescent="0.25">
      <c r="B240" s="9">
        <v>10011401</v>
      </c>
      <c r="C240" s="8" t="s">
        <v>577</v>
      </c>
      <c r="D240" s="5">
        <f t="shared" si="13"/>
        <v>2535.8000000000002</v>
      </c>
      <c r="E240" s="5">
        <v>2045</v>
      </c>
      <c r="F240" s="6">
        <f t="shared" si="14"/>
        <v>2463.75</v>
      </c>
      <c r="G240" s="6">
        <v>3375</v>
      </c>
      <c r="H240" s="7">
        <f t="shared" si="15"/>
        <v>4999.55</v>
      </c>
      <c r="I240" s="17">
        <f t="shared" si="16"/>
        <v>5420</v>
      </c>
    </row>
    <row r="241" spans="2:9" x14ac:dyDescent="0.25">
      <c r="B241" s="9">
        <v>170077434</v>
      </c>
      <c r="C241" s="8" t="s">
        <v>578</v>
      </c>
      <c r="D241" s="5">
        <f t="shared" si="13"/>
        <v>66.959999999999994</v>
      </c>
      <c r="E241" s="5">
        <v>54</v>
      </c>
      <c r="F241" s="6">
        <f t="shared" si="14"/>
        <v>0</v>
      </c>
      <c r="G241" s="6"/>
      <c r="H241" s="7">
        <f t="shared" si="15"/>
        <v>66.959999999999994</v>
      </c>
      <c r="I241" s="17">
        <f t="shared" si="16"/>
        <v>54</v>
      </c>
    </row>
    <row r="242" spans="2:9" x14ac:dyDescent="0.25">
      <c r="B242" s="9">
        <v>900200046</v>
      </c>
      <c r="C242" s="8" t="s">
        <v>579</v>
      </c>
      <c r="D242" s="5">
        <f t="shared" si="13"/>
        <v>2693.28</v>
      </c>
      <c r="E242" s="5">
        <v>2172</v>
      </c>
      <c r="F242" s="6">
        <f t="shared" si="14"/>
        <v>1643.23</v>
      </c>
      <c r="G242" s="6">
        <v>2251</v>
      </c>
      <c r="H242" s="7">
        <f t="shared" si="15"/>
        <v>4336.51</v>
      </c>
      <c r="I242" s="17">
        <f t="shared" si="16"/>
        <v>4423</v>
      </c>
    </row>
    <row r="243" spans="2:9" x14ac:dyDescent="0.25">
      <c r="B243" s="9">
        <v>10000289</v>
      </c>
      <c r="C243" s="8" t="s">
        <v>580</v>
      </c>
      <c r="D243" s="5">
        <f t="shared" si="13"/>
        <v>813.43999999999994</v>
      </c>
      <c r="E243" s="5">
        <v>656</v>
      </c>
      <c r="F243" s="6">
        <f t="shared" si="14"/>
        <v>0</v>
      </c>
      <c r="G243" s="6"/>
      <c r="H243" s="7">
        <f t="shared" si="15"/>
        <v>813.43999999999994</v>
      </c>
      <c r="I243" s="17">
        <f t="shared" si="16"/>
        <v>656</v>
      </c>
    </row>
    <row r="244" spans="2:9" x14ac:dyDescent="0.25">
      <c r="B244" s="9">
        <v>10065214</v>
      </c>
      <c r="C244" s="8" t="s">
        <v>581</v>
      </c>
      <c r="D244" s="5">
        <f t="shared" si="13"/>
        <v>37.200000000000003</v>
      </c>
      <c r="E244" s="5">
        <v>30</v>
      </c>
      <c r="F244" s="6">
        <f t="shared" si="14"/>
        <v>0</v>
      </c>
      <c r="G244" s="6"/>
      <c r="H244" s="7">
        <f t="shared" si="15"/>
        <v>37.200000000000003</v>
      </c>
      <c r="I244" s="17">
        <f t="shared" si="16"/>
        <v>30</v>
      </c>
    </row>
    <row r="245" spans="2:9" x14ac:dyDescent="0.25">
      <c r="B245" s="9">
        <v>250000087</v>
      </c>
      <c r="C245" s="8" t="s">
        <v>582</v>
      </c>
      <c r="D245" s="5">
        <f t="shared" si="13"/>
        <v>1905.8799999999999</v>
      </c>
      <c r="E245" s="5">
        <v>1537</v>
      </c>
      <c r="F245" s="6">
        <f t="shared" si="14"/>
        <v>1111.79</v>
      </c>
      <c r="G245" s="6">
        <v>1523</v>
      </c>
      <c r="H245" s="7">
        <f t="shared" si="15"/>
        <v>3017.67</v>
      </c>
      <c r="I245" s="17">
        <f t="shared" si="16"/>
        <v>3060</v>
      </c>
    </row>
    <row r="246" spans="2:9" x14ac:dyDescent="0.25">
      <c r="B246" s="9">
        <v>19277401</v>
      </c>
      <c r="C246" s="8" t="s">
        <v>583</v>
      </c>
      <c r="D246" s="5">
        <f t="shared" si="13"/>
        <v>22.32</v>
      </c>
      <c r="E246" s="5">
        <v>18</v>
      </c>
      <c r="F246" s="6">
        <f t="shared" si="14"/>
        <v>0</v>
      </c>
      <c r="G246" s="6"/>
      <c r="H246" s="7">
        <f t="shared" si="15"/>
        <v>22.32</v>
      </c>
      <c r="I246" s="17">
        <f t="shared" si="16"/>
        <v>18</v>
      </c>
    </row>
    <row r="247" spans="2:9" x14ac:dyDescent="0.25">
      <c r="B247" s="9">
        <v>801600020</v>
      </c>
      <c r="C247" s="8" t="s">
        <v>584</v>
      </c>
      <c r="D247" s="5">
        <f t="shared" si="13"/>
        <v>39.68</v>
      </c>
      <c r="E247" s="5">
        <v>32</v>
      </c>
      <c r="F247" s="6">
        <f t="shared" si="14"/>
        <v>0</v>
      </c>
      <c r="G247" s="6"/>
      <c r="H247" s="7">
        <f t="shared" si="15"/>
        <v>39.68</v>
      </c>
      <c r="I247" s="17">
        <f t="shared" si="16"/>
        <v>32</v>
      </c>
    </row>
    <row r="248" spans="2:9" x14ac:dyDescent="0.25">
      <c r="B248" s="9">
        <v>90000115</v>
      </c>
      <c r="C248" s="8" t="s">
        <v>585</v>
      </c>
      <c r="D248" s="5">
        <f t="shared" si="13"/>
        <v>256.68</v>
      </c>
      <c r="E248" s="5">
        <v>207</v>
      </c>
      <c r="F248" s="6">
        <f t="shared" si="14"/>
        <v>0</v>
      </c>
      <c r="G248" s="6"/>
      <c r="H248" s="7">
        <f t="shared" si="15"/>
        <v>256.68</v>
      </c>
      <c r="I248" s="17">
        <f t="shared" si="16"/>
        <v>207</v>
      </c>
    </row>
    <row r="249" spans="2:9" x14ac:dyDescent="0.25">
      <c r="B249" s="9">
        <v>701800002</v>
      </c>
      <c r="C249" s="8" t="s">
        <v>304</v>
      </c>
      <c r="D249" s="5">
        <f t="shared" si="13"/>
        <v>105.4</v>
      </c>
      <c r="E249" s="5">
        <v>85</v>
      </c>
      <c r="F249" s="6">
        <f t="shared" si="14"/>
        <v>86.87</v>
      </c>
      <c r="G249" s="6">
        <v>119</v>
      </c>
      <c r="H249" s="7">
        <f t="shared" si="15"/>
        <v>192.27</v>
      </c>
      <c r="I249" s="17">
        <f t="shared" si="16"/>
        <v>204</v>
      </c>
    </row>
    <row r="250" spans="2:9" x14ac:dyDescent="0.25">
      <c r="B250" s="9">
        <v>19477411</v>
      </c>
      <c r="C250" s="8" t="s">
        <v>586</v>
      </c>
      <c r="D250" s="5">
        <f t="shared" si="13"/>
        <v>389.36</v>
      </c>
      <c r="E250" s="5">
        <v>314</v>
      </c>
      <c r="F250" s="6">
        <f t="shared" si="14"/>
        <v>0</v>
      </c>
      <c r="G250" s="6"/>
      <c r="H250" s="7">
        <f t="shared" si="15"/>
        <v>389.36</v>
      </c>
      <c r="I250" s="17">
        <f t="shared" si="16"/>
        <v>314</v>
      </c>
    </row>
    <row r="251" spans="2:9" x14ac:dyDescent="0.25">
      <c r="B251" s="9">
        <v>170024101</v>
      </c>
      <c r="C251" s="8" t="s">
        <v>587</v>
      </c>
      <c r="D251" s="5">
        <f t="shared" si="13"/>
        <v>734.08</v>
      </c>
      <c r="E251" s="5">
        <v>592</v>
      </c>
      <c r="F251" s="6">
        <f t="shared" si="14"/>
        <v>710.29</v>
      </c>
      <c r="G251" s="6">
        <v>973</v>
      </c>
      <c r="H251" s="7">
        <f t="shared" si="15"/>
        <v>1444.37</v>
      </c>
      <c r="I251" s="17">
        <f t="shared" si="16"/>
        <v>1565</v>
      </c>
    </row>
    <row r="252" spans="2:9" x14ac:dyDescent="0.25">
      <c r="B252" s="9">
        <v>409500009</v>
      </c>
      <c r="C252" s="8" t="s">
        <v>588</v>
      </c>
      <c r="D252" s="5">
        <f t="shared" si="13"/>
        <v>32.24</v>
      </c>
      <c r="E252" s="5">
        <v>26</v>
      </c>
      <c r="F252" s="6">
        <f t="shared" si="14"/>
        <v>0</v>
      </c>
      <c r="G252" s="6"/>
      <c r="H252" s="7">
        <f t="shared" si="15"/>
        <v>32.24</v>
      </c>
      <c r="I252" s="17">
        <f t="shared" si="16"/>
        <v>26</v>
      </c>
    </row>
    <row r="253" spans="2:9" x14ac:dyDescent="0.25">
      <c r="B253" s="9">
        <v>170077429</v>
      </c>
      <c r="C253" s="8" t="s">
        <v>589</v>
      </c>
      <c r="D253" s="5">
        <f t="shared" si="13"/>
        <v>79.36</v>
      </c>
      <c r="E253" s="5">
        <v>64</v>
      </c>
      <c r="F253" s="6">
        <f t="shared" si="14"/>
        <v>0</v>
      </c>
      <c r="G253" s="6"/>
      <c r="H253" s="7">
        <f t="shared" si="15"/>
        <v>79.36</v>
      </c>
      <c r="I253" s="17">
        <f t="shared" si="16"/>
        <v>64</v>
      </c>
    </row>
    <row r="254" spans="2:9" x14ac:dyDescent="0.25">
      <c r="B254" s="9">
        <v>270024101</v>
      </c>
      <c r="C254" s="8" t="s">
        <v>590</v>
      </c>
      <c r="D254" s="5">
        <f t="shared" si="13"/>
        <v>3295.92</v>
      </c>
      <c r="E254" s="5">
        <v>2658</v>
      </c>
      <c r="F254" s="6">
        <f t="shared" si="14"/>
        <v>985.5</v>
      </c>
      <c r="G254" s="6">
        <v>1350</v>
      </c>
      <c r="H254" s="7">
        <f t="shared" si="15"/>
        <v>4281.42</v>
      </c>
      <c r="I254" s="17">
        <f t="shared" si="16"/>
        <v>4008</v>
      </c>
    </row>
    <row r="255" spans="2:9" x14ac:dyDescent="0.25">
      <c r="B255" s="9">
        <v>10000493</v>
      </c>
      <c r="C255" s="8" t="s">
        <v>591</v>
      </c>
      <c r="D255" s="5">
        <f t="shared" si="13"/>
        <v>274.04000000000002</v>
      </c>
      <c r="E255" s="5">
        <v>221</v>
      </c>
      <c r="F255" s="6">
        <f t="shared" si="14"/>
        <v>371.57</v>
      </c>
      <c r="G255" s="6">
        <v>509</v>
      </c>
      <c r="H255" s="7">
        <f t="shared" si="15"/>
        <v>645.61</v>
      </c>
      <c r="I255" s="17">
        <f t="shared" si="16"/>
        <v>730</v>
      </c>
    </row>
    <row r="256" spans="2:9" x14ac:dyDescent="0.25">
      <c r="B256" s="9">
        <v>10064114</v>
      </c>
      <c r="C256" s="8" t="s">
        <v>592</v>
      </c>
      <c r="D256" s="5">
        <f t="shared" si="13"/>
        <v>5710.2</v>
      </c>
      <c r="E256" s="5">
        <v>4605</v>
      </c>
      <c r="F256" s="6">
        <f t="shared" si="14"/>
        <v>3804.0299999999997</v>
      </c>
      <c r="G256" s="6">
        <v>5211</v>
      </c>
      <c r="H256" s="7">
        <f t="shared" si="15"/>
        <v>9514.23</v>
      </c>
      <c r="I256" s="17">
        <f t="shared" si="16"/>
        <v>9816</v>
      </c>
    </row>
    <row r="257" spans="2:9" x14ac:dyDescent="0.25">
      <c r="B257" s="9">
        <v>10054211</v>
      </c>
      <c r="C257" s="8" t="s">
        <v>224</v>
      </c>
      <c r="D257" s="5">
        <f t="shared" si="13"/>
        <v>3076.44</v>
      </c>
      <c r="E257" s="5">
        <v>2481</v>
      </c>
      <c r="F257" s="6">
        <f t="shared" si="14"/>
        <v>156.94999999999999</v>
      </c>
      <c r="G257" s="6">
        <v>215</v>
      </c>
      <c r="H257" s="7">
        <f t="shared" si="15"/>
        <v>3233.39</v>
      </c>
      <c r="I257" s="17">
        <f t="shared" si="16"/>
        <v>2696</v>
      </c>
    </row>
    <row r="258" spans="2:9" x14ac:dyDescent="0.25">
      <c r="B258" s="9">
        <v>440800001</v>
      </c>
      <c r="C258" s="8" t="s">
        <v>593</v>
      </c>
      <c r="D258" s="5">
        <f t="shared" si="13"/>
        <v>369.52</v>
      </c>
      <c r="E258" s="5">
        <v>298</v>
      </c>
      <c r="F258" s="6">
        <f t="shared" si="14"/>
        <v>175.2</v>
      </c>
      <c r="G258" s="6">
        <v>240</v>
      </c>
      <c r="H258" s="7">
        <f t="shared" si="15"/>
        <v>544.72</v>
      </c>
      <c r="I258" s="17">
        <f t="shared" si="16"/>
        <v>538</v>
      </c>
    </row>
    <row r="259" spans="2:9" x14ac:dyDescent="0.25">
      <c r="B259" s="9">
        <v>10064120</v>
      </c>
      <c r="C259" s="8" t="s">
        <v>227</v>
      </c>
      <c r="D259" s="5">
        <f t="shared" si="13"/>
        <v>37557.120000000003</v>
      </c>
      <c r="E259" s="5">
        <v>30288</v>
      </c>
      <c r="F259" s="6">
        <f t="shared" si="14"/>
        <v>18925.98</v>
      </c>
      <c r="G259" s="6">
        <v>25926</v>
      </c>
      <c r="H259" s="7">
        <f t="shared" si="15"/>
        <v>56483.100000000006</v>
      </c>
      <c r="I259" s="17">
        <f t="shared" si="16"/>
        <v>56214</v>
      </c>
    </row>
    <row r="260" spans="2:9" x14ac:dyDescent="0.25">
      <c r="B260" s="9">
        <v>19164506</v>
      </c>
      <c r="C260" s="8" t="s">
        <v>237</v>
      </c>
      <c r="D260" s="5">
        <f t="shared" si="13"/>
        <v>466.24</v>
      </c>
      <c r="E260" s="5">
        <v>376</v>
      </c>
      <c r="F260" s="6">
        <f t="shared" si="14"/>
        <v>0</v>
      </c>
      <c r="G260" s="6"/>
      <c r="H260" s="7">
        <f t="shared" si="15"/>
        <v>466.24</v>
      </c>
      <c r="I260" s="17">
        <f t="shared" si="16"/>
        <v>376</v>
      </c>
    </row>
    <row r="261" spans="2:9" x14ac:dyDescent="0.25">
      <c r="B261" s="9">
        <v>601000001</v>
      </c>
      <c r="C261" s="8" t="s">
        <v>190</v>
      </c>
      <c r="D261" s="5">
        <f t="shared" si="13"/>
        <v>903.96</v>
      </c>
      <c r="E261" s="5">
        <v>729</v>
      </c>
      <c r="F261" s="6">
        <f t="shared" si="14"/>
        <v>296.38</v>
      </c>
      <c r="G261" s="6">
        <v>406</v>
      </c>
      <c r="H261" s="7">
        <f t="shared" si="15"/>
        <v>1200.3400000000001</v>
      </c>
      <c r="I261" s="17">
        <f t="shared" si="16"/>
        <v>1135</v>
      </c>
    </row>
    <row r="262" spans="2:9" x14ac:dyDescent="0.25">
      <c r="B262" s="9">
        <v>170000010</v>
      </c>
      <c r="C262" s="8" t="s">
        <v>594</v>
      </c>
      <c r="D262" s="5">
        <f t="shared" si="13"/>
        <v>280.24</v>
      </c>
      <c r="E262" s="5">
        <v>226</v>
      </c>
      <c r="F262" s="6">
        <f t="shared" si="14"/>
        <v>0</v>
      </c>
      <c r="G262" s="6"/>
      <c r="H262" s="7">
        <f t="shared" si="15"/>
        <v>280.24</v>
      </c>
      <c r="I262" s="17">
        <f t="shared" si="16"/>
        <v>226</v>
      </c>
    </row>
    <row r="263" spans="2:9" x14ac:dyDescent="0.25">
      <c r="B263" s="9">
        <v>210000010</v>
      </c>
      <c r="C263" s="8" t="s">
        <v>595</v>
      </c>
      <c r="D263" s="5">
        <f t="shared" si="13"/>
        <v>217</v>
      </c>
      <c r="E263" s="5">
        <v>175</v>
      </c>
      <c r="F263" s="6">
        <f t="shared" si="14"/>
        <v>0</v>
      </c>
      <c r="G263" s="6"/>
      <c r="H263" s="7">
        <f t="shared" si="15"/>
        <v>217</v>
      </c>
      <c r="I263" s="17">
        <f t="shared" si="16"/>
        <v>175</v>
      </c>
    </row>
    <row r="264" spans="2:9" x14ac:dyDescent="0.25">
      <c r="B264" s="9">
        <v>250000092</v>
      </c>
      <c r="C264" s="8" t="s">
        <v>596</v>
      </c>
      <c r="D264" s="5">
        <f t="shared" ref="D264:D278" si="17">1.24*E264</f>
        <v>5664.32</v>
      </c>
      <c r="E264" s="5">
        <v>4568</v>
      </c>
      <c r="F264" s="6">
        <f t="shared" ref="F264:F278" si="18">0.73*G264</f>
        <v>4201.1499999999996</v>
      </c>
      <c r="G264" s="6">
        <v>5755</v>
      </c>
      <c r="H264" s="7">
        <f t="shared" ref="H264:H278" si="19">D264+F264</f>
        <v>9865.4699999999993</v>
      </c>
      <c r="I264" s="17">
        <f t="shared" ref="I264:I278" si="20">E264+G264</f>
        <v>10323</v>
      </c>
    </row>
    <row r="265" spans="2:9" x14ac:dyDescent="0.25">
      <c r="B265" s="9">
        <v>19177450</v>
      </c>
      <c r="C265" s="8" t="s">
        <v>597</v>
      </c>
      <c r="D265" s="5">
        <f t="shared" si="17"/>
        <v>249.24</v>
      </c>
      <c r="E265" s="5">
        <v>201</v>
      </c>
      <c r="F265" s="6">
        <f t="shared" si="18"/>
        <v>0</v>
      </c>
      <c r="G265" s="6"/>
      <c r="H265" s="7">
        <f t="shared" si="19"/>
        <v>249.24</v>
      </c>
      <c r="I265" s="17">
        <f t="shared" si="20"/>
        <v>201</v>
      </c>
    </row>
    <row r="266" spans="2:9" x14ac:dyDescent="0.25">
      <c r="B266" s="9">
        <v>381600010</v>
      </c>
      <c r="C266" s="8" t="s">
        <v>598</v>
      </c>
      <c r="D266" s="5">
        <f t="shared" si="17"/>
        <v>69.44</v>
      </c>
      <c r="E266" s="5">
        <v>56</v>
      </c>
      <c r="F266" s="6">
        <f t="shared" si="18"/>
        <v>14.6</v>
      </c>
      <c r="G266" s="6">
        <v>20</v>
      </c>
      <c r="H266" s="7">
        <f t="shared" si="19"/>
        <v>84.039999999999992</v>
      </c>
      <c r="I266" s="17">
        <f t="shared" si="20"/>
        <v>76</v>
      </c>
    </row>
    <row r="267" spans="2:9" x14ac:dyDescent="0.25">
      <c r="B267" s="9">
        <v>781800005</v>
      </c>
      <c r="C267" s="8" t="s">
        <v>599</v>
      </c>
      <c r="D267" s="5">
        <f t="shared" si="17"/>
        <v>111.6</v>
      </c>
      <c r="E267" s="5">
        <v>90</v>
      </c>
      <c r="F267" s="6">
        <f t="shared" si="18"/>
        <v>43.8</v>
      </c>
      <c r="G267" s="6">
        <v>60</v>
      </c>
      <c r="H267" s="7">
        <f t="shared" si="19"/>
        <v>155.39999999999998</v>
      </c>
      <c r="I267" s="17">
        <f t="shared" si="20"/>
        <v>150</v>
      </c>
    </row>
    <row r="268" spans="2:9" x14ac:dyDescent="0.25">
      <c r="B268" s="9">
        <v>250000106</v>
      </c>
      <c r="C268" s="8" t="s">
        <v>600</v>
      </c>
      <c r="D268" s="5">
        <f t="shared" si="17"/>
        <v>365.8</v>
      </c>
      <c r="E268" s="5">
        <v>295</v>
      </c>
      <c r="F268" s="6">
        <f t="shared" si="18"/>
        <v>216.07999999999998</v>
      </c>
      <c r="G268" s="6">
        <v>296</v>
      </c>
      <c r="H268" s="7">
        <f t="shared" si="19"/>
        <v>581.88</v>
      </c>
      <c r="I268" s="17">
        <f t="shared" si="20"/>
        <v>591</v>
      </c>
    </row>
    <row r="269" spans="2:9" x14ac:dyDescent="0.25">
      <c r="B269" s="9">
        <v>620200058</v>
      </c>
      <c r="C269" s="8" t="s">
        <v>601</v>
      </c>
      <c r="D269" s="5">
        <f t="shared" si="17"/>
        <v>303.8</v>
      </c>
      <c r="E269" s="5">
        <v>245</v>
      </c>
      <c r="F269" s="6">
        <f t="shared" si="18"/>
        <v>2618.5099999999998</v>
      </c>
      <c r="G269" s="6">
        <v>3587</v>
      </c>
      <c r="H269" s="7">
        <f t="shared" si="19"/>
        <v>2922.31</v>
      </c>
      <c r="I269" s="17">
        <f t="shared" si="20"/>
        <v>3832</v>
      </c>
    </row>
    <row r="270" spans="2:9" x14ac:dyDescent="0.25">
      <c r="B270" s="9">
        <v>10000945</v>
      </c>
      <c r="C270" s="8" t="s">
        <v>602</v>
      </c>
      <c r="D270" s="5">
        <f t="shared" si="17"/>
        <v>4.96</v>
      </c>
      <c r="E270" s="5">
        <v>4</v>
      </c>
      <c r="F270" s="6">
        <f t="shared" si="18"/>
        <v>0</v>
      </c>
      <c r="G270" s="6"/>
      <c r="H270" s="7">
        <f t="shared" si="19"/>
        <v>4.96</v>
      </c>
      <c r="I270" s="17">
        <f t="shared" si="20"/>
        <v>4</v>
      </c>
    </row>
    <row r="271" spans="2:9" x14ac:dyDescent="0.25">
      <c r="B271" s="9">
        <v>90077413</v>
      </c>
      <c r="C271" s="8" t="s">
        <v>603</v>
      </c>
      <c r="D271" s="5">
        <f t="shared" si="17"/>
        <v>460.04</v>
      </c>
      <c r="E271" s="5">
        <v>371</v>
      </c>
      <c r="F271" s="6">
        <f t="shared" si="18"/>
        <v>0</v>
      </c>
      <c r="G271" s="6"/>
      <c r="H271" s="7">
        <f t="shared" si="19"/>
        <v>460.04</v>
      </c>
      <c r="I271" s="17">
        <f t="shared" si="20"/>
        <v>371</v>
      </c>
    </row>
    <row r="272" spans="2:9" x14ac:dyDescent="0.25">
      <c r="B272" s="9">
        <v>801600021</v>
      </c>
      <c r="C272" s="8" t="s">
        <v>604</v>
      </c>
      <c r="D272" s="5">
        <f t="shared" si="17"/>
        <v>136.4</v>
      </c>
      <c r="E272" s="5">
        <v>110</v>
      </c>
      <c r="F272" s="6">
        <f t="shared" si="18"/>
        <v>0</v>
      </c>
      <c r="G272" s="6"/>
      <c r="H272" s="7">
        <f t="shared" si="19"/>
        <v>136.4</v>
      </c>
      <c r="I272" s="17">
        <f t="shared" si="20"/>
        <v>110</v>
      </c>
    </row>
    <row r="273" spans="2:9" x14ac:dyDescent="0.25">
      <c r="B273" s="9">
        <v>680200001</v>
      </c>
      <c r="C273" s="8" t="s">
        <v>605</v>
      </c>
      <c r="D273" s="5">
        <f t="shared" si="17"/>
        <v>220.72</v>
      </c>
      <c r="E273" s="5">
        <v>178</v>
      </c>
      <c r="F273" s="6">
        <f t="shared" si="18"/>
        <v>0</v>
      </c>
      <c r="G273" s="6"/>
      <c r="H273" s="7">
        <f t="shared" si="19"/>
        <v>220.72</v>
      </c>
      <c r="I273" s="17">
        <f t="shared" si="20"/>
        <v>178</v>
      </c>
    </row>
    <row r="274" spans="2:9" x14ac:dyDescent="0.25">
      <c r="B274" s="9">
        <v>10000310</v>
      </c>
      <c r="C274" s="8" t="s">
        <v>606</v>
      </c>
      <c r="D274" s="5">
        <f t="shared" si="17"/>
        <v>279</v>
      </c>
      <c r="E274" s="5">
        <v>225</v>
      </c>
      <c r="F274" s="6">
        <f t="shared" si="18"/>
        <v>0</v>
      </c>
      <c r="G274" s="6"/>
      <c r="H274" s="7">
        <f t="shared" si="19"/>
        <v>279</v>
      </c>
      <c r="I274" s="17">
        <f t="shared" si="20"/>
        <v>225</v>
      </c>
    </row>
    <row r="275" spans="2:9" x14ac:dyDescent="0.25">
      <c r="B275" s="9">
        <v>90000041</v>
      </c>
      <c r="C275" s="8" t="s">
        <v>607</v>
      </c>
      <c r="D275" s="5">
        <f t="shared" si="17"/>
        <v>311.24</v>
      </c>
      <c r="E275" s="5">
        <v>251</v>
      </c>
      <c r="F275" s="6">
        <f t="shared" si="18"/>
        <v>115.34</v>
      </c>
      <c r="G275" s="6">
        <v>158</v>
      </c>
      <c r="H275" s="7">
        <f t="shared" si="19"/>
        <v>426.58000000000004</v>
      </c>
      <c r="I275" s="17">
        <f t="shared" si="20"/>
        <v>409</v>
      </c>
    </row>
    <row r="276" spans="2:9" x14ac:dyDescent="0.25">
      <c r="B276" s="9">
        <v>90000026</v>
      </c>
      <c r="C276" s="8" t="s">
        <v>608</v>
      </c>
      <c r="D276" s="5">
        <f t="shared" si="17"/>
        <v>4136.6400000000003</v>
      </c>
      <c r="E276" s="5">
        <v>3336</v>
      </c>
      <c r="F276" s="6">
        <f t="shared" si="18"/>
        <v>582.54</v>
      </c>
      <c r="G276" s="6">
        <v>798</v>
      </c>
      <c r="H276" s="7">
        <f t="shared" si="19"/>
        <v>4719.18</v>
      </c>
      <c r="I276" s="17">
        <f t="shared" si="20"/>
        <v>4134</v>
      </c>
    </row>
    <row r="277" spans="2:9" x14ac:dyDescent="0.25">
      <c r="B277" s="9">
        <v>270020302</v>
      </c>
      <c r="C277" s="8" t="s">
        <v>609</v>
      </c>
      <c r="D277" s="5">
        <f t="shared" si="17"/>
        <v>4674.8</v>
      </c>
      <c r="E277" s="5">
        <v>3770</v>
      </c>
      <c r="F277" s="6">
        <f t="shared" si="18"/>
        <v>3186.45</v>
      </c>
      <c r="G277" s="6">
        <v>4365</v>
      </c>
      <c r="H277" s="7">
        <f t="shared" si="19"/>
        <v>7861.25</v>
      </c>
      <c r="I277" s="17">
        <f t="shared" si="20"/>
        <v>8135</v>
      </c>
    </row>
    <row r="278" spans="2:9" x14ac:dyDescent="0.25">
      <c r="B278" s="9">
        <v>270000007</v>
      </c>
      <c r="C278" s="8" t="s">
        <v>610</v>
      </c>
      <c r="D278" s="5">
        <f t="shared" si="17"/>
        <v>88.04</v>
      </c>
      <c r="E278" s="5">
        <v>71</v>
      </c>
      <c r="F278" s="6">
        <f t="shared" si="18"/>
        <v>0</v>
      </c>
      <c r="G278" s="6"/>
      <c r="H278" s="7">
        <f t="shared" si="19"/>
        <v>88.04</v>
      </c>
      <c r="I278" s="17">
        <f t="shared" si="20"/>
        <v>71</v>
      </c>
    </row>
  </sheetData>
  <mergeCells count="3">
    <mergeCell ref="B3:I3"/>
    <mergeCell ref="B4:I4"/>
    <mergeCell ref="E1:I2"/>
  </mergeCells>
  <pageMargins left="0.25" right="0.25"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H758"/>
  <sheetViews>
    <sheetView zoomScale="77" zoomScaleNormal="77" workbookViewId="0">
      <selection activeCell="N9" sqref="N9"/>
    </sheetView>
  </sheetViews>
  <sheetFormatPr defaultRowHeight="15" x14ac:dyDescent="0.25"/>
  <cols>
    <col min="1" max="1" width="13.5703125" style="569" customWidth="1"/>
    <col min="2" max="2" width="65.7109375" style="569" customWidth="1"/>
    <col min="3" max="3" width="11.42578125" style="569" customWidth="1"/>
    <col min="4" max="4" width="10.140625" style="569" customWidth="1"/>
    <col min="5" max="5" width="19.85546875" style="569" customWidth="1"/>
    <col min="6" max="8" width="10.85546875" style="569" customWidth="1"/>
    <col min="9" max="16384" width="9.140625" style="569"/>
  </cols>
  <sheetData>
    <row r="1" spans="1:8" ht="69" customHeight="1" x14ac:dyDescent="0.25">
      <c r="D1" s="645" t="s">
        <v>1654</v>
      </c>
      <c r="E1" s="645"/>
      <c r="F1" s="645"/>
      <c r="G1" s="645"/>
      <c r="H1" s="645"/>
    </row>
    <row r="2" spans="1:8" ht="18.75" customHeight="1" x14ac:dyDescent="0.25">
      <c r="D2" s="556"/>
      <c r="E2" s="556"/>
      <c r="F2" s="556"/>
      <c r="G2" s="556"/>
      <c r="H2" s="556"/>
    </row>
    <row r="3" spans="1:8" ht="14.25" customHeight="1" x14ac:dyDescent="0.25">
      <c r="A3" s="644" t="s">
        <v>762</v>
      </c>
      <c r="B3" s="644"/>
      <c r="C3" s="644"/>
      <c r="D3" s="644"/>
      <c r="E3" s="644"/>
      <c r="F3" s="644"/>
      <c r="G3" s="644"/>
      <c r="H3" s="644"/>
    </row>
    <row r="4" spans="1:8" ht="48" customHeight="1" x14ac:dyDescent="0.25">
      <c r="A4" s="646" t="s">
        <v>763</v>
      </c>
      <c r="B4" s="647"/>
      <c r="C4" s="647"/>
      <c r="D4" s="647"/>
      <c r="E4" s="647"/>
      <c r="F4" s="647"/>
      <c r="G4" s="647"/>
      <c r="H4" s="647"/>
    </row>
    <row r="5" spans="1:8" x14ac:dyDescent="0.25">
      <c r="A5" s="648" t="s">
        <v>129</v>
      </c>
      <c r="B5" s="648" t="s">
        <v>130</v>
      </c>
      <c r="C5" s="650" t="s">
        <v>764</v>
      </c>
      <c r="D5" s="650" t="s">
        <v>765</v>
      </c>
      <c r="E5" s="648" t="s">
        <v>1688</v>
      </c>
      <c r="F5" s="648" t="s">
        <v>766</v>
      </c>
      <c r="G5" s="648" t="s">
        <v>767</v>
      </c>
      <c r="H5" s="653" t="s">
        <v>768</v>
      </c>
    </row>
    <row r="6" spans="1:8" ht="66.75" customHeight="1" x14ac:dyDescent="0.25">
      <c r="A6" s="649"/>
      <c r="B6" s="649"/>
      <c r="C6" s="651"/>
      <c r="D6" s="651"/>
      <c r="E6" s="649"/>
      <c r="F6" s="649"/>
      <c r="G6" s="652"/>
      <c r="H6" s="654"/>
    </row>
    <row r="7" spans="1:8" x14ac:dyDescent="0.25">
      <c r="A7" s="583"/>
      <c r="B7" s="582" t="s">
        <v>137</v>
      </c>
      <c r="C7" s="584">
        <f>SUM(C8:C758)</f>
        <v>30838.55</v>
      </c>
      <c r="D7" s="584">
        <f t="shared" ref="D7:H7" si="0">SUM(D8:D758)</f>
        <v>13795</v>
      </c>
      <c r="E7" s="584">
        <f t="shared" si="0"/>
        <v>77978.549999999988</v>
      </c>
      <c r="F7" s="584">
        <f t="shared" si="0"/>
        <v>29456</v>
      </c>
      <c r="G7" s="588">
        <f t="shared" si="0"/>
        <v>47140</v>
      </c>
      <c r="H7" s="584">
        <f t="shared" si="0"/>
        <v>15661</v>
      </c>
    </row>
    <row r="8" spans="1:8" x14ac:dyDescent="0.25">
      <c r="A8" s="587">
        <v>10000001</v>
      </c>
      <c r="B8" s="199" t="s">
        <v>769</v>
      </c>
      <c r="C8" s="587">
        <v>82</v>
      </c>
      <c r="D8" s="587">
        <v>41</v>
      </c>
      <c r="E8" s="586">
        <v>102</v>
      </c>
      <c r="F8" s="586">
        <v>59</v>
      </c>
      <c r="G8" s="415">
        <v>20</v>
      </c>
      <c r="H8" s="416">
        <v>18</v>
      </c>
    </row>
    <row r="9" spans="1:8" x14ac:dyDescent="0.25">
      <c r="A9" s="587">
        <v>10000019</v>
      </c>
      <c r="B9" s="199" t="s">
        <v>770</v>
      </c>
      <c r="C9" s="587">
        <v>190</v>
      </c>
      <c r="D9" s="587">
        <v>50</v>
      </c>
      <c r="E9" s="586">
        <v>326</v>
      </c>
      <c r="F9" s="586">
        <v>75</v>
      </c>
      <c r="G9" s="415">
        <v>136</v>
      </c>
      <c r="H9" s="416">
        <v>25</v>
      </c>
    </row>
    <row r="10" spans="1:8" x14ac:dyDescent="0.25">
      <c r="A10" s="587">
        <v>10000045</v>
      </c>
      <c r="B10" s="199" t="s">
        <v>771</v>
      </c>
      <c r="C10" s="587">
        <v>24</v>
      </c>
      <c r="D10" s="587">
        <v>6</v>
      </c>
      <c r="E10" s="586">
        <v>54</v>
      </c>
      <c r="F10" s="586">
        <v>14</v>
      </c>
      <c r="G10" s="415">
        <v>30</v>
      </c>
      <c r="H10" s="416">
        <v>8</v>
      </c>
    </row>
    <row r="11" spans="1:8" x14ac:dyDescent="0.25">
      <c r="A11" s="587">
        <v>10000126</v>
      </c>
      <c r="B11" s="199" t="s">
        <v>772</v>
      </c>
      <c r="C11" s="587">
        <v>39</v>
      </c>
      <c r="D11" s="587">
        <v>10</v>
      </c>
      <c r="E11" s="586">
        <v>107</v>
      </c>
      <c r="F11" s="586">
        <v>40</v>
      </c>
      <c r="G11" s="415">
        <v>68</v>
      </c>
      <c r="H11" s="416">
        <v>30</v>
      </c>
    </row>
    <row r="12" spans="1:8" x14ac:dyDescent="0.25">
      <c r="A12" s="587">
        <v>10000130</v>
      </c>
      <c r="B12" s="199" t="s">
        <v>773</v>
      </c>
      <c r="C12" s="587">
        <v>56</v>
      </c>
      <c r="D12" s="587">
        <v>34</v>
      </c>
      <c r="E12" s="586">
        <v>72</v>
      </c>
      <c r="F12" s="586">
        <v>42</v>
      </c>
      <c r="G12" s="415">
        <v>16</v>
      </c>
      <c r="H12" s="416">
        <v>8</v>
      </c>
    </row>
    <row r="13" spans="1:8" x14ac:dyDescent="0.25">
      <c r="A13" s="587">
        <v>10000141</v>
      </c>
      <c r="B13" s="199" t="s">
        <v>774</v>
      </c>
      <c r="C13" s="587">
        <v>10</v>
      </c>
      <c r="D13" s="587">
        <v>8</v>
      </c>
      <c r="E13" s="586">
        <v>46</v>
      </c>
      <c r="F13" s="586">
        <v>43</v>
      </c>
      <c r="G13" s="415">
        <v>36</v>
      </c>
      <c r="H13" s="416">
        <v>35</v>
      </c>
    </row>
    <row r="14" spans="1:8" x14ac:dyDescent="0.25">
      <c r="A14" s="587">
        <v>10000170</v>
      </c>
      <c r="B14" s="199" t="s">
        <v>775</v>
      </c>
      <c r="C14" s="587">
        <v>36</v>
      </c>
      <c r="D14" s="587">
        <v>13</v>
      </c>
      <c r="E14" s="586">
        <v>72</v>
      </c>
      <c r="F14" s="586">
        <v>23</v>
      </c>
      <c r="G14" s="415">
        <v>36</v>
      </c>
      <c r="H14" s="416">
        <v>10</v>
      </c>
    </row>
    <row r="15" spans="1:8" x14ac:dyDescent="0.25">
      <c r="A15" s="587">
        <v>10000205</v>
      </c>
      <c r="B15" s="199" t="s">
        <v>776</v>
      </c>
      <c r="C15" s="587">
        <v>5</v>
      </c>
      <c r="D15" s="587">
        <v>4</v>
      </c>
      <c r="E15" s="586">
        <v>96</v>
      </c>
      <c r="F15" s="586">
        <v>19</v>
      </c>
      <c r="G15" s="415">
        <v>91</v>
      </c>
      <c r="H15" s="416">
        <v>15</v>
      </c>
    </row>
    <row r="16" spans="1:8" x14ac:dyDescent="0.25">
      <c r="A16" s="587">
        <v>10000236</v>
      </c>
      <c r="B16" s="199" t="s">
        <v>777</v>
      </c>
      <c r="C16" s="587">
        <v>2</v>
      </c>
      <c r="D16" s="587">
        <v>1</v>
      </c>
      <c r="E16" s="586">
        <v>10</v>
      </c>
      <c r="F16" s="586">
        <v>5</v>
      </c>
      <c r="G16" s="415">
        <v>8</v>
      </c>
      <c r="H16" s="416">
        <v>4</v>
      </c>
    </row>
    <row r="17" spans="1:8" x14ac:dyDescent="0.25">
      <c r="A17" s="587">
        <v>10000244</v>
      </c>
      <c r="B17" s="199" t="s">
        <v>778</v>
      </c>
      <c r="C17" s="587">
        <v>14</v>
      </c>
      <c r="D17" s="587">
        <v>1</v>
      </c>
      <c r="E17" s="586">
        <v>511</v>
      </c>
      <c r="F17" s="586">
        <v>155</v>
      </c>
      <c r="G17" s="415">
        <v>497</v>
      </c>
      <c r="H17" s="416">
        <v>154</v>
      </c>
    </row>
    <row r="18" spans="1:8" x14ac:dyDescent="0.25">
      <c r="A18" s="587">
        <v>10000266</v>
      </c>
      <c r="B18" s="199" t="s">
        <v>779</v>
      </c>
      <c r="C18" s="587">
        <v>68</v>
      </c>
      <c r="D18" s="587">
        <v>37</v>
      </c>
      <c r="E18" s="586">
        <v>301</v>
      </c>
      <c r="F18" s="586">
        <v>68</v>
      </c>
      <c r="G18" s="415">
        <v>233</v>
      </c>
      <c r="H18" s="416">
        <v>31</v>
      </c>
    </row>
    <row r="19" spans="1:8" x14ac:dyDescent="0.25">
      <c r="A19" s="587">
        <v>10000280</v>
      </c>
      <c r="B19" s="199" t="s">
        <v>780</v>
      </c>
      <c r="C19" s="587">
        <v>8</v>
      </c>
      <c r="D19" s="587">
        <v>4</v>
      </c>
      <c r="E19" s="586">
        <v>54</v>
      </c>
      <c r="F19" s="586">
        <v>17</v>
      </c>
      <c r="G19" s="415">
        <v>46</v>
      </c>
      <c r="H19" s="416">
        <v>13</v>
      </c>
    </row>
    <row r="20" spans="1:8" x14ac:dyDescent="0.25">
      <c r="A20" s="587">
        <v>10000281</v>
      </c>
      <c r="B20" s="199" t="s">
        <v>781</v>
      </c>
      <c r="C20" s="587">
        <v>14</v>
      </c>
      <c r="D20" s="587">
        <v>4</v>
      </c>
      <c r="E20" s="586">
        <v>68</v>
      </c>
      <c r="F20" s="586">
        <v>18</v>
      </c>
      <c r="G20" s="415">
        <v>54</v>
      </c>
      <c r="H20" s="416">
        <v>14</v>
      </c>
    </row>
    <row r="21" spans="1:8" x14ac:dyDescent="0.25">
      <c r="A21" s="587">
        <v>10000288</v>
      </c>
      <c r="B21" s="199" t="s">
        <v>782</v>
      </c>
      <c r="C21" s="587">
        <v>115</v>
      </c>
      <c r="D21" s="587">
        <v>81</v>
      </c>
      <c r="E21" s="586">
        <v>123</v>
      </c>
      <c r="F21" s="586">
        <v>86</v>
      </c>
      <c r="G21" s="415">
        <v>8</v>
      </c>
      <c r="H21" s="416">
        <v>5</v>
      </c>
    </row>
    <row r="22" spans="1:8" x14ac:dyDescent="0.25">
      <c r="A22" s="587">
        <v>10000339</v>
      </c>
      <c r="B22" s="199" t="s">
        <v>783</v>
      </c>
      <c r="C22" s="587">
        <v>6</v>
      </c>
      <c r="D22" s="587">
        <v>3</v>
      </c>
      <c r="E22" s="586">
        <v>71</v>
      </c>
      <c r="F22" s="586">
        <v>9</v>
      </c>
      <c r="G22" s="415">
        <v>65</v>
      </c>
      <c r="H22" s="416">
        <v>6</v>
      </c>
    </row>
    <row r="23" spans="1:8" x14ac:dyDescent="0.25">
      <c r="A23" s="587">
        <v>10000346</v>
      </c>
      <c r="B23" s="199" t="s">
        <v>784</v>
      </c>
      <c r="C23" s="587">
        <v>154</v>
      </c>
      <c r="D23" s="587">
        <v>88</v>
      </c>
      <c r="E23" s="586">
        <v>155</v>
      </c>
      <c r="F23" s="586">
        <v>90</v>
      </c>
      <c r="G23" s="415">
        <v>1</v>
      </c>
      <c r="H23" s="416">
        <v>2</v>
      </c>
    </row>
    <row r="24" spans="1:8" x14ac:dyDescent="0.25">
      <c r="A24" s="587">
        <v>10000348</v>
      </c>
      <c r="B24" s="199" t="s">
        <v>785</v>
      </c>
      <c r="C24" s="587">
        <v>16</v>
      </c>
      <c r="D24" s="587">
        <v>10</v>
      </c>
      <c r="E24" s="586">
        <v>18</v>
      </c>
      <c r="F24" s="586">
        <v>11</v>
      </c>
      <c r="G24" s="415">
        <v>2</v>
      </c>
      <c r="H24" s="416">
        <v>1</v>
      </c>
    </row>
    <row r="25" spans="1:8" x14ac:dyDescent="0.25">
      <c r="A25" s="587">
        <v>10000360</v>
      </c>
      <c r="B25" s="199" t="s">
        <v>786</v>
      </c>
      <c r="C25" s="587">
        <v>117</v>
      </c>
      <c r="D25" s="587">
        <v>25</v>
      </c>
      <c r="E25" s="586">
        <v>147</v>
      </c>
      <c r="F25" s="586">
        <v>45</v>
      </c>
      <c r="G25" s="415">
        <v>30</v>
      </c>
      <c r="H25" s="416">
        <v>20</v>
      </c>
    </row>
    <row r="26" spans="1:8" x14ac:dyDescent="0.25">
      <c r="A26" s="587">
        <v>10000361</v>
      </c>
      <c r="B26" s="199" t="s">
        <v>787</v>
      </c>
      <c r="C26" s="587">
        <v>210</v>
      </c>
      <c r="D26" s="587">
        <v>44</v>
      </c>
      <c r="E26" s="586">
        <v>295</v>
      </c>
      <c r="F26" s="586">
        <v>72</v>
      </c>
      <c r="G26" s="415">
        <v>85</v>
      </c>
      <c r="H26" s="416">
        <v>28</v>
      </c>
    </row>
    <row r="27" spans="1:8" x14ac:dyDescent="0.25">
      <c r="A27" s="587">
        <v>10000364</v>
      </c>
      <c r="B27" s="199" t="s">
        <v>788</v>
      </c>
      <c r="C27" s="587">
        <v>36</v>
      </c>
      <c r="D27" s="587">
        <v>18</v>
      </c>
      <c r="E27" s="586">
        <v>119</v>
      </c>
      <c r="F27" s="586">
        <v>51</v>
      </c>
      <c r="G27" s="415">
        <v>83</v>
      </c>
      <c r="H27" s="416">
        <v>33</v>
      </c>
    </row>
    <row r="28" spans="1:8" x14ac:dyDescent="0.25">
      <c r="A28" s="587">
        <v>10000378</v>
      </c>
      <c r="B28" s="199" t="s">
        <v>789</v>
      </c>
      <c r="C28" s="587">
        <v>4</v>
      </c>
      <c r="D28" s="587">
        <v>2</v>
      </c>
      <c r="E28" s="586">
        <v>102</v>
      </c>
      <c r="F28" s="586">
        <v>31</v>
      </c>
      <c r="G28" s="415">
        <v>98</v>
      </c>
      <c r="H28" s="416">
        <v>29</v>
      </c>
    </row>
    <row r="29" spans="1:8" x14ac:dyDescent="0.25">
      <c r="A29" s="587">
        <v>10000381</v>
      </c>
      <c r="B29" s="199" t="s">
        <v>790</v>
      </c>
      <c r="C29" s="587">
        <v>4</v>
      </c>
      <c r="D29" s="587">
        <v>1</v>
      </c>
      <c r="E29" s="586">
        <v>16</v>
      </c>
      <c r="F29" s="586">
        <v>6</v>
      </c>
      <c r="G29" s="415">
        <v>12</v>
      </c>
      <c r="H29" s="416">
        <v>5</v>
      </c>
    </row>
    <row r="30" spans="1:8" x14ac:dyDescent="0.25">
      <c r="A30" s="587">
        <v>10000389</v>
      </c>
      <c r="B30" s="199" t="s">
        <v>791</v>
      </c>
      <c r="C30" s="587">
        <v>8</v>
      </c>
      <c r="D30" s="587">
        <v>3</v>
      </c>
      <c r="E30" s="586">
        <v>20</v>
      </c>
      <c r="F30" s="586">
        <v>8</v>
      </c>
      <c r="G30" s="415">
        <v>12</v>
      </c>
      <c r="H30" s="416">
        <v>5</v>
      </c>
    </row>
    <row r="31" spans="1:8" x14ac:dyDescent="0.25">
      <c r="A31" s="587">
        <v>10000393</v>
      </c>
      <c r="B31" s="199" t="s">
        <v>792</v>
      </c>
      <c r="C31" s="587">
        <v>104</v>
      </c>
      <c r="D31" s="587">
        <v>10</v>
      </c>
      <c r="E31" s="586">
        <v>172</v>
      </c>
      <c r="F31" s="586">
        <v>24</v>
      </c>
      <c r="G31" s="415">
        <v>68</v>
      </c>
      <c r="H31" s="416">
        <v>14</v>
      </c>
    </row>
    <row r="32" spans="1:8" x14ac:dyDescent="0.25">
      <c r="A32" s="587">
        <v>10000418</v>
      </c>
      <c r="B32" s="199" t="s">
        <v>793</v>
      </c>
      <c r="C32" s="587">
        <v>188</v>
      </c>
      <c r="D32" s="587">
        <v>68</v>
      </c>
      <c r="E32" s="586">
        <v>324</v>
      </c>
      <c r="F32" s="586">
        <v>95</v>
      </c>
      <c r="G32" s="415">
        <v>136</v>
      </c>
      <c r="H32" s="416">
        <v>27</v>
      </c>
    </row>
    <row r="33" spans="1:8" x14ac:dyDescent="0.25">
      <c r="A33" s="587">
        <v>10000432</v>
      </c>
      <c r="B33" s="199" t="s">
        <v>794</v>
      </c>
      <c r="C33" s="587">
        <v>30</v>
      </c>
      <c r="D33" s="587">
        <v>5</v>
      </c>
      <c r="E33" s="586">
        <v>63</v>
      </c>
      <c r="F33" s="586">
        <v>18</v>
      </c>
      <c r="G33" s="415">
        <v>33</v>
      </c>
      <c r="H33" s="416">
        <v>13</v>
      </c>
    </row>
    <row r="34" spans="1:8" x14ac:dyDescent="0.25">
      <c r="A34" s="587">
        <v>10000455</v>
      </c>
      <c r="B34" s="199" t="s">
        <v>795</v>
      </c>
      <c r="C34" s="587">
        <v>4</v>
      </c>
      <c r="D34" s="587">
        <v>1</v>
      </c>
      <c r="E34" s="586">
        <v>30</v>
      </c>
      <c r="F34" s="586">
        <v>7</v>
      </c>
      <c r="G34" s="415">
        <v>26</v>
      </c>
      <c r="H34" s="416">
        <v>6</v>
      </c>
    </row>
    <row r="35" spans="1:8" x14ac:dyDescent="0.25">
      <c r="A35" s="587">
        <v>10000459</v>
      </c>
      <c r="B35" s="199" t="s">
        <v>796</v>
      </c>
      <c r="C35" s="587">
        <v>41</v>
      </c>
      <c r="D35" s="587">
        <v>24</v>
      </c>
      <c r="E35" s="586">
        <v>67</v>
      </c>
      <c r="F35" s="586">
        <v>29</v>
      </c>
      <c r="G35" s="415">
        <v>26</v>
      </c>
      <c r="H35" s="416">
        <v>5</v>
      </c>
    </row>
    <row r="36" spans="1:8" x14ac:dyDescent="0.25">
      <c r="A36" s="587">
        <v>10000464</v>
      </c>
      <c r="B36" s="199" t="s">
        <v>797</v>
      </c>
      <c r="C36" s="587">
        <v>127</v>
      </c>
      <c r="D36" s="587">
        <v>79</v>
      </c>
      <c r="E36" s="586">
        <v>197</v>
      </c>
      <c r="F36" s="586">
        <v>107</v>
      </c>
      <c r="G36" s="415">
        <v>70</v>
      </c>
      <c r="H36" s="416">
        <v>28</v>
      </c>
    </row>
    <row r="37" spans="1:8" x14ac:dyDescent="0.25">
      <c r="A37" s="587">
        <v>10000482</v>
      </c>
      <c r="B37" s="199" t="s">
        <v>798</v>
      </c>
      <c r="C37" s="587">
        <v>174</v>
      </c>
      <c r="D37" s="587">
        <v>52</v>
      </c>
      <c r="E37" s="586">
        <v>322</v>
      </c>
      <c r="F37" s="586">
        <v>83</v>
      </c>
      <c r="G37" s="415">
        <v>148</v>
      </c>
      <c r="H37" s="416">
        <v>31</v>
      </c>
    </row>
    <row r="38" spans="1:8" x14ac:dyDescent="0.25">
      <c r="A38" s="587">
        <v>10000505</v>
      </c>
      <c r="B38" s="199" t="s">
        <v>799</v>
      </c>
      <c r="C38" s="587">
        <v>4</v>
      </c>
      <c r="D38" s="587">
        <v>2</v>
      </c>
      <c r="E38" s="586">
        <v>8</v>
      </c>
      <c r="F38" s="586">
        <v>6</v>
      </c>
      <c r="G38" s="415">
        <v>4</v>
      </c>
      <c r="H38" s="416">
        <v>4</v>
      </c>
    </row>
    <row r="39" spans="1:8" x14ac:dyDescent="0.25">
      <c r="A39" s="587">
        <v>10000514</v>
      </c>
      <c r="B39" s="199" t="s">
        <v>800</v>
      </c>
      <c r="C39" s="587">
        <v>47</v>
      </c>
      <c r="D39" s="587">
        <v>29</v>
      </c>
      <c r="E39" s="586">
        <v>67</v>
      </c>
      <c r="F39" s="586">
        <v>35</v>
      </c>
      <c r="G39" s="415">
        <v>20</v>
      </c>
      <c r="H39" s="416">
        <v>6</v>
      </c>
    </row>
    <row r="40" spans="1:8" x14ac:dyDescent="0.25">
      <c r="A40" s="587">
        <v>10000527</v>
      </c>
      <c r="B40" s="199" t="s">
        <v>801</v>
      </c>
      <c r="C40" s="587">
        <v>24</v>
      </c>
      <c r="D40" s="587">
        <v>6</v>
      </c>
      <c r="E40" s="586">
        <v>26</v>
      </c>
      <c r="F40" s="586">
        <v>9</v>
      </c>
      <c r="G40" s="415">
        <v>2</v>
      </c>
      <c r="H40" s="416">
        <v>3</v>
      </c>
    </row>
    <row r="41" spans="1:8" x14ac:dyDescent="0.25">
      <c r="A41" s="587">
        <v>10000550</v>
      </c>
      <c r="B41" s="199" t="s">
        <v>803</v>
      </c>
      <c r="C41" s="587">
        <v>40</v>
      </c>
      <c r="D41" s="587">
        <v>26</v>
      </c>
      <c r="E41" s="586">
        <v>61</v>
      </c>
      <c r="F41" s="586">
        <v>30</v>
      </c>
      <c r="G41" s="415">
        <v>21</v>
      </c>
      <c r="H41" s="416">
        <v>4</v>
      </c>
    </row>
    <row r="42" spans="1:8" x14ac:dyDescent="0.25">
      <c r="A42" s="587">
        <v>10000835</v>
      </c>
      <c r="B42" s="199" t="s">
        <v>804</v>
      </c>
      <c r="C42" s="587">
        <v>6</v>
      </c>
      <c r="D42" s="587">
        <v>2</v>
      </c>
      <c r="E42" s="586">
        <v>63</v>
      </c>
      <c r="F42" s="586">
        <v>17</v>
      </c>
      <c r="G42" s="415">
        <v>57</v>
      </c>
      <c r="H42" s="416">
        <v>15</v>
      </c>
    </row>
    <row r="43" spans="1:8" x14ac:dyDescent="0.25">
      <c r="A43" s="587">
        <v>10000962</v>
      </c>
      <c r="B43" s="199" t="s">
        <v>805</v>
      </c>
      <c r="C43" s="587">
        <v>54</v>
      </c>
      <c r="D43" s="587">
        <v>10</v>
      </c>
      <c r="E43" s="586">
        <v>100</v>
      </c>
      <c r="F43" s="586">
        <v>21</v>
      </c>
      <c r="G43" s="415">
        <v>46</v>
      </c>
      <c r="H43" s="416">
        <v>11</v>
      </c>
    </row>
    <row r="44" spans="1:8" x14ac:dyDescent="0.25">
      <c r="A44" s="587">
        <v>10000965</v>
      </c>
      <c r="B44" s="199" t="s">
        <v>806</v>
      </c>
      <c r="C44" s="587">
        <v>12</v>
      </c>
      <c r="D44" s="587">
        <v>3</v>
      </c>
      <c r="E44" s="586">
        <v>84</v>
      </c>
      <c r="F44" s="586">
        <v>18</v>
      </c>
      <c r="G44" s="415">
        <v>72</v>
      </c>
      <c r="H44" s="416">
        <v>15</v>
      </c>
    </row>
    <row r="45" spans="1:8" x14ac:dyDescent="0.25">
      <c r="A45" s="587">
        <v>10000969</v>
      </c>
      <c r="B45" s="199" t="s">
        <v>807</v>
      </c>
      <c r="C45" s="587">
        <v>138</v>
      </c>
      <c r="D45" s="587">
        <v>36</v>
      </c>
      <c r="E45" s="586">
        <v>174</v>
      </c>
      <c r="F45" s="586">
        <v>54</v>
      </c>
      <c r="G45" s="415">
        <v>36</v>
      </c>
      <c r="H45" s="416">
        <v>18</v>
      </c>
    </row>
    <row r="46" spans="1:8" x14ac:dyDescent="0.25">
      <c r="A46" s="587">
        <v>10000974</v>
      </c>
      <c r="B46" s="199" t="s">
        <v>808</v>
      </c>
      <c r="C46" s="587">
        <v>28</v>
      </c>
      <c r="D46" s="587">
        <v>11</v>
      </c>
      <c r="E46" s="586">
        <v>43</v>
      </c>
      <c r="F46" s="586">
        <v>17</v>
      </c>
      <c r="G46" s="415">
        <v>15</v>
      </c>
      <c r="H46" s="416">
        <v>6</v>
      </c>
    </row>
    <row r="47" spans="1:8" x14ac:dyDescent="0.25">
      <c r="A47" s="587">
        <v>10000996</v>
      </c>
      <c r="B47" s="199" t="s">
        <v>809</v>
      </c>
      <c r="C47" s="587">
        <v>28</v>
      </c>
      <c r="D47" s="587">
        <v>3</v>
      </c>
      <c r="E47" s="586">
        <v>396</v>
      </c>
      <c r="F47" s="586">
        <v>22</v>
      </c>
      <c r="G47" s="415">
        <v>368</v>
      </c>
      <c r="H47" s="416">
        <v>19</v>
      </c>
    </row>
    <row r="48" spans="1:8" x14ac:dyDescent="0.25">
      <c r="A48" s="587">
        <v>10001070</v>
      </c>
      <c r="B48" s="199" t="s">
        <v>810</v>
      </c>
      <c r="C48" s="587">
        <v>107</v>
      </c>
      <c r="D48" s="587">
        <v>34</v>
      </c>
      <c r="E48" s="586">
        <v>153</v>
      </c>
      <c r="F48" s="586">
        <v>44</v>
      </c>
      <c r="G48" s="415">
        <v>46</v>
      </c>
      <c r="H48" s="416">
        <v>10</v>
      </c>
    </row>
    <row r="49" spans="1:8" x14ac:dyDescent="0.25">
      <c r="A49" s="587">
        <v>10001112</v>
      </c>
      <c r="B49" s="199" t="s">
        <v>811</v>
      </c>
      <c r="C49" s="587">
        <v>22</v>
      </c>
      <c r="D49" s="587">
        <v>3</v>
      </c>
      <c r="E49" s="586">
        <v>104</v>
      </c>
      <c r="F49" s="586">
        <v>15</v>
      </c>
      <c r="G49" s="415">
        <v>82</v>
      </c>
      <c r="H49" s="416">
        <v>12</v>
      </c>
    </row>
    <row r="50" spans="1:8" x14ac:dyDescent="0.25">
      <c r="A50" s="587">
        <v>10001120</v>
      </c>
      <c r="B50" s="199" t="s">
        <v>812</v>
      </c>
      <c r="C50" s="587">
        <v>8</v>
      </c>
      <c r="D50" s="587">
        <v>2</v>
      </c>
      <c r="E50" s="586">
        <v>55</v>
      </c>
      <c r="F50" s="586">
        <v>22</v>
      </c>
      <c r="G50" s="415">
        <v>47</v>
      </c>
      <c r="H50" s="416">
        <v>20</v>
      </c>
    </row>
    <row r="51" spans="1:8" x14ac:dyDescent="0.25">
      <c r="A51" s="587">
        <v>10001158</v>
      </c>
      <c r="B51" s="199" t="s">
        <v>813</v>
      </c>
      <c r="C51" s="587">
        <v>46</v>
      </c>
      <c r="D51" s="587">
        <v>19</v>
      </c>
      <c r="E51" s="586">
        <v>136</v>
      </c>
      <c r="F51" s="586">
        <v>46</v>
      </c>
      <c r="G51" s="415">
        <v>90</v>
      </c>
      <c r="H51" s="416">
        <v>27</v>
      </c>
    </row>
    <row r="52" spans="1:8" x14ac:dyDescent="0.25">
      <c r="A52" s="587">
        <v>10001210</v>
      </c>
      <c r="B52" s="199" t="s">
        <v>814</v>
      </c>
      <c r="C52" s="587">
        <v>16</v>
      </c>
      <c r="D52" s="587">
        <v>1</v>
      </c>
      <c r="E52" s="586">
        <v>621</v>
      </c>
      <c r="F52" s="586">
        <v>161</v>
      </c>
      <c r="G52" s="415">
        <v>605</v>
      </c>
      <c r="H52" s="416">
        <v>160</v>
      </c>
    </row>
    <row r="53" spans="1:8" x14ac:dyDescent="0.25">
      <c r="A53" s="587">
        <v>10001224</v>
      </c>
      <c r="B53" s="199" t="s">
        <v>815</v>
      </c>
      <c r="C53" s="587">
        <v>297</v>
      </c>
      <c r="D53" s="587">
        <v>82</v>
      </c>
      <c r="E53" s="586">
        <v>301</v>
      </c>
      <c r="F53" s="586">
        <v>98</v>
      </c>
      <c r="G53" s="415">
        <v>4</v>
      </c>
      <c r="H53" s="416">
        <v>16</v>
      </c>
    </row>
    <row r="54" spans="1:8" x14ac:dyDescent="0.25">
      <c r="A54" s="587">
        <v>10001228</v>
      </c>
      <c r="B54" s="199" t="s">
        <v>816</v>
      </c>
      <c r="C54" s="587">
        <v>29</v>
      </c>
      <c r="D54" s="587">
        <v>12</v>
      </c>
      <c r="E54" s="586">
        <v>57</v>
      </c>
      <c r="F54" s="586">
        <v>33</v>
      </c>
      <c r="G54" s="415">
        <v>28</v>
      </c>
      <c r="H54" s="416">
        <v>21</v>
      </c>
    </row>
    <row r="55" spans="1:8" x14ac:dyDescent="0.25">
      <c r="A55" s="587">
        <v>10001303</v>
      </c>
      <c r="B55" s="199" t="s">
        <v>817</v>
      </c>
      <c r="C55" s="587">
        <v>4</v>
      </c>
      <c r="D55" s="587">
        <v>1</v>
      </c>
      <c r="E55" s="586">
        <v>55</v>
      </c>
      <c r="F55" s="586">
        <v>15</v>
      </c>
      <c r="G55" s="415">
        <v>51</v>
      </c>
      <c r="H55" s="416">
        <v>14</v>
      </c>
    </row>
    <row r="56" spans="1:8" x14ac:dyDescent="0.25">
      <c r="A56" s="587">
        <v>10001304</v>
      </c>
      <c r="B56" s="199" t="s">
        <v>818</v>
      </c>
      <c r="C56" s="587">
        <v>26</v>
      </c>
      <c r="D56" s="587">
        <v>13</v>
      </c>
      <c r="E56" s="586">
        <v>126</v>
      </c>
      <c r="F56" s="586">
        <v>49</v>
      </c>
      <c r="G56" s="415">
        <v>100</v>
      </c>
      <c r="H56" s="416">
        <v>36</v>
      </c>
    </row>
    <row r="57" spans="1:8" x14ac:dyDescent="0.25">
      <c r="A57" s="587">
        <v>10001348</v>
      </c>
      <c r="B57" s="199" t="s">
        <v>819</v>
      </c>
      <c r="C57" s="587">
        <v>2</v>
      </c>
      <c r="D57" s="587">
        <v>1</v>
      </c>
      <c r="E57" s="586">
        <v>59</v>
      </c>
      <c r="F57" s="586">
        <v>16</v>
      </c>
      <c r="G57" s="415">
        <v>57</v>
      </c>
      <c r="H57" s="416">
        <v>15</v>
      </c>
    </row>
    <row r="58" spans="1:8" x14ac:dyDescent="0.25">
      <c r="A58" s="587">
        <v>10001351</v>
      </c>
      <c r="B58" s="199" t="s">
        <v>820</v>
      </c>
      <c r="C58" s="587">
        <v>30</v>
      </c>
      <c r="D58" s="587">
        <v>22</v>
      </c>
      <c r="E58" s="586">
        <v>34</v>
      </c>
      <c r="F58" s="586">
        <v>23</v>
      </c>
      <c r="G58" s="415">
        <v>4</v>
      </c>
      <c r="H58" s="416">
        <v>1</v>
      </c>
    </row>
    <row r="59" spans="1:8" x14ac:dyDescent="0.25">
      <c r="A59" s="587">
        <v>10001355</v>
      </c>
      <c r="B59" s="199" t="s">
        <v>821</v>
      </c>
      <c r="C59" s="587">
        <v>211</v>
      </c>
      <c r="D59" s="587">
        <v>85</v>
      </c>
      <c r="E59" s="586">
        <v>267</v>
      </c>
      <c r="F59" s="586">
        <v>96</v>
      </c>
      <c r="G59" s="415">
        <v>56</v>
      </c>
      <c r="H59" s="416">
        <v>11</v>
      </c>
    </row>
    <row r="60" spans="1:8" x14ac:dyDescent="0.25">
      <c r="A60" s="587">
        <v>10001400</v>
      </c>
      <c r="B60" s="199" t="s">
        <v>822</v>
      </c>
      <c r="C60" s="587">
        <v>2</v>
      </c>
      <c r="D60" s="587">
        <v>1</v>
      </c>
      <c r="E60" s="586">
        <v>64</v>
      </c>
      <c r="F60" s="586">
        <v>34</v>
      </c>
      <c r="G60" s="415">
        <v>62</v>
      </c>
      <c r="H60" s="416">
        <v>33</v>
      </c>
    </row>
    <row r="61" spans="1:8" x14ac:dyDescent="0.25">
      <c r="A61" s="587">
        <v>10001418</v>
      </c>
      <c r="B61" s="199" t="s">
        <v>823</v>
      </c>
      <c r="C61" s="587">
        <v>134</v>
      </c>
      <c r="D61" s="587">
        <v>16</v>
      </c>
      <c r="E61" s="586">
        <v>488</v>
      </c>
      <c r="F61" s="586">
        <v>108</v>
      </c>
      <c r="G61" s="415">
        <v>354</v>
      </c>
      <c r="H61" s="416">
        <v>92</v>
      </c>
    </row>
    <row r="62" spans="1:8" x14ac:dyDescent="0.25">
      <c r="A62" s="587">
        <v>10001420</v>
      </c>
      <c r="B62" s="199" t="s">
        <v>824</v>
      </c>
      <c r="C62" s="587">
        <v>109</v>
      </c>
      <c r="D62" s="587">
        <v>80</v>
      </c>
      <c r="E62" s="586">
        <v>113</v>
      </c>
      <c r="F62" s="586">
        <v>83</v>
      </c>
      <c r="G62" s="415">
        <v>4</v>
      </c>
      <c r="H62" s="416">
        <v>3</v>
      </c>
    </row>
    <row r="63" spans="1:8" x14ac:dyDescent="0.25">
      <c r="A63" s="587">
        <v>10001427</v>
      </c>
      <c r="B63" s="199" t="s">
        <v>825</v>
      </c>
      <c r="C63" s="587">
        <v>4</v>
      </c>
      <c r="D63" s="587">
        <v>1</v>
      </c>
      <c r="E63" s="586">
        <v>48</v>
      </c>
      <c r="F63" s="586">
        <v>15</v>
      </c>
      <c r="G63" s="415">
        <v>44</v>
      </c>
      <c r="H63" s="416">
        <v>14</v>
      </c>
    </row>
    <row r="64" spans="1:8" x14ac:dyDescent="0.25">
      <c r="A64" s="587">
        <v>10001485</v>
      </c>
      <c r="B64" s="199" t="s">
        <v>826</v>
      </c>
      <c r="C64" s="587">
        <v>6</v>
      </c>
      <c r="D64" s="587">
        <v>3</v>
      </c>
      <c r="E64" s="586">
        <v>32</v>
      </c>
      <c r="F64" s="586">
        <v>10</v>
      </c>
      <c r="G64" s="415">
        <v>26</v>
      </c>
      <c r="H64" s="416">
        <v>7</v>
      </c>
    </row>
    <row r="65" spans="1:8" x14ac:dyDescent="0.25">
      <c r="A65" s="587">
        <v>10001488</v>
      </c>
      <c r="B65" s="199" t="s">
        <v>827</v>
      </c>
      <c r="C65" s="587">
        <v>172</v>
      </c>
      <c r="D65" s="587">
        <v>61</v>
      </c>
      <c r="E65" s="586">
        <v>429</v>
      </c>
      <c r="F65" s="586">
        <v>117</v>
      </c>
      <c r="G65" s="415">
        <v>257</v>
      </c>
      <c r="H65" s="416">
        <v>56</v>
      </c>
    </row>
    <row r="66" spans="1:8" x14ac:dyDescent="0.25">
      <c r="A66" s="587">
        <v>10001499</v>
      </c>
      <c r="B66" s="199" t="s">
        <v>828</v>
      </c>
      <c r="C66" s="587">
        <v>20</v>
      </c>
      <c r="D66" s="587">
        <v>4</v>
      </c>
      <c r="E66" s="586">
        <v>40</v>
      </c>
      <c r="F66" s="586">
        <v>12</v>
      </c>
      <c r="G66" s="415">
        <v>20</v>
      </c>
      <c r="H66" s="416">
        <v>8</v>
      </c>
    </row>
    <row r="67" spans="1:8" x14ac:dyDescent="0.25">
      <c r="A67" s="587">
        <v>10001527</v>
      </c>
      <c r="B67" s="199" t="s">
        <v>829</v>
      </c>
      <c r="C67" s="587">
        <v>58</v>
      </c>
      <c r="D67" s="587">
        <v>7</v>
      </c>
      <c r="E67" s="586">
        <v>102</v>
      </c>
      <c r="F67" s="586">
        <v>18</v>
      </c>
      <c r="G67" s="415">
        <v>44</v>
      </c>
      <c r="H67" s="416">
        <v>11</v>
      </c>
    </row>
    <row r="68" spans="1:8" x14ac:dyDescent="0.25">
      <c r="A68" s="587">
        <v>10001535</v>
      </c>
      <c r="B68" s="199" t="s">
        <v>217</v>
      </c>
      <c r="C68" s="587">
        <v>89</v>
      </c>
      <c r="D68" s="587">
        <v>49</v>
      </c>
      <c r="E68" s="586">
        <v>93</v>
      </c>
      <c r="F68" s="586">
        <v>66</v>
      </c>
      <c r="G68" s="415">
        <v>4</v>
      </c>
      <c r="H68" s="416">
        <v>17</v>
      </c>
    </row>
    <row r="69" spans="1:8" x14ac:dyDescent="0.25">
      <c r="A69" s="587">
        <v>10001575</v>
      </c>
      <c r="B69" s="199" t="s">
        <v>830</v>
      </c>
      <c r="C69" s="587">
        <v>4</v>
      </c>
      <c r="D69" s="587">
        <v>2</v>
      </c>
      <c r="E69" s="586">
        <v>26</v>
      </c>
      <c r="F69" s="586">
        <v>8</v>
      </c>
      <c r="G69" s="415">
        <v>22</v>
      </c>
      <c r="H69" s="416">
        <v>6</v>
      </c>
    </row>
    <row r="70" spans="1:8" x14ac:dyDescent="0.25">
      <c r="A70" s="587">
        <v>10001588</v>
      </c>
      <c r="B70" s="199" t="s">
        <v>831</v>
      </c>
      <c r="C70" s="587">
        <v>17</v>
      </c>
      <c r="D70" s="587">
        <v>6</v>
      </c>
      <c r="E70" s="586">
        <v>18</v>
      </c>
      <c r="F70" s="586">
        <v>9</v>
      </c>
      <c r="G70" s="415">
        <v>1</v>
      </c>
      <c r="H70" s="416">
        <v>3</v>
      </c>
    </row>
    <row r="71" spans="1:8" x14ac:dyDescent="0.25">
      <c r="A71" s="587">
        <v>10001631</v>
      </c>
      <c r="B71" s="199" t="s">
        <v>832</v>
      </c>
      <c r="C71" s="587">
        <v>10</v>
      </c>
      <c r="D71" s="587">
        <v>6</v>
      </c>
      <c r="E71" s="586">
        <v>26</v>
      </c>
      <c r="F71" s="586">
        <v>9</v>
      </c>
      <c r="G71" s="415">
        <v>16</v>
      </c>
      <c r="H71" s="416">
        <v>3</v>
      </c>
    </row>
    <row r="72" spans="1:8" x14ac:dyDescent="0.25">
      <c r="A72" s="587">
        <v>10001640</v>
      </c>
      <c r="B72" s="199" t="s">
        <v>833</v>
      </c>
      <c r="C72" s="587">
        <v>110</v>
      </c>
      <c r="D72" s="587">
        <v>43</v>
      </c>
      <c r="E72" s="586">
        <v>136</v>
      </c>
      <c r="F72" s="586">
        <v>52</v>
      </c>
      <c r="G72" s="415">
        <v>26</v>
      </c>
      <c r="H72" s="416">
        <v>9</v>
      </c>
    </row>
    <row r="73" spans="1:8" x14ac:dyDescent="0.25">
      <c r="A73" s="587">
        <v>10001681</v>
      </c>
      <c r="B73" s="199" t="s">
        <v>835</v>
      </c>
      <c r="C73" s="587">
        <v>92</v>
      </c>
      <c r="D73" s="587">
        <v>30</v>
      </c>
      <c r="E73" s="586">
        <v>283</v>
      </c>
      <c r="F73" s="586">
        <v>64</v>
      </c>
      <c r="G73" s="415">
        <v>191</v>
      </c>
      <c r="H73" s="416">
        <v>34</v>
      </c>
    </row>
    <row r="74" spans="1:8" x14ac:dyDescent="0.25">
      <c r="A74" s="587">
        <v>10001765</v>
      </c>
      <c r="B74" s="199" t="s">
        <v>836</v>
      </c>
      <c r="C74" s="587">
        <v>8</v>
      </c>
      <c r="D74" s="587">
        <v>3</v>
      </c>
      <c r="E74" s="586">
        <v>16</v>
      </c>
      <c r="F74" s="586">
        <v>9</v>
      </c>
      <c r="G74" s="415">
        <v>8</v>
      </c>
      <c r="H74" s="416">
        <v>6</v>
      </c>
    </row>
    <row r="75" spans="1:8" x14ac:dyDescent="0.25">
      <c r="A75" s="587">
        <v>10001784</v>
      </c>
      <c r="B75" s="199" t="s">
        <v>837</v>
      </c>
      <c r="C75" s="587">
        <v>28</v>
      </c>
      <c r="D75" s="587">
        <v>15</v>
      </c>
      <c r="E75" s="586">
        <v>35</v>
      </c>
      <c r="F75" s="586">
        <v>24</v>
      </c>
      <c r="G75" s="415">
        <v>7</v>
      </c>
      <c r="H75" s="416">
        <v>9</v>
      </c>
    </row>
    <row r="76" spans="1:8" x14ac:dyDescent="0.25">
      <c r="A76" s="587">
        <v>10001787</v>
      </c>
      <c r="B76" s="199" t="s">
        <v>838</v>
      </c>
      <c r="C76" s="587">
        <v>38</v>
      </c>
      <c r="D76" s="587">
        <v>10</v>
      </c>
      <c r="E76" s="586">
        <v>58</v>
      </c>
      <c r="F76" s="586">
        <v>17</v>
      </c>
      <c r="G76" s="415">
        <v>20</v>
      </c>
      <c r="H76" s="416">
        <v>7</v>
      </c>
    </row>
    <row r="77" spans="1:8" x14ac:dyDescent="0.25">
      <c r="A77" s="587">
        <v>10001788</v>
      </c>
      <c r="B77" s="199" t="s">
        <v>839</v>
      </c>
      <c r="C77" s="587">
        <v>91</v>
      </c>
      <c r="D77" s="587">
        <v>42</v>
      </c>
      <c r="E77" s="586">
        <v>97</v>
      </c>
      <c r="F77" s="586">
        <v>58</v>
      </c>
      <c r="G77" s="415">
        <v>6</v>
      </c>
      <c r="H77" s="416">
        <v>16</v>
      </c>
    </row>
    <row r="78" spans="1:8" x14ac:dyDescent="0.25">
      <c r="A78" s="587">
        <v>10001794</v>
      </c>
      <c r="B78" s="199" t="s">
        <v>840</v>
      </c>
      <c r="C78" s="587">
        <v>32</v>
      </c>
      <c r="D78" s="587">
        <v>3</v>
      </c>
      <c r="E78" s="586">
        <v>83</v>
      </c>
      <c r="F78" s="586">
        <v>26</v>
      </c>
      <c r="G78" s="415">
        <v>51</v>
      </c>
      <c r="H78" s="416">
        <v>23</v>
      </c>
    </row>
    <row r="79" spans="1:8" x14ac:dyDescent="0.25">
      <c r="A79" s="587">
        <v>10001804</v>
      </c>
      <c r="B79" s="199" t="s">
        <v>841</v>
      </c>
      <c r="C79" s="587">
        <v>103</v>
      </c>
      <c r="D79" s="587">
        <v>62</v>
      </c>
      <c r="E79" s="586">
        <v>108</v>
      </c>
      <c r="F79" s="586">
        <v>67</v>
      </c>
      <c r="G79" s="415">
        <v>5</v>
      </c>
      <c r="H79" s="416">
        <v>5</v>
      </c>
    </row>
    <row r="80" spans="1:8" x14ac:dyDescent="0.25">
      <c r="A80" s="587">
        <v>10001805</v>
      </c>
      <c r="B80" s="199" t="s">
        <v>842</v>
      </c>
      <c r="C80" s="587">
        <v>52</v>
      </c>
      <c r="D80" s="587">
        <v>33</v>
      </c>
      <c r="E80" s="586">
        <v>166</v>
      </c>
      <c r="F80" s="586">
        <v>93</v>
      </c>
      <c r="G80" s="415">
        <v>114</v>
      </c>
      <c r="H80" s="416">
        <v>60</v>
      </c>
    </row>
    <row r="81" spans="1:8" x14ac:dyDescent="0.25">
      <c r="A81" s="587">
        <v>10001809</v>
      </c>
      <c r="B81" s="199" t="s">
        <v>843</v>
      </c>
      <c r="C81" s="587">
        <v>68</v>
      </c>
      <c r="D81" s="587">
        <v>16</v>
      </c>
      <c r="E81" s="586">
        <v>84</v>
      </c>
      <c r="F81" s="586">
        <v>21</v>
      </c>
      <c r="G81" s="415">
        <v>16</v>
      </c>
      <c r="H81" s="416">
        <v>5</v>
      </c>
    </row>
    <row r="82" spans="1:8" x14ac:dyDescent="0.25">
      <c r="A82" s="587">
        <v>10001814</v>
      </c>
      <c r="B82" s="199" t="s">
        <v>844</v>
      </c>
      <c r="C82" s="587">
        <v>182</v>
      </c>
      <c r="D82" s="587">
        <v>43</v>
      </c>
      <c r="E82" s="586">
        <v>183</v>
      </c>
      <c r="F82" s="586">
        <v>48</v>
      </c>
      <c r="G82" s="415">
        <v>1</v>
      </c>
      <c r="H82" s="416">
        <v>5</v>
      </c>
    </row>
    <row r="83" spans="1:8" x14ac:dyDescent="0.25">
      <c r="A83" s="587">
        <v>10001816</v>
      </c>
      <c r="B83" s="199" t="s">
        <v>845</v>
      </c>
      <c r="C83" s="587">
        <v>144</v>
      </c>
      <c r="D83" s="587">
        <v>15</v>
      </c>
      <c r="E83" s="586">
        <v>212</v>
      </c>
      <c r="F83" s="586">
        <v>61</v>
      </c>
      <c r="G83" s="415">
        <v>68</v>
      </c>
      <c r="H83" s="416">
        <v>46</v>
      </c>
    </row>
    <row r="84" spans="1:8" x14ac:dyDescent="0.25">
      <c r="A84" s="587">
        <v>10001819</v>
      </c>
      <c r="B84" s="199" t="s">
        <v>846</v>
      </c>
      <c r="C84" s="587">
        <v>128</v>
      </c>
      <c r="D84" s="587">
        <v>96</v>
      </c>
      <c r="E84" s="586">
        <v>144</v>
      </c>
      <c r="F84" s="586">
        <v>107</v>
      </c>
      <c r="G84" s="415">
        <v>16</v>
      </c>
      <c r="H84" s="416">
        <v>11</v>
      </c>
    </row>
    <row r="85" spans="1:8" x14ac:dyDescent="0.25">
      <c r="A85" s="587">
        <v>10001833</v>
      </c>
      <c r="B85" s="199" t="s">
        <v>847</v>
      </c>
      <c r="C85" s="587">
        <v>52</v>
      </c>
      <c r="D85" s="587">
        <v>12</v>
      </c>
      <c r="E85" s="586">
        <v>124</v>
      </c>
      <c r="F85" s="586">
        <v>34</v>
      </c>
      <c r="G85" s="415">
        <v>72</v>
      </c>
      <c r="H85" s="416">
        <v>22</v>
      </c>
    </row>
    <row r="86" spans="1:8" x14ac:dyDescent="0.25">
      <c r="A86" s="587">
        <v>10020301</v>
      </c>
      <c r="B86" s="199" t="s">
        <v>222</v>
      </c>
      <c r="C86" s="587">
        <v>196</v>
      </c>
      <c r="D86" s="587">
        <v>62</v>
      </c>
      <c r="E86" s="586">
        <v>373</v>
      </c>
      <c r="F86" s="586">
        <v>105</v>
      </c>
      <c r="G86" s="415">
        <v>177</v>
      </c>
      <c r="H86" s="416">
        <v>43</v>
      </c>
    </row>
    <row r="87" spans="1:8" x14ac:dyDescent="0.25">
      <c r="A87" s="587">
        <v>10040307</v>
      </c>
      <c r="B87" s="199" t="s">
        <v>478</v>
      </c>
      <c r="C87" s="587">
        <v>54</v>
      </c>
      <c r="D87" s="587">
        <v>19</v>
      </c>
      <c r="E87" s="586">
        <v>360</v>
      </c>
      <c r="F87" s="586">
        <v>92</v>
      </c>
      <c r="G87" s="415">
        <v>306</v>
      </c>
      <c r="H87" s="416">
        <v>73</v>
      </c>
    </row>
    <row r="88" spans="1:8" x14ac:dyDescent="0.25">
      <c r="A88" s="587">
        <v>10054109</v>
      </c>
      <c r="B88" s="199" t="s">
        <v>435</v>
      </c>
      <c r="C88" s="587">
        <v>224</v>
      </c>
      <c r="D88" s="587">
        <v>94</v>
      </c>
      <c r="E88" s="586">
        <v>827</v>
      </c>
      <c r="F88" s="586">
        <v>262</v>
      </c>
      <c r="G88" s="415">
        <v>603</v>
      </c>
      <c r="H88" s="416">
        <v>168</v>
      </c>
    </row>
    <row r="89" spans="1:8" x14ac:dyDescent="0.25">
      <c r="A89" s="587">
        <v>10054211</v>
      </c>
      <c r="B89" s="199" t="s">
        <v>224</v>
      </c>
      <c r="C89" s="587">
        <v>2</v>
      </c>
      <c r="D89" s="587">
        <v>2</v>
      </c>
      <c r="E89" s="586">
        <v>10</v>
      </c>
      <c r="F89" s="586">
        <v>6</v>
      </c>
      <c r="G89" s="415">
        <v>8</v>
      </c>
      <c r="H89" s="416">
        <v>4</v>
      </c>
    </row>
    <row r="90" spans="1:8" x14ac:dyDescent="0.25">
      <c r="A90" s="587">
        <v>10064041</v>
      </c>
      <c r="B90" s="199" t="s">
        <v>849</v>
      </c>
      <c r="C90" s="587">
        <v>84</v>
      </c>
      <c r="D90" s="587">
        <v>36</v>
      </c>
      <c r="E90" s="586">
        <v>247</v>
      </c>
      <c r="F90" s="586">
        <v>84</v>
      </c>
      <c r="G90" s="415">
        <v>163</v>
      </c>
      <c r="H90" s="416">
        <v>48</v>
      </c>
    </row>
    <row r="91" spans="1:8" x14ac:dyDescent="0.25">
      <c r="A91" s="587">
        <v>10064103</v>
      </c>
      <c r="B91" s="199" t="s">
        <v>510</v>
      </c>
      <c r="C91" s="587">
        <v>232</v>
      </c>
      <c r="D91" s="587">
        <v>75</v>
      </c>
      <c r="E91" s="586">
        <v>504</v>
      </c>
      <c r="F91" s="586">
        <v>192</v>
      </c>
      <c r="G91" s="415">
        <v>272</v>
      </c>
      <c r="H91" s="416">
        <v>117</v>
      </c>
    </row>
    <row r="92" spans="1:8" x14ac:dyDescent="0.25">
      <c r="A92" s="587">
        <v>10064111</v>
      </c>
      <c r="B92" s="199" t="s">
        <v>226</v>
      </c>
      <c r="C92" s="587">
        <v>427</v>
      </c>
      <c r="D92" s="587">
        <v>261</v>
      </c>
      <c r="E92" s="586">
        <v>879</v>
      </c>
      <c r="F92" s="586">
        <v>345</v>
      </c>
      <c r="G92" s="415">
        <v>452</v>
      </c>
      <c r="H92" s="416">
        <v>84</v>
      </c>
    </row>
    <row r="93" spans="1:8" x14ac:dyDescent="0.25">
      <c r="A93" s="587">
        <v>10064120</v>
      </c>
      <c r="B93" s="199" t="s">
        <v>227</v>
      </c>
      <c r="C93" s="587">
        <v>1089</v>
      </c>
      <c r="D93" s="587">
        <v>688</v>
      </c>
      <c r="E93" s="586">
        <v>1540</v>
      </c>
      <c r="F93" s="586">
        <v>925</v>
      </c>
      <c r="G93" s="415">
        <v>451</v>
      </c>
      <c r="H93" s="416">
        <v>237</v>
      </c>
    </row>
    <row r="94" spans="1:8" x14ac:dyDescent="0.25">
      <c r="A94" s="587">
        <v>10065214</v>
      </c>
      <c r="B94" s="199" t="s">
        <v>581</v>
      </c>
      <c r="C94" s="587">
        <v>6</v>
      </c>
      <c r="D94" s="587">
        <v>5</v>
      </c>
      <c r="E94" s="586">
        <v>19</v>
      </c>
      <c r="F94" s="586">
        <v>11</v>
      </c>
      <c r="G94" s="415">
        <v>13</v>
      </c>
      <c r="H94" s="416">
        <v>6</v>
      </c>
    </row>
    <row r="95" spans="1:8" x14ac:dyDescent="0.25">
      <c r="A95" s="587">
        <v>10065405</v>
      </c>
      <c r="B95" s="199" t="s">
        <v>850</v>
      </c>
      <c r="C95" s="587">
        <v>53</v>
      </c>
      <c r="D95" s="587">
        <v>13</v>
      </c>
      <c r="E95" s="586">
        <v>57</v>
      </c>
      <c r="F95" s="586">
        <v>21</v>
      </c>
      <c r="G95" s="415">
        <v>4</v>
      </c>
      <c r="H95" s="416">
        <v>8</v>
      </c>
    </row>
    <row r="96" spans="1:8" x14ac:dyDescent="0.25">
      <c r="A96" s="587">
        <v>10065409</v>
      </c>
      <c r="B96" s="199" t="s">
        <v>851</v>
      </c>
      <c r="C96" s="587">
        <v>92</v>
      </c>
      <c r="D96" s="587">
        <v>45</v>
      </c>
      <c r="E96" s="586">
        <v>235</v>
      </c>
      <c r="F96" s="586">
        <v>64</v>
      </c>
      <c r="G96" s="415">
        <v>143</v>
      </c>
      <c r="H96" s="416">
        <v>19</v>
      </c>
    </row>
    <row r="97" spans="1:8" x14ac:dyDescent="0.25">
      <c r="A97" s="587">
        <v>10065801</v>
      </c>
      <c r="B97" s="199" t="s">
        <v>852</v>
      </c>
      <c r="C97" s="587">
        <v>32</v>
      </c>
      <c r="D97" s="587">
        <v>15</v>
      </c>
      <c r="E97" s="586">
        <v>36</v>
      </c>
      <c r="F97" s="586">
        <v>20</v>
      </c>
      <c r="G97" s="415">
        <v>4</v>
      </c>
      <c r="H97" s="416">
        <v>5</v>
      </c>
    </row>
    <row r="98" spans="1:8" x14ac:dyDescent="0.25">
      <c r="A98" s="587">
        <v>10067401</v>
      </c>
      <c r="B98" s="199" t="s">
        <v>853</v>
      </c>
      <c r="C98" s="587">
        <v>113</v>
      </c>
      <c r="D98" s="587">
        <v>32</v>
      </c>
      <c r="E98" s="586">
        <v>190</v>
      </c>
      <c r="F98" s="586">
        <v>59</v>
      </c>
      <c r="G98" s="415">
        <v>77</v>
      </c>
      <c r="H98" s="416">
        <v>27</v>
      </c>
    </row>
    <row r="99" spans="1:8" x14ac:dyDescent="0.25">
      <c r="A99" s="587">
        <v>10067402</v>
      </c>
      <c r="B99" s="199" t="s">
        <v>854</v>
      </c>
      <c r="C99" s="587">
        <v>108</v>
      </c>
      <c r="D99" s="587">
        <v>9</v>
      </c>
      <c r="E99" s="586">
        <v>112</v>
      </c>
      <c r="F99" s="586">
        <v>19</v>
      </c>
      <c r="G99" s="415">
        <v>4</v>
      </c>
      <c r="H99" s="416">
        <v>10</v>
      </c>
    </row>
    <row r="100" spans="1:8" x14ac:dyDescent="0.25">
      <c r="A100" s="587">
        <v>10075413</v>
      </c>
      <c r="B100" s="199" t="s">
        <v>855</v>
      </c>
      <c r="C100" s="587">
        <v>22</v>
      </c>
      <c r="D100" s="587">
        <v>7</v>
      </c>
      <c r="E100" s="586">
        <v>74</v>
      </c>
      <c r="F100" s="586">
        <v>30</v>
      </c>
      <c r="G100" s="415">
        <v>52</v>
      </c>
      <c r="H100" s="416">
        <v>23</v>
      </c>
    </row>
    <row r="101" spans="1:8" x14ac:dyDescent="0.25">
      <c r="A101" s="587">
        <v>10075416</v>
      </c>
      <c r="B101" s="199" t="s">
        <v>856</v>
      </c>
      <c r="C101" s="587">
        <v>155</v>
      </c>
      <c r="D101" s="587">
        <v>34</v>
      </c>
      <c r="E101" s="586">
        <v>195</v>
      </c>
      <c r="F101" s="586">
        <v>46</v>
      </c>
      <c r="G101" s="415">
        <v>40</v>
      </c>
      <c r="H101" s="416">
        <v>12</v>
      </c>
    </row>
    <row r="102" spans="1:8" x14ac:dyDescent="0.25">
      <c r="A102" s="587">
        <v>10075424</v>
      </c>
      <c r="B102" s="199" t="s">
        <v>857</v>
      </c>
      <c r="C102" s="587">
        <v>21</v>
      </c>
      <c r="D102" s="587">
        <v>5</v>
      </c>
      <c r="E102" s="586">
        <v>24</v>
      </c>
      <c r="F102" s="586">
        <v>11</v>
      </c>
      <c r="G102" s="415">
        <v>3</v>
      </c>
      <c r="H102" s="416">
        <v>6</v>
      </c>
    </row>
    <row r="103" spans="1:8" x14ac:dyDescent="0.25">
      <c r="A103" s="587">
        <v>10075425</v>
      </c>
      <c r="B103" s="199" t="s">
        <v>858</v>
      </c>
      <c r="C103" s="587">
        <v>52</v>
      </c>
      <c r="D103" s="587">
        <v>10</v>
      </c>
      <c r="E103" s="586">
        <v>112</v>
      </c>
      <c r="F103" s="586">
        <v>25</v>
      </c>
      <c r="G103" s="415">
        <v>60</v>
      </c>
      <c r="H103" s="416">
        <v>15</v>
      </c>
    </row>
    <row r="104" spans="1:8" x14ac:dyDescent="0.25">
      <c r="A104" s="587">
        <v>10075426</v>
      </c>
      <c r="B104" s="199" t="s">
        <v>859</v>
      </c>
      <c r="C104" s="587">
        <v>0</v>
      </c>
      <c r="D104" s="587">
        <v>1</v>
      </c>
      <c r="E104" s="586">
        <v>11</v>
      </c>
      <c r="F104" s="586">
        <v>6</v>
      </c>
      <c r="G104" s="415">
        <v>11</v>
      </c>
      <c r="H104" s="416">
        <v>5</v>
      </c>
    </row>
    <row r="105" spans="1:8" x14ac:dyDescent="0.25">
      <c r="A105" s="587">
        <v>10075427</v>
      </c>
      <c r="B105" s="199" t="s">
        <v>860</v>
      </c>
      <c r="C105" s="587">
        <v>111</v>
      </c>
      <c r="D105" s="587">
        <v>75</v>
      </c>
      <c r="E105" s="586">
        <v>115</v>
      </c>
      <c r="F105" s="586">
        <v>83</v>
      </c>
      <c r="G105" s="415">
        <v>4</v>
      </c>
      <c r="H105" s="416">
        <v>8</v>
      </c>
    </row>
    <row r="106" spans="1:8" x14ac:dyDescent="0.25">
      <c r="A106" s="587">
        <v>10077403</v>
      </c>
      <c r="B106" s="199" t="s">
        <v>861</v>
      </c>
      <c r="C106" s="587">
        <v>13</v>
      </c>
      <c r="D106" s="587">
        <v>6</v>
      </c>
      <c r="E106" s="586">
        <v>55</v>
      </c>
      <c r="F106" s="586">
        <v>22</v>
      </c>
      <c r="G106" s="415">
        <v>42</v>
      </c>
      <c r="H106" s="416">
        <v>16</v>
      </c>
    </row>
    <row r="107" spans="1:8" x14ac:dyDescent="0.25">
      <c r="A107" s="587">
        <v>10077417</v>
      </c>
      <c r="B107" s="199" t="s">
        <v>862</v>
      </c>
      <c r="C107" s="587">
        <v>27</v>
      </c>
      <c r="D107" s="587">
        <v>18</v>
      </c>
      <c r="E107" s="586">
        <v>35</v>
      </c>
      <c r="F107" s="586">
        <v>22</v>
      </c>
      <c r="G107" s="415">
        <v>8</v>
      </c>
      <c r="H107" s="416">
        <v>4</v>
      </c>
    </row>
    <row r="108" spans="1:8" x14ac:dyDescent="0.25">
      <c r="A108" s="587">
        <v>10095201</v>
      </c>
      <c r="B108" s="199" t="s">
        <v>863</v>
      </c>
      <c r="C108" s="587">
        <v>2</v>
      </c>
      <c r="D108" s="587">
        <v>1</v>
      </c>
      <c r="E108" s="586">
        <v>63</v>
      </c>
      <c r="F108" s="586">
        <v>37</v>
      </c>
      <c r="G108" s="415">
        <v>61</v>
      </c>
      <c r="H108" s="416">
        <v>36</v>
      </c>
    </row>
    <row r="109" spans="1:8" x14ac:dyDescent="0.25">
      <c r="A109" s="587">
        <v>19175402</v>
      </c>
      <c r="B109" s="199" t="s">
        <v>864</v>
      </c>
      <c r="C109" s="587">
        <v>30</v>
      </c>
      <c r="D109" s="587">
        <v>5</v>
      </c>
      <c r="E109" s="586">
        <v>42</v>
      </c>
      <c r="F109" s="586">
        <v>16</v>
      </c>
      <c r="G109" s="415">
        <v>12</v>
      </c>
      <c r="H109" s="416">
        <v>11</v>
      </c>
    </row>
    <row r="110" spans="1:8" x14ac:dyDescent="0.25">
      <c r="A110" s="587">
        <v>19175404</v>
      </c>
      <c r="B110" s="199" t="s">
        <v>865</v>
      </c>
      <c r="C110" s="587">
        <v>32</v>
      </c>
      <c r="D110" s="587">
        <v>11</v>
      </c>
      <c r="E110" s="586">
        <v>158</v>
      </c>
      <c r="F110" s="586">
        <v>31</v>
      </c>
      <c r="G110" s="415">
        <v>126</v>
      </c>
      <c r="H110" s="416">
        <v>20</v>
      </c>
    </row>
    <row r="111" spans="1:8" x14ac:dyDescent="0.25">
      <c r="A111" s="587">
        <v>19175405</v>
      </c>
      <c r="B111" s="199" t="s">
        <v>866</v>
      </c>
      <c r="C111" s="587">
        <v>22</v>
      </c>
      <c r="D111" s="587">
        <v>2</v>
      </c>
      <c r="E111" s="586">
        <v>46</v>
      </c>
      <c r="F111" s="586">
        <v>8</v>
      </c>
      <c r="G111" s="415">
        <v>24</v>
      </c>
      <c r="H111" s="416">
        <v>6</v>
      </c>
    </row>
    <row r="112" spans="1:8" x14ac:dyDescent="0.25">
      <c r="A112" s="587">
        <v>19175408</v>
      </c>
      <c r="B112" s="199" t="s">
        <v>867</v>
      </c>
      <c r="C112" s="587">
        <v>119</v>
      </c>
      <c r="D112" s="587">
        <v>37</v>
      </c>
      <c r="E112" s="586">
        <v>303</v>
      </c>
      <c r="F112" s="586">
        <v>59</v>
      </c>
      <c r="G112" s="415">
        <v>184</v>
      </c>
      <c r="H112" s="416">
        <v>22</v>
      </c>
    </row>
    <row r="113" spans="1:8" x14ac:dyDescent="0.25">
      <c r="A113" s="587">
        <v>19175410</v>
      </c>
      <c r="B113" s="199" t="s">
        <v>868</v>
      </c>
      <c r="C113" s="587">
        <v>4</v>
      </c>
      <c r="D113" s="587">
        <v>2</v>
      </c>
      <c r="E113" s="586">
        <v>106</v>
      </c>
      <c r="F113" s="586">
        <v>62</v>
      </c>
      <c r="G113" s="415">
        <v>102</v>
      </c>
      <c r="H113" s="416">
        <v>60</v>
      </c>
    </row>
    <row r="114" spans="1:8" x14ac:dyDescent="0.25">
      <c r="A114" s="587">
        <v>19175415</v>
      </c>
      <c r="B114" s="199" t="s">
        <v>869</v>
      </c>
      <c r="C114" s="587">
        <v>17</v>
      </c>
      <c r="D114" s="587">
        <v>13</v>
      </c>
      <c r="E114" s="586">
        <v>25</v>
      </c>
      <c r="F114" s="586">
        <v>16</v>
      </c>
      <c r="G114" s="415">
        <v>8</v>
      </c>
      <c r="H114" s="416">
        <v>3</v>
      </c>
    </row>
    <row r="115" spans="1:8" x14ac:dyDescent="0.25">
      <c r="A115" s="587">
        <v>19175416</v>
      </c>
      <c r="B115" s="199" t="s">
        <v>870</v>
      </c>
      <c r="C115" s="587">
        <v>165</v>
      </c>
      <c r="D115" s="587">
        <v>64</v>
      </c>
      <c r="E115" s="586">
        <v>167</v>
      </c>
      <c r="F115" s="586">
        <v>69</v>
      </c>
      <c r="G115" s="415">
        <v>2</v>
      </c>
      <c r="H115" s="416">
        <v>5</v>
      </c>
    </row>
    <row r="116" spans="1:8" x14ac:dyDescent="0.25">
      <c r="A116" s="587">
        <v>19175419</v>
      </c>
      <c r="B116" s="199" t="s">
        <v>871</v>
      </c>
      <c r="C116" s="587">
        <v>37</v>
      </c>
      <c r="D116" s="587">
        <v>10</v>
      </c>
      <c r="E116" s="586">
        <v>54</v>
      </c>
      <c r="F116" s="586">
        <v>19</v>
      </c>
      <c r="G116" s="415">
        <v>17</v>
      </c>
      <c r="H116" s="416">
        <v>9</v>
      </c>
    </row>
    <row r="117" spans="1:8" x14ac:dyDescent="0.25">
      <c r="A117" s="587">
        <v>19175425</v>
      </c>
      <c r="B117" s="199" t="s">
        <v>872</v>
      </c>
      <c r="C117" s="587">
        <v>37</v>
      </c>
      <c r="D117" s="587">
        <v>9</v>
      </c>
      <c r="E117" s="586">
        <v>77</v>
      </c>
      <c r="F117" s="586">
        <v>20</v>
      </c>
      <c r="G117" s="415">
        <v>40</v>
      </c>
      <c r="H117" s="416">
        <v>11</v>
      </c>
    </row>
    <row r="118" spans="1:8" x14ac:dyDescent="0.25">
      <c r="A118" s="587">
        <v>19175426</v>
      </c>
      <c r="B118" s="199" t="s">
        <v>873</v>
      </c>
      <c r="C118" s="587">
        <v>823</v>
      </c>
      <c r="D118" s="587">
        <v>221</v>
      </c>
      <c r="E118" s="586">
        <v>1267</v>
      </c>
      <c r="F118" s="586">
        <v>277</v>
      </c>
      <c r="G118" s="415">
        <v>444</v>
      </c>
      <c r="H118" s="416">
        <v>56</v>
      </c>
    </row>
    <row r="119" spans="1:8" x14ac:dyDescent="0.25">
      <c r="A119" s="587">
        <v>19175427</v>
      </c>
      <c r="B119" s="199" t="s">
        <v>874</v>
      </c>
      <c r="C119" s="587">
        <v>212</v>
      </c>
      <c r="D119" s="587">
        <v>57</v>
      </c>
      <c r="E119" s="586">
        <v>326</v>
      </c>
      <c r="F119" s="586">
        <v>87</v>
      </c>
      <c r="G119" s="415">
        <v>114</v>
      </c>
      <c r="H119" s="416">
        <v>30</v>
      </c>
    </row>
    <row r="120" spans="1:8" x14ac:dyDescent="0.25">
      <c r="A120" s="587">
        <v>19177426</v>
      </c>
      <c r="B120" s="199" t="s">
        <v>875</v>
      </c>
      <c r="C120" s="587">
        <v>0</v>
      </c>
      <c r="D120" s="587">
        <v>2</v>
      </c>
      <c r="E120" s="586">
        <v>83</v>
      </c>
      <c r="F120" s="586">
        <v>19</v>
      </c>
      <c r="G120" s="415">
        <v>83</v>
      </c>
      <c r="H120" s="416">
        <v>17</v>
      </c>
    </row>
    <row r="121" spans="1:8" x14ac:dyDescent="0.25">
      <c r="A121" s="587">
        <v>19177434</v>
      </c>
      <c r="B121" s="199" t="s">
        <v>876</v>
      </c>
      <c r="C121" s="587">
        <v>649</v>
      </c>
      <c r="D121" s="587">
        <v>136</v>
      </c>
      <c r="E121" s="586">
        <v>744</v>
      </c>
      <c r="F121" s="586">
        <v>165</v>
      </c>
      <c r="G121" s="415">
        <v>95</v>
      </c>
      <c r="H121" s="416">
        <v>29</v>
      </c>
    </row>
    <row r="122" spans="1:8" x14ac:dyDescent="0.25">
      <c r="A122" s="587">
        <v>19177441</v>
      </c>
      <c r="B122" s="199" t="s">
        <v>877</v>
      </c>
      <c r="C122" s="587">
        <v>104</v>
      </c>
      <c r="D122" s="587">
        <v>9</v>
      </c>
      <c r="E122" s="586">
        <v>242</v>
      </c>
      <c r="F122" s="586">
        <v>32</v>
      </c>
      <c r="G122" s="415">
        <v>138</v>
      </c>
      <c r="H122" s="416">
        <v>23</v>
      </c>
    </row>
    <row r="123" spans="1:8" x14ac:dyDescent="0.25">
      <c r="A123" s="587">
        <v>19177443</v>
      </c>
      <c r="B123" s="199" t="s">
        <v>878</v>
      </c>
      <c r="C123" s="587">
        <v>13</v>
      </c>
      <c r="D123" s="587">
        <v>9</v>
      </c>
      <c r="E123" s="586">
        <v>19</v>
      </c>
      <c r="F123" s="586">
        <v>18</v>
      </c>
      <c r="G123" s="415">
        <v>6</v>
      </c>
      <c r="H123" s="416">
        <v>9</v>
      </c>
    </row>
    <row r="124" spans="1:8" x14ac:dyDescent="0.25">
      <c r="A124" s="587">
        <v>19177445</v>
      </c>
      <c r="B124" s="199" t="s">
        <v>879</v>
      </c>
      <c r="C124" s="587">
        <v>9</v>
      </c>
      <c r="D124" s="587">
        <v>3</v>
      </c>
      <c r="E124" s="586">
        <v>81</v>
      </c>
      <c r="F124" s="586">
        <v>18</v>
      </c>
      <c r="G124" s="415">
        <v>72</v>
      </c>
      <c r="H124" s="416">
        <v>15</v>
      </c>
    </row>
    <row r="125" spans="1:8" x14ac:dyDescent="0.25">
      <c r="A125" s="587">
        <v>19177464</v>
      </c>
      <c r="B125" s="199" t="s">
        <v>880</v>
      </c>
      <c r="C125" s="587">
        <v>18</v>
      </c>
      <c r="D125" s="587">
        <v>9</v>
      </c>
      <c r="E125" s="586">
        <v>30</v>
      </c>
      <c r="F125" s="586">
        <v>12</v>
      </c>
      <c r="G125" s="415">
        <v>12</v>
      </c>
      <c r="H125" s="416">
        <v>3</v>
      </c>
    </row>
    <row r="126" spans="1:8" x14ac:dyDescent="0.25">
      <c r="A126" s="587">
        <v>19275403</v>
      </c>
      <c r="B126" s="199" t="s">
        <v>881</v>
      </c>
      <c r="C126" s="587">
        <v>31</v>
      </c>
      <c r="D126" s="587">
        <v>8</v>
      </c>
      <c r="E126" s="586">
        <v>49</v>
      </c>
      <c r="F126" s="586">
        <v>21</v>
      </c>
      <c r="G126" s="415">
        <v>18</v>
      </c>
      <c r="H126" s="416">
        <v>13</v>
      </c>
    </row>
    <row r="127" spans="1:8" x14ac:dyDescent="0.25">
      <c r="A127" s="587">
        <v>19275405</v>
      </c>
      <c r="B127" s="199" t="s">
        <v>882</v>
      </c>
      <c r="C127" s="587">
        <v>31.700000000000003</v>
      </c>
      <c r="D127" s="587">
        <v>9</v>
      </c>
      <c r="E127" s="586">
        <v>85.7</v>
      </c>
      <c r="F127" s="586">
        <v>31</v>
      </c>
      <c r="G127" s="415">
        <v>54</v>
      </c>
      <c r="H127" s="416">
        <v>22</v>
      </c>
    </row>
    <row r="128" spans="1:8" x14ac:dyDescent="0.25">
      <c r="A128" s="587">
        <v>19275411</v>
      </c>
      <c r="B128" s="199" t="s">
        <v>883</v>
      </c>
      <c r="C128" s="587">
        <v>88</v>
      </c>
      <c r="D128" s="587">
        <v>24</v>
      </c>
      <c r="E128" s="586">
        <v>92</v>
      </c>
      <c r="F128" s="586">
        <v>37</v>
      </c>
      <c r="G128" s="415">
        <v>4</v>
      </c>
      <c r="H128" s="416">
        <v>13</v>
      </c>
    </row>
    <row r="129" spans="1:8" x14ac:dyDescent="0.25">
      <c r="A129" s="587">
        <v>19275412</v>
      </c>
      <c r="B129" s="199" t="s">
        <v>884</v>
      </c>
      <c r="C129" s="587">
        <v>2</v>
      </c>
      <c r="D129" s="587">
        <v>1</v>
      </c>
      <c r="E129" s="586">
        <v>4</v>
      </c>
      <c r="F129" s="586">
        <v>3</v>
      </c>
      <c r="G129" s="415">
        <v>2</v>
      </c>
      <c r="H129" s="416">
        <v>2</v>
      </c>
    </row>
    <row r="130" spans="1:8" x14ac:dyDescent="0.25">
      <c r="A130" s="587">
        <v>19275414</v>
      </c>
      <c r="B130" s="199" t="s">
        <v>885</v>
      </c>
      <c r="C130" s="587">
        <v>38</v>
      </c>
      <c r="D130" s="587">
        <v>5</v>
      </c>
      <c r="E130" s="586">
        <v>42</v>
      </c>
      <c r="F130" s="586">
        <v>10</v>
      </c>
      <c r="G130" s="415">
        <v>4</v>
      </c>
      <c r="H130" s="416">
        <v>5</v>
      </c>
    </row>
    <row r="131" spans="1:8" x14ac:dyDescent="0.25">
      <c r="A131" s="587">
        <v>19275417</v>
      </c>
      <c r="B131" s="199" t="s">
        <v>886</v>
      </c>
      <c r="C131" s="587">
        <v>150</v>
      </c>
      <c r="D131" s="587">
        <v>78</v>
      </c>
      <c r="E131" s="586">
        <v>194</v>
      </c>
      <c r="F131" s="586">
        <v>91</v>
      </c>
      <c r="G131" s="415">
        <v>44</v>
      </c>
      <c r="H131" s="416">
        <v>13</v>
      </c>
    </row>
    <row r="132" spans="1:8" x14ac:dyDescent="0.25">
      <c r="A132" s="587">
        <v>19275424</v>
      </c>
      <c r="B132" s="199" t="s">
        <v>888</v>
      </c>
      <c r="C132" s="587">
        <v>4</v>
      </c>
      <c r="D132" s="587">
        <v>2</v>
      </c>
      <c r="E132" s="586">
        <v>28</v>
      </c>
      <c r="F132" s="586">
        <v>9</v>
      </c>
      <c r="G132" s="415">
        <v>24</v>
      </c>
      <c r="H132" s="416">
        <v>7</v>
      </c>
    </row>
    <row r="133" spans="1:8" x14ac:dyDescent="0.25">
      <c r="A133" s="587">
        <v>19275430</v>
      </c>
      <c r="B133" s="199" t="s">
        <v>889</v>
      </c>
      <c r="C133" s="587">
        <v>184</v>
      </c>
      <c r="D133" s="587">
        <v>128</v>
      </c>
      <c r="E133" s="586">
        <v>195</v>
      </c>
      <c r="F133" s="586">
        <v>133</v>
      </c>
      <c r="G133" s="415">
        <v>11</v>
      </c>
      <c r="H133" s="416">
        <v>5</v>
      </c>
    </row>
    <row r="134" spans="1:8" x14ac:dyDescent="0.25">
      <c r="A134" s="587">
        <v>19275431</v>
      </c>
      <c r="B134" s="199" t="s">
        <v>890</v>
      </c>
      <c r="C134" s="587">
        <v>40</v>
      </c>
      <c r="D134" s="587">
        <v>9</v>
      </c>
      <c r="E134" s="586">
        <v>135</v>
      </c>
      <c r="F134" s="586">
        <v>29</v>
      </c>
      <c r="G134" s="415">
        <v>95</v>
      </c>
      <c r="H134" s="416">
        <v>20</v>
      </c>
    </row>
    <row r="135" spans="1:8" x14ac:dyDescent="0.25">
      <c r="A135" s="587">
        <v>19275432</v>
      </c>
      <c r="B135" s="199" t="s">
        <v>891</v>
      </c>
      <c r="C135" s="587">
        <v>48</v>
      </c>
      <c r="D135" s="587">
        <v>16</v>
      </c>
      <c r="E135" s="586">
        <v>64</v>
      </c>
      <c r="F135" s="586">
        <v>21</v>
      </c>
      <c r="G135" s="415">
        <v>16</v>
      </c>
      <c r="H135" s="416">
        <v>5</v>
      </c>
    </row>
    <row r="136" spans="1:8" x14ac:dyDescent="0.25">
      <c r="A136" s="587">
        <v>19275434</v>
      </c>
      <c r="B136" s="199" t="s">
        <v>892</v>
      </c>
      <c r="C136" s="587">
        <v>58</v>
      </c>
      <c r="D136" s="587">
        <v>29</v>
      </c>
      <c r="E136" s="586">
        <v>84</v>
      </c>
      <c r="F136" s="586">
        <v>40</v>
      </c>
      <c r="G136" s="415">
        <v>26</v>
      </c>
      <c r="H136" s="416">
        <v>11</v>
      </c>
    </row>
    <row r="137" spans="1:8" x14ac:dyDescent="0.25">
      <c r="A137" s="587">
        <v>19275440</v>
      </c>
      <c r="B137" s="199" t="s">
        <v>893</v>
      </c>
      <c r="C137" s="587">
        <v>8</v>
      </c>
      <c r="D137" s="587">
        <v>3</v>
      </c>
      <c r="E137" s="586">
        <v>34</v>
      </c>
      <c r="F137" s="586">
        <v>20</v>
      </c>
      <c r="G137" s="415">
        <v>26</v>
      </c>
      <c r="H137" s="416">
        <v>17</v>
      </c>
    </row>
    <row r="138" spans="1:8" x14ac:dyDescent="0.25">
      <c r="A138" s="587">
        <v>19275441</v>
      </c>
      <c r="B138" s="199" t="s">
        <v>894</v>
      </c>
      <c r="C138" s="587">
        <v>4</v>
      </c>
      <c r="D138" s="587">
        <v>1</v>
      </c>
      <c r="E138" s="586">
        <v>26</v>
      </c>
      <c r="F138" s="586">
        <v>11</v>
      </c>
      <c r="G138" s="415">
        <v>22</v>
      </c>
      <c r="H138" s="416">
        <v>10</v>
      </c>
    </row>
    <row r="139" spans="1:8" x14ac:dyDescent="0.25">
      <c r="A139" s="587">
        <v>19277413</v>
      </c>
      <c r="B139" s="199" t="s">
        <v>895</v>
      </c>
      <c r="C139" s="587">
        <v>114</v>
      </c>
      <c r="D139" s="587">
        <v>90</v>
      </c>
      <c r="E139" s="586">
        <v>120</v>
      </c>
      <c r="F139" s="586">
        <v>95</v>
      </c>
      <c r="G139" s="415">
        <v>6</v>
      </c>
      <c r="H139" s="416">
        <v>5</v>
      </c>
    </row>
    <row r="140" spans="1:8" x14ac:dyDescent="0.25">
      <c r="A140" s="587">
        <v>19277427</v>
      </c>
      <c r="B140" s="199" t="s">
        <v>896</v>
      </c>
      <c r="C140" s="587">
        <v>122</v>
      </c>
      <c r="D140" s="587">
        <v>88</v>
      </c>
      <c r="E140" s="586">
        <v>178</v>
      </c>
      <c r="F140" s="586">
        <v>117</v>
      </c>
      <c r="G140" s="415">
        <v>56</v>
      </c>
      <c r="H140" s="416">
        <v>29</v>
      </c>
    </row>
    <row r="141" spans="1:8" x14ac:dyDescent="0.25">
      <c r="A141" s="587">
        <v>19364004</v>
      </c>
      <c r="B141" s="199" t="s">
        <v>897</v>
      </c>
      <c r="C141" s="587">
        <v>21</v>
      </c>
      <c r="D141" s="587">
        <v>12</v>
      </c>
      <c r="E141" s="586">
        <v>49</v>
      </c>
      <c r="F141" s="586">
        <v>15</v>
      </c>
      <c r="G141" s="415">
        <v>28</v>
      </c>
      <c r="H141" s="416">
        <v>3</v>
      </c>
    </row>
    <row r="142" spans="1:8" x14ac:dyDescent="0.25">
      <c r="A142" s="587">
        <v>19375403</v>
      </c>
      <c r="B142" s="199" t="s">
        <v>898</v>
      </c>
      <c r="C142" s="587">
        <v>23</v>
      </c>
      <c r="D142" s="587">
        <v>10</v>
      </c>
      <c r="E142" s="586">
        <v>24</v>
      </c>
      <c r="F142" s="586">
        <v>11</v>
      </c>
      <c r="G142" s="415">
        <v>1</v>
      </c>
      <c r="H142" s="416">
        <v>1</v>
      </c>
    </row>
    <row r="143" spans="1:8" x14ac:dyDescent="0.25">
      <c r="A143" s="587">
        <v>19375404</v>
      </c>
      <c r="B143" s="199" t="s">
        <v>899</v>
      </c>
      <c r="C143" s="587">
        <v>76</v>
      </c>
      <c r="D143" s="587">
        <v>59</v>
      </c>
      <c r="E143" s="586">
        <v>96</v>
      </c>
      <c r="F143" s="586">
        <v>61</v>
      </c>
      <c r="G143" s="415">
        <v>20</v>
      </c>
      <c r="H143" s="416">
        <v>2</v>
      </c>
    </row>
    <row r="144" spans="1:8" x14ac:dyDescent="0.25">
      <c r="A144" s="587">
        <v>19375405</v>
      </c>
      <c r="B144" s="199" t="s">
        <v>900</v>
      </c>
      <c r="C144" s="587">
        <v>83</v>
      </c>
      <c r="D144" s="587">
        <v>53</v>
      </c>
      <c r="E144" s="586">
        <v>228</v>
      </c>
      <c r="F144" s="586">
        <v>106</v>
      </c>
      <c r="G144" s="415">
        <v>145</v>
      </c>
      <c r="H144" s="416">
        <v>53</v>
      </c>
    </row>
    <row r="145" spans="1:8" x14ac:dyDescent="0.25">
      <c r="A145" s="587">
        <v>19375407</v>
      </c>
      <c r="B145" s="199" t="s">
        <v>901</v>
      </c>
      <c r="C145" s="587">
        <v>44</v>
      </c>
      <c r="D145" s="587">
        <v>36</v>
      </c>
      <c r="E145" s="586">
        <v>46</v>
      </c>
      <c r="F145" s="586">
        <v>38</v>
      </c>
      <c r="G145" s="415">
        <v>2</v>
      </c>
      <c r="H145" s="416">
        <v>2</v>
      </c>
    </row>
    <row r="146" spans="1:8" x14ac:dyDescent="0.25">
      <c r="A146" s="587">
        <v>19375409</v>
      </c>
      <c r="B146" s="199" t="s">
        <v>902</v>
      </c>
      <c r="C146" s="587">
        <v>2</v>
      </c>
      <c r="D146" s="587">
        <v>1</v>
      </c>
      <c r="E146" s="586">
        <v>45</v>
      </c>
      <c r="F146" s="586">
        <v>27</v>
      </c>
      <c r="G146" s="415">
        <v>43</v>
      </c>
      <c r="H146" s="416">
        <v>26</v>
      </c>
    </row>
    <row r="147" spans="1:8" x14ac:dyDescent="0.25">
      <c r="A147" s="587">
        <v>19375410</v>
      </c>
      <c r="B147" s="199" t="s">
        <v>903</v>
      </c>
      <c r="C147" s="587">
        <v>85</v>
      </c>
      <c r="D147" s="587">
        <v>62</v>
      </c>
      <c r="E147" s="586">
        <v>86</v>
      </c>
      <c r="F147" s="586">
        <v>63</v>
      </c>
      <c r="G147" s="415">
        <v>1</v>
      </c>
      <c r="H147" s="416">
        <v>1</v>
      </c>
    </row>
    <row r="148" spans="1:8" x14ac:dyDescent="0.25">
      <c r="A148" s="587">
        <v>19375413</v>
      </c>
      <c r="B148" s="199" t="s">
        <v>904</v>
      </c>
      <c r="C148" s="587">
        <v>58</v>
      </c>
      <c r="D148" s="587">
        <v>15</v>
      </c>
      <c r="E148" s="586">
        <v>205</v>
      </c>
      <c r="F148" s="586">
        <v>63</v>
      </c>
      <c r="G148" s="415">
        <v>147</v>
      </c>
      <c r="H148" s="416">
        <v>48</v>
      </c>
    </row>
    <row r="149" spans="1:8" x14ac:dyDescent="0.25">
      <c r="A149" s="587">
        <v>19375414</v>
      </c>
      <c r="B149" s="199" t="s">
        <v>905</v>
      </c>
      <c r="C149" s="587">
        <v>7</v>
      </c>
      <c r="D149" s="587">
        <v>1</v>
      </c>
      <c r="E149" s="586">
        <v>128</v>
      </c>
      <c r="F149" s="586">
        <v>23</v>
      </c>
      <c r="G149" s="415">
        <v>121</v>
      </c>
      <c r="H149" s="416">
        <v>22</v>
      </c>
    </row>
    <row r="150" spans="1:8" x14ac:dyDescent="0.25">
      <c r="A150" s="587">
        <v>19375419</v>
      </c>
      <c r="B150" s="199" t="s">
        <v>906</v>
      </c>
      <c r="C150" s="587">
        <v>14</v>
      </c>
      <c r="D150" s="587">
        <v>6</v>
      </c>
      <c r="E150" s="586">
        <v>24</v>
      </c>
      <c r="F150" s="586">
        <v>12</v>
      </c>
      <c r="G150" s="415">
        <v>10</v>
      </c>
      <c r="H150" s="416">
        <v>6</v>
      </c>
    </row>
    <row r="151" spans="1:8" x14ac:dyDescent="0.25">
      <c r="A151" s="587">
        <v>19375424</v>
      </c>
      <c r="B151" s="199" t="s">
        <v>908</v>
      </c>
      <c r="C151" s="587">
        <v>22</v>
      </c>
      <c r="D151" s="587">
        <v>4</v>
      </c>
      <c r="E151" s="586">
        <v>38</v>
      </c>
      <c r="F151" s="586">
        <v>9</v>
      </c>
      <c r="G151" s="415">
        <v>16</v>
      </c>
      <c r="H151" s="416">
        <v>5</v>
      </c>
    </row>
    <row r="152" spans="1:8" x14ac:dyDescent="0.25">
      <c r="A152" s="587">
        <v>19375425</v>
      </c>
      <c r="B152" s="199" t="s">
        <v>909</v>
      </c>
      <c r="C152" s="587">
        <v>2</v>
      </c>
      <c r="D152" s="587">
        <v>1</v>
      </c>
      <c r="E152" s="586">
        <v>146</v>
      </c>
      <c r="F152" s="586">
        <v>56</v>
      </c>
      <c r="G152" s="415">
        <v>144</v>
      </c>
      <c r="H152" s="416">
        <v>55</v>
      </c>
    </row>
    <row r="153" spans="1:8" x14ac:dyDescent="0.25">
      <c r="A153" s="587">
        <v>19375430</v>
      </c>
      <c r="B153" s="199" t="s">
        <v>910</v>
      </c>
      <c r="C153" s="587">
        <v>32</v>
      </c>
      <c r="D153" s="587">
        <v>7</v>
      </c>
      <c r="E153" s="586">
        <v>60</v>
      </c>
      <c r="F153" s="586">
        <v>16</v>
      </c>
      <c r="G153" s="415">
        <v>28</v>
      </c>
      <c r="H153" s="416">
        <v>9</v>
      </c>
    </row>
    <row r="154" spans="1:8" x14ac:dyDescent="0.25">
      <c r="A154" s="587">
        <v>19375431</v>
      </c>
      <c r="B154" s="199" t="s">
        <v>911</v>
      </c>
      <c r="C154" s="587">
        <v>40</v>
      </c>
      <c r="D154" s="587">
        <v>23</v>
      </c>
      <c r="E154" s="586">
        <v>50</v>
      </c>
      <c r="F154" s="586">
        <v>31</v>
      </c>
      <c r="G154" s="415">
        <v>10</v>
      </c>
      <c r="H154" s="416">
        <v>8</v>
      </c>
    </row>
    <row r="155" spans="1:8" x14ac:dyDescent="0.25">
      <c r="A155" s="587">
        <v>19375434</v>
      </c>
      <c r="B155" s="199" t="s">
        <v>913</v>
      </c>
      <c r="C155" s="587">
        <v>61</v>
      </c>
      <c r="D155" s="587">
        <v>33</v>
      </c>
      <c r="E155" s="586">
        <v>100</v>
      </c>
      <c r="F155" s="586">
        <v>47</v>
      </c>
      <c r="G155" s="415">
        <v>39</v>
      </c>
      <c r="H155" s="416">
        <v>14</v>
      </c>
    </row>
    <row r="156" spans="1:8" x14ac:dyDescent="0.25">
      <c r="A156" s="587">
        <v>19375435</v>
      </c>
      <c r="B156" s="199" t="s">
        <v>914</v>
      </c>
      <c r="C156" s="587">
        <v>6</v>
      </c>
      <c r="D156" s="587">
        <v>4</v>
      </c>
      <c r="E156" s="586">
        <v>20</v>
      </c>
      <c r="F156" s="586">
        <v>16</v>
      </c>
      <c r="G156" s="415">
        <v>14</v>
      </c>
      <c r="H156" s="416">
        <v>12</v>
      </c>
    </row>
    <row r="157" spans="1:8" x14ac:dyDescent="0.25">
      <c r="A157" s="587">
        <v>19375440</v>
      </c>
      <c r="B157" s="199" t="s">
        <v>915</v>
      </c>
      <c r="C157" s="587">
        <v>4</v>
      </c>
      <c r="D157" s="587">
        <v>2</v>
      </c>
      <c r="E157" s="586">
        <v>146</v>
      </c>
      <c r="F157" s="586">
        <v>49</v>
      </c>
      <c r="G157" s="415">
        <v>142</v>
      </c>
      <c r="H157" s="416">
        <v>47</v>
      </c>
    </row>
    <row r="158" spans="1:8" x14ac:dyDescent="0.25">
      <c r="A158" s="587">
        <v>19375444</v>
      </c>
      <c r="B158" s="199" t="s">
        <v>916</v>
      </c>
      <c r="C158" s="587">
        <v>183</v>
      </c>
      <c r="D158" s="587">
        <v>114</v>
      </c>
      <c r="E158" s="586">
        <v>193</v>
      </c>
      <c r="F158" s="586">
        <v>122</v>
      </c>
      <c r="G158" s="415">
        <v>10</v>
      </c>
      <c r="H158" s="416">
        <v>8</v>
      </c>
    </row>
    <row r="159" spans="1:8" x14ac:dyDescent="0.25">
      <c r="A159" s="587">
        <v>19375445</v>
      </c>
      <c r="B159" s="199" t="s">
        <v>917</v>
      </c>
      <c r="C159" s="587">
        <v>44</v>
      </c>
      <c r="D159" s="587">
        <v>16</v>
      </c>
      <c r="E159" s="586">
        <v>122</v>
      </c>
      <c r="F159" s="586">
        <v>33</v>
      </c>
      <c r="G159" s="415">
        <v>78</v>
      </c>
      <c r="H159" s="416">
        <v>17</v>
      </c>
    </row>
    <row r="160" spans="1:8" x14ac:dyDescent="0.25">
      <c r="A160" s="587">
        <v>19375448</v>
      </c>
      <c r="B160" s="199" t="s">
        <v>918</v>
      </c>
      <c r="C160" s="587">
        <v>81</v>
      </c>
      <c r="D160" s="587">
        <v>54</v>
      </c>
      <c r="E160" s="586">
        <v>109</v>
      </c>
      <c r="F160" s="586">
        <v>59</v>
      </c>
      <c r="G160" s="415">
        <v>28</v>
      </c>
      <c r="H160" s="416">
        <v>5</v>
      </c>
    </row>
    <row r="161" spans="1:8" x14ac:dyDescent="0.25">
      <c r="A161" s="587">
        <v>19377412</v>
      </c>
      <c r="B161" s="199" t="s">
        <v>919</v>
      </c>
      <c r="C161" s="587">
        <v>21</v>
      </c>
      <c r="D161" s="587">
        <v>7</v>
      </c>
      <c r="E161" s="586">
        <v>25</v>
      </c>
      <c r="F161" s="586">
        <v>10</v>
      </c>
      <c r="G161" s="415">
        <v>4</v>
      </c>
      <c r="H161" s="416">
        <v>3</v>
      </c>
    </row>
    <row r="162" spans="1:8" x14ac:dyDescent="0.25">
      <c r="A162" s="587">
        <v>19377415</v>
      </c>
      <c r="B162" s="199" t="s">
        <v>920</v>
      </c>
      <c r="C162" s="587">
        <v>14</v>
      </c>
      <c r="D162" s="587">
        <v>6</v>
      </c>
      <c r="E162" s="586">
        <v>26</v>
      </c>
      <c r="F162" s="586">
        <v>10</v>
      </c>
      <c r="G162" s="415">
        <v>12</v>
      </c>
      <c r="H162" s="416">
        <v>4</v>
      </c>
    </row>
    <row r="163" spans="1:8" x14ac:dyDescent="0.25">
      <c r="A163" s="587">
        <v>19377425</v>
      </c>
      <c r="B163" s="199" t="s">
        <v>921</v>
      </c>
      <c r="C163" s="587">
        <v>69</v>
      </c>
      <c r="D163" s="587">
        <v>46</v>
      </c>
      <c r="E163" s="586">
        <v>87</v>
      </c>
      <c r="F163" s="586">
        <v>58</v>
      </c>
      <c r="G163" s="415">
        <v>18</v>
      </c>
      <c r="H163" s="416">
        <v>12</v>
      </c>
    </row>
    <row r="164" spans="1:8" x14ac:dyDescent="0.25">
      <c r="A164" s="587">
        <v>19475401</v>
      </c>
      <c r="B164" s="199" t="s">
        <v>922</v>
      </c>
      <c r="C164" s="587">
        <v>6</v>
      </c>
      <c r="D164" s="587">
        <v>3</v>
      </c>
      <c r="E164" s="586">
        <v>260</v>
      </c>
      <c r="F164" s="586">
        <v>83</v>
      </c>
      <c r="G164" s="415">
        <v>254</v>
      </c>
      <c r="H164" s="416">
        <v>80</v>
      </c>
    </row>
    <row r="165" spans="1:8" x14ac:dyDescent="0.25">
      <c r="A165" s="587">
        <v>19475404</v>
      </c>
      <c r="B165" s="199" t="s">
        <v>923</v>
      </c>
      <c r="C165" s="587">
        <v>29</v>
      </c>
      <c r="D165" s="587">
        <v>15</v>
      </c>
      <c r="E165" s="586">
        <v>132</v>
      </c>
      <c r="F165" s="586">
        <v>29</v>
      </c>
      <c r="G165" s="415">
        <v>103</v>
      </c>
      <c r="H165" s="416">
        <v>14</v>
      </c>
    </row>
    <row r="166" spans="1:8" x14ac:dyDescent="0.25">
      <c r="A166" s="587">
        <v>19475405</v>
      </c>
      <c r="B166" s="199" t="s">
        <v>924</v>
      </c>
      <c r="C166" s="587">
        <v>121</v>
      </c>
      <c r="D166" s="587">
        <v>66</v>
      </c>
      <c r="E166" s="586">
        <v>200</v>
      </c>
      <c r="F166" s="586">
        <v>85</v>
      </c>
      <c r="G166" s="415">
        <v>79</v>
      </c>
      <c r="H166" s="416">
        <v>19</v>
      </c>
    </row>
    <row r="167" spans="1:8" x14ac:dyDescent="0.25">
      <c r="A167" s="587">
        <v>19475406</v>
      </c>
      <c r="B167" s="199" t="s">
        <v>925</v>
      </c>
      <c r="C167" s="587">
        <v>325</v>
      </c>
      <c r="D167" s="587">
        <v>139</v>
      </c>
      <c r="E167" s="586">
        <v>469</v>
      </c>
      <c r="F167" s="586">
        <v>173</v>
      </c>
      <c r="G167" s="415">
        <v>144</v>
      </c>
      <c r="H167" s="416">
        <v>34</v>
      </c>
    </row>
    <row r="168" spans="1:8" x14ac:dyDescent="0.25">
      <c r="A168" s="587">
        <v>19475407</v>
      </c>
      <c r="B168" s="199" t="s">
        <v>926</v>
      </c>
      <c r="C168" s="587">
        <v>281</v>
      </c>
      <c r="D168" s="587">
        <v>129</v>
      </c>
      <c r="E168" s="586">
        <v>304</v>
      </c>
      <c r="F168" s="586">
        <v>135</v>
      </c>
      <c r="G168" s="415">
        <v>23</v>
      </c>
      <c r="H168" s="416">
        <v>6</v>
      </c>
    </row>
    <row r="169" spans="1:8" x14ac:dyDescent="0.25">
      <c r="A169" s="587">
        <v>19475411</v>
      </c>
      <c r="B169" s="199" t="s">
        <v>927</v>
      </c>
      <c r="C169" s="587">
        <v>4</v>
      </c>
      <c r="D169" s="587">
        <v>1</v>
      </c>
      <c r="E169" s="586">
        <v>220</v>
      </c>
      <c r="F169" s="586">
        <v>52</v>
      </c>
      <c r="G169" s="415">
        <v>216</v>
      </c>
      <c r="H169" s="416">
        <v>51</v>
      </c>
    </row>
    <row r="170" spans="1:8" x14ac:dyDescent="0.25">
      <c r="A170" s="587">
        <v>19475413</v>
      </c>
      <c r="B170" s="199" t="s">
        <v>928</v>
      </c>
      <c r="C170" s="587">
        <v>35</v>
      </c>
      <c r="D170" s="587">
        <v>20</v>
      </c>
      <c r="E170" s="586">
        <v>279</v>
      </c>
      <c r="F170" s="586">
        <v>137</v>
      </c>
      <c r="G170" s="415">
        <v>244</v>
      </c>
      <c r="H170" s="416">
        <v>117</v>
      </c>
    </row>
    <row r="171" spans="1:8" x14ac:dyDescent="0.25">
      <c r="A171" s="587">
        <v>19475414</v>
      </c>
      <c r="B171" s="199" t="s">
        <v>929</v>
      </c>
      <c r="C171" s="587">
        <v>38</v>
      </c>
      <c r="D171" s="587">
        <v>29</v>
      </c>
      <c r="E171" s="586">
        <v>63</v>
      </c>
      <c r="F171" s="586">
        <v>38</v>
      </c>
      <c r="G171" s="415">
        <v>25</v>
      </c>
      <c r="H171" s="416">
        <v>9</v>
      </c>
    </row>
    <row r="172" spans="1:8" x14ac:dyDescent="0.25">
      <c r="A172" s="587">
        <v>19475420</v>
      </c>
      <c r="B172" s="199" t="s">
        <v>930</v>
      </c>
      <c r="C172" s="587">
        <v>4</v>
      </c>
      <c r="D172" s="587">
        <v>2</v>
      </c>
      <c r="E172" s="586">
        <v>62</v>
      </c>
      <c r="F172" s="586">
        <v>23</v>
      </c>
      <c r="G172" s="415">
        <v>58</v>
      </c>
      <c r="H172" s="416">
        <v>21</v>
      </c>
    </row>
    <row r="173" spans="1:8" x14ac:dyDescent="0.25">
      <c r="A173" s="587">
        <v>19475424</v>
      </c>
      <c r="B173" s="199" t="s">
        <v>931</v>
      </c>
      <c r="C173" s="587">
        <v>46</v>
      </c>
      <c r="D173" s="587">
        <v>6</v>
      </c>
      <c r="E173" s="586">
        <v>76</v>
      </c>
      <c r="F173" s="586">
        <v>15</v>
      </c>
      <c r="G173" s="415">
        <v>30</v>
      </c>
      <c r="H173" s="416">
        <v>9</v>
      </c>
    </row>
    <row r="174" spans="1:8" x14ac:dyDescent="0.25">
      <c r="A174" s="587">
        <v>19475425</v>
      </c>
      <c r="B174" s="199" t="s">
        <v>932</v>
      </c>
      <c r="C174" s="587">
        <v>8</v>
      </c>
      <c r="D174" s="587">
        <v>4</v>
      </c>
      <c r="E174" s="586">
        <v>52</v>
      </c>
      <c r="F174" s="586">
        <v>13</v>
      </c>
      <c r="G174" s="415">
        <v>44</v>
      </c>
      <c r="H174" s="416">
        <v>9</v>
      </c>
    </row>
    <row r="175" spans="1:8" x14ac:dyDescent="0.25">
      <c r="A175" s="587">
        <v>19475426</v>
      </c>
      <c r="B175" s="199" t="s">
        <v>933</v>
      </c>
      <c r="C175" s="587">
        <v>121</v>
      </c>
      <c r="D175" s="587">
        <v>42</v>
      </c>
      <c r="E175" s="586">
        <v>158</v>
      </c>
      <c r="F175" s="586">
        <v>53</v>
      </c>
      <c r="G175" s="415">
        <v>37</v>
      </c>
      <c r="H175" s="416">
        <v>11</v>
      </c>
    </row>
    <row r="176" spans="1:8" x14ac:dyDescent="0.25">
      <c r="A176" s="587">
        <v>19475430</v>
      </c>
      <c r="B176" s="199" t="s">
        <v>934</v>
      </c>
      <c r="C176" s="587">
        <v>34</v>
      </c>
      <c r="D176" s="587">
        <v>3</v>
      </c>
      <c r="E176" s="586">
        <v>84</v>
      </c>
      <c r="F176" s="586">
        <v>12</v>
      </c>
      <c r="G176" s="415">
        <v>50</v>
      </c>
      <c r="H176" s="416">
        <v>9</v>
      </c>
    </row>
    <row r="177" spans="1:8" x14ac:dyDescent="0.25">
      <c r="A177" s="587">
        <v>19475438</v>
      </c>
      <c r="B177" s="199" t="s">
        <v>935</v>
      </c>
      <c r="C177" s="587">
        <v>88</v>
      </c>
      <c r="D177" s="587">
        <v>33</v>
      </c>
      <c r="E177" s="586">
        <v>131</v>
      </c>
      <c r="F177" s="586">
        <v>56</v>
      </c>
      <c r="G177" s="415">
        <v>43</v>
      </c>
      <c r="H177" s="416">
        <v>23</v>
      </c>
    </row>
    <row r="178" spans="1:8" x14ac:dyDescent="0.25">
      <c r="A178" s="587">
        <v>19475440</v>
      </c>
      <c r="B178" s="199" t="s">
        <v>936</v>
      </c>
      <c r="C178" s="587">
        <v>16</v>
      </c>
      <c r="D178" s="587">
        <v>12</v>
      </c>
      <c r="E178" s="586">
        <v>22</v>
      </c>
      <c r="F178" s="586">
        <v>13</v>
      </c>
      <c r="G178" s="415">
        <v>6</v>
      </c>
      <c r="H178" s="416">
        <v>1</v>
      </c>
    </row>
    <row r="179" spans="1:8" x14ac:dyDescent="0.25">
      <c r="A179" s="587">
        <v>19475441</v>
      </c>
      <c r="B179" s="199" t="s">
        <v>937</v>
      </c>
      <c r="C179" s="587">
        <v>22</v>
      </c>
      <c r="D179" s="587">
        <v>9</v>
      </c>
      <c r="E179" s="586">
        <v>275</v>
      </c>
      <c r="F179" s="586">
        <v>113</v>
      </c>
      <c r="G179" s="415">
        <v>253</v>
      </c>
      <c r="H179" s="416">
        <v>104</v>
      </c>
    </row>
    <row r="180" spans="1:8" x14ac:dyDescent="0.25">
      <c r="A180" s="587">
        <v>19475442</v>
      </c>
      <c r="B180" s="199" t="s">
        <v>938</v>
      </c>
      <c r="C180" s="587">
        <v>78</v>
      </c>
      <c r="D180" s="587">
        <v>42</v>
      </c>
      <c r="E180" s="586">
        <v>88</v>
      </c>
      <c r="F180" s="586">
        <v>45</v>
      </c>
      <c r="G180" s="415">
        <v>10</v>
      </c>
      <c r="H180" s="416">
        <v>3</v>
      </c>
    </row>
    <row r="181" spans="1:8" x14ac:dyDescent="0.25">
      <c r="A181" s="587">
        <v>19477407</v>
      </c>
      <c r="B181" s="199" t="s">
        <v>939</v>
      </c>
      <c r="C181" s="587">
        <v>81</v>
      </c>
      <c r="D181" s="587">
        <v>56</v>
      </c>
      <c r="E181" s="586">
        <v>203</v>
      </c>
      <c r="F181" s="586">
        <v>98</v>
      </c>
      <c r="G181" s="415">
        <v>122</v>
      </c>
      <c r="H181" s="416">
        <v>42</v>
      </c>
    </row>
    <row r="182" spans="1:8" x14ac:dyDescent="0.25">
      <c r="A182" s="587">
        <v>19477414</v>
      </c>
      <c r="B182" s="199" t="s">
        <v>940</v>
      </c>
      <c r="C182" s="587">
        <v>15</v>
      </c>
      <c r="D182" s="587">
        <v>9</v>
      </c>
      <c r="E182" s="586">
        <v>21</v>
      </c>
      <c r="F182" s="586">
        <v>12</v>
      </c>
      <c r="G182" s="415">
        <v>6</v>
      </c>
      <c r="H182" s="416">
        <v>3</v>
      </c>
    </row>
    <row r="183" spans="1:8" x14ac:dyDescent="0.25">
      <c r="A183" s="587">
        <v>19477435</v>
      </c>
      <c r="B183" s="199" t="s">
        <v>941</v>
      </c>
      <c r="C183" s="587">
        <v>328</v>
      </c>
      <c r="D183" s="587">
        <v>136</v>
      </c>
      <c r="E183" s="586">
        <v>391</v>
      </c>
      <c r="F183" s="586">
        <v>149</v>
      </c>
      <c r="G183" s="415">
        <v>63</v>
      </c>
      <c r="H183" s="416">
        <v>13</v>
      </c>
    </row>
    <row r="184" spans="1:8" x14ac:dyDescent="0.25">
      <c r="A184" s="587">
        <v>19477438</v>
      </c>
      <c r="B184" s="199" t="s">
        <v>942</v>
      </c>
      <c r="C184" s="587">
        <v>4</v>
      </c>
      <c r="D184" s="587">
        <v>1</v>
      </c>
      <c r="E184" s="586">
        <v>91</v>
      </c>
      <c r="F184" s="586">
        <v>45</v>
      </c>
      <c r="G184" s="415">
        <v>87</v>
      </c>
      <c r="H184" s="416">
        <v>44</v>
      </c>
    </row>
    <row r="185" spans="1:8" x14ac:dyDescent="0.25">
      <c r="A185" s="587">
        <v>19477454</v>
      </c>
      <c r="B185" s="199" t="s">
        <v>943</v>
      </c>
      <c r="C185" s="587">
        <v>100</v>
      </c>
      <c r="D185" s="587">
        <v>13</v>
      </c>
      <c r="E185" s="586">
        <v>112</v>
      </c>
      <c r="F185" s="586">
        <v>26</v>
      </c>
      <c r="G185" s="415">
        <v>12</v>
      </c>
      <c r="H185" s="416">
        <v>13</v>
      </c>
    </row>
    <row r="186" spans="1:8" x14ac:dyDescent="0.25">
      <c r="A186" s="587">
        <v>19575402</v>
      </c>
      <c r="B186" s="199" t="s">
        <v>944</v>
      </c>
      <c r="C186" s="587">
        <v>18</v>
      </c>
      <c r="D186" s="587">
        <v>8</v>
      </c>
      <c r="E186" s="586">
        <v>64</v>
      </c>
      <c r="F186" s="586">
        <v>26</v>
      </c>
      <c r="G186" s="415">
        <v>46</v>
      </c>
      <c r="H186" s="416">
        <v>18</v>
      </c>
    </row>
    <row r="187" spans="1:8" x14ac:dyDescent="0.25">
      <c r="A187" s="587">
        <v>19575404</v>
      </c>
      <c r="B187" s="199" t="s">
        <v>945</v>
      </c>
      <c r="C187" s="587">
        <v>49</v>
      </c>
      <c r="D187" s="587">
        <v>16</v>
      </c>
      <c r="E187" s="586">
        <v>87</v>
      </c>
      <c r="F187" s="586">
        <v>23</v>
      </c>
      <c r="G187" s="415">
        <v>38</v>
      </c>
      <c r="H187" s="416">
        <v>7</v>
      </c>
    </row>
    <row r="188" spans="1:8" x14ac:dyDescent="0.25">
      <c r="A188" s="587">
        <v>19575405</v>
      </c>
      <c r="B188" s="199" t="s">
        <v>946</v>
      </c>
      <c r="C188" s="587">
        <v>12</v>
      </c>
      <c r="D188" s="587">
        <v>4</v>
      </c>
      <c r="E188" s="586">
        <v>132</v>
      </c>
      <c r="F188" s="586">
        <v>46</v>
      </c>
      <c r="G188" s="415">
        <v>120</v>
      </c>
      <c r="H188" s="416">
        <v>42</v>
      </c>
    </row>
    <row r="189" spans="1:8" x14ac:dyDescent="0.25">
      <c r="A189" s="587">
        <v>19575406</v>
      </c>
      <c r="B189" s="199" t="s">
        <v>947</v>
      </c>
      <c r="C189" s="587">
        <v>4</v>
      </c>
      <c r="D189" s="587">
        <v>2</v>
      </c>
      <c r="E189" s="586">
        <v>22</v>
      </c>
      <c r="F189" s="586">
        <v>9</v>
      </c>
      <c r="G189" s="415">
        <v>18</v>
      </c>
      <c r="H189" s="416">
        <v>7</v>
      </c>
    </row>
    <row r="190" spans="1:8" x14ac:dyDescent="0.25">
      <c r="A190" s="587">
        <v>19575410</v>
      </c>
      <c r="B190" s="199" t="s">
        <v>948</v>
      </c>
      <c r="C190" s="587">
        <v>60</v>
      </c>
      <c r="D190" s="587">
        <v>17</v>
      </c>
      <c r="E190" s="586">
        <v>157</v>
      </c>
      <c r="F190" s="586">
        <v>58</v>
      </c>
      <c r="G190" s="415">
        <v>97</v>
      </c>
      <c r="H190" s="416">
        <v>41</v>
      </c>
    </row>
    <row r="191" spans="1:8" x14ac:dyDescent="0.25">
      <c r="A191" s="587">
        <v>19575415</v>
      </c>
      <c r="B191" s="199" t="s">
        <v>950</v>
      </c>
      <c r="C191" s="587">
        <v>14</v>
      </c>
      <c r="D191" s="587">
        <v>6</v>
      </c>
      <c r="E191" s="586">
        <v>47</v>
      </c>
      <c r="F191" s="586">
        <v>29</v>
      </c>
      <c r="G191" s="415">
        <v>33</v>
      </c>
      <c r="H191" s="416">
        <v>23</v>
      </c>
    </row>
    <row r="192" spans="1:8" x14ac:dyDescent="0.25">
      <c r="A192" s="587">
        <v>19575418</v>
      </c>
      <c r="B192" s="199" t="s">
        <v>951</v>
      </c>
      <c r="C192" s="587">
        <v>124</v>
      </c>
      <c r="D192" s="587">
        <v>64</v>
      </c>
      <c r="E192" s="586">
        <v>151</v>
      </c>
      <c r="F192" s="586">
        <v>85</v>
      </c>
      <c r="G192" s="415">
        <v>27</v>
      </c>
      <c r="H192" s="416">
        <v>21</v>
      </c>
    </row>
    <row r="193" spans="1:8" x14ac:dyDescent="0.25">
      <c r="A193" s="587">
        <v>19575419</v>
      </c>
      <c r="B193" s="199" t="s">
        <v>952</v>
      </c>
      <c r="C193" s="587">
        <v>135</v>
      </c>
      <c r="D193" s="587">
        <v>51</v>
      </c>
      <c r="E193" s="586">
        <v>391</v>
      </c>
      <c r="F193" s="586">
        <v>104</v>
      </c>
      <c r="G193" s="415">
        <v>256</v>
      </c>
      <c r="H193" s="416">
        <v>53</v>
      </c>
    </row>
    <row r="194" spans="1:8" x14ac:dyDescent="0.25">
      <c r="A194" s="587">
        <v>19575420</v>
      </c>
      <c r="B194" s="199" t="s">
        <v>953</v>
      </c>
      <c r="C194" s="587">
        <v>77</v>
      </c>
      <c r="D194" s="587">
        <v>53</v>
      </c>
      <c r="E194" s="586">
        <v>97</v>
      </c>
      <c r="F194" s="586">
        <v>58</v>
      </c>
      <c r="G194" s="415">
        <v>20</v>
      </c>
      <c r="H194" s="416">
        <v>5</v>
      </c>
    </row>
    <row r="195" spans="1:8" x14ac:dyDescent="0.25">
      <c r="A195" s="587">
        <v>19575427</v>
      </c>
      <c r="B195" s="199" t="s">
        <v>954</v>
      </c>
      <c r="C195" s="587">
        <v>69</v>
      </c>
      <c r="D195" s="587">
        <v>8</v>
      </c>
      <c r="E195" s="586">
        <v>176</v>
      </c>
      <c r="F195" s="586">
        <v>28</v>
      </c>
      <c r="G195" s="415">
        <v>107</v>
      </c>
      <c r="H195" s="416">
        <v>20</v>
      </c>
    </row>
    <row r="196" spans="1:8" x14ac:dyDescent="0.25">
      <c r="A196" s="587">
        <v>19575431</v>
      </c>
      <c r="B196" s="199" t="s">
        <v>955</v>
      </c>
      <c r="C196" s="587">
        <v>61</v>
      </c>
      <c r="D196" s="587">
        <v>16</v>
      </c>
      <c r="E196" s="586">
        <v>327</v>
      </c>
      <c r="F196" s="586">
        <v>43</v>
      </c>
      <c r="G196" s="415">
        <v>266</v>
      </c>
      <c r="H196" s="416">
        <v>27</v>
      </c>
    </row>
    <row r="197" spans="1:8" x14ac:dyDescent="0.25">
      <c r="A197" s="587">
        <v>19575432</v>
      </c>
      <c r="B197" s="199" t="s">
        <v>956</v>
      </c>
      <c r="C197" s="587">
        <v>6</v>
      </c>
      <c r="D197" s="587">
        <v>2</v>
      </c>
      <c r="E197" s="586">
        <v>39</v>
      </c>
      <c r="F197" s="586">
        <v>18</v>
      </c>
      <c r="G197" s="415">
        <v>33</v>
      </c>
      <c r="H197" s="416">
        <v>16</v>
      </c>
    </row>
    <row r="198" spans="1:8" x14ac:dyDescent="0.25">
      <c r="A198" s="587">
        <v>19577404</v>
      </c>
      <c r="B198" s="199" t="s">
        <v>957</v>
      </c>
      <c r="C198" s="587">
        <v>4</v>
      </c>
      <c r="D198" s="587">
        <v>1</v>
      </c>
      <c r="E198" s="586">
        <v>28</v>
      </c>
      <c r="F198" s="586">
        <v>6</v>
      </c>
      <c r="G198" s="415">
        <v>24</v>
      </c>
      <c r="H198" s="416">
        <v>5</v>
      </c>
    </row>
    <row r="199" spans="1:8" x14ac:dyDescent="0.25">
      <c r="A199" s="587">
        <v>19577405</v>
      </c>
      <c r="B199" s="199" t="s">
        <v>958</v>
      </c>
      <c r="C199" s="587">
        <v>151</v>
      </c>
      <c r="D199" s="587">
        <v>40</v>
      </c>
      <c r="E199" s="586">
        <v>773</v>
      </c>
      <c r="F199" s="586">
        <v>198</v>
      </c>
      <c r="G199" s="415">
        <v>622</v>
      </c>
      <c r="H199" s="416">
        <v>158</v>
      </c>
    </row>
    <row r="200" spans="1:8" x14ac:dyDescent="0.25">
      <c r="A200" s="587">
        <v>19577414</v>
      </c>
      <c r="B200" s="199" t="s">
        <v>960</v>
      </c>
      <c r="C200" s="587">
        <v>46</v>
      </c>
      <c r="D200" s="587">
        <v>36</v>
      </c>
      <c r="E200" s="586">
        <v>54</v>
      </c>
      <c r="F200" s="586">
        <v>39</v>
      </c>
      <c r="G200" s="415">
        <v>8</v>
      </c>
      <c r="H200" s="416">
        <v>3</v>
      </c>
    </row>
    <row r="201" spans="1:8" x14ac:dyDescent="0.25">
      <c r="A201" s="587">
        <v>19675402</v>
      </c>
      <c r="B201" s="199" t="s">
        <v>961</v>
      </c>
      <c r="C201" s="587">
        <v>85</v>
      </c>
      <c r="D201" s="587">
        <v>39</v>
      </c>
      <c r="E201" s="586">
        <v>124</v>
      </c>
      <c r="F201" s="586">
        <v>51</v>
      </c>
      <c r="G201" s="415">
        <v>39</v>
      </c>
      <c r="H201" s="416">
        <v>12</v>
      </c>
    </row>
    <row r="202" spans="1:8" x14ac:dyDescent="0.25">
      <c r="A202" s="587">
        <v>19675405</v>
      </c>
      <c r="B202" s="199" t="s">
        <v>962</v>
      </c>
      <c r="C202" s="587">
        <v>61</v>
      </c>
      <c r="D202" s="587">
        <v>25</v>
      </c>
      <c r="E202" s="586">
        <v>63</v>
      </c>
      <c r="F202" s="586">
        <v>32</v>
      </c>
      <c r="G202" s="415">
        <v>2</v>
      </c>
      <c r="H202" s="416">
        <v>7</v>
      </c>
    </row>
    <row r="203" spans="1:8" x14ac:dyDescent="0.25">
      <c r="A203" s="587">
        <v>19675406</v>
      </c>
      <c r="B203" s="199" t="s">
        <v>963</v>
      </c>
      <c r="C203" s="587">
        <v>24</v>
      </c>
      <c r="D203" s="587">
        <v>2</v>
      </c>
      <c r="E203" s="586">
        <v>28</v>
      </c>
      <c r="F203" s="586">
        <v>7</v>
      </c>
      <c r="G203" s="415">
        <v>4</v>
      </c>
      <c r="H203" s="416">
        <v>5</v>
      </c>
    </row>
    <row r="204" spans="1:8" x14ac:dyDescent="0.25">
      <c r="A204" s="587">
        <v>19675408</v>
      </c>
      <c r="B204" s="199" t="s">
        <v>964</v>
      </c>
      <c r="C204" s="587">
        <v>20</v>
      </c>
      <c r="D204" s="587">
        <v>13</v>
      </c>
      <c r="E204" s="586">
        <v>40</v>
      </c>
      <c r="F204" s="586">
        <v>19</v>
      </c>
      <c r="G204" s="415">
        <v>20</v>
      </c>
      <c r="H204" s="416">
        <v>6</v>
      </c>
    </row>
    <row r="205" spans="1:8" x14ac:dyDescent="0.25">
      <c r="A205" s="587">
        <v>19675409</v>
      </c>
      <c r="B205" s="199" t="s">
        <v>965</v>
      </c>
      <c r="C205" s="587">
        <v>66</v>
      </c>
      <c r="D205" s="587">
        <v>13</v>
      </c>
      <c r="E205" s="586">
        <v>96</v>
      </c>
      <c r="F205" s="586">
        <v>29</v>
      </c>
      <c r="G205" s="415">
        <v>30</v>
      </c>
      <c r="H205" s="416">
        <v>16</v>
      </c>
    </row>
    <row r="206" spans="1:8" x14ac:dyDescent="0.25">
      <c r="A206" s="587">
        <v>19675410</v>
      </c>
      <c r="B206" s="199" t="s">
        <v>966</v>
      </c>
      <c r="C206" s="587">
        <v>45</v>
      </c>
      <c r="D206" s="587">
        <v>19</v>
      </c>
      <c r="E206" s="586">
        <v>49</v>
      </c>
      <c r="F206" s="586">
        <v>27</v>
      </c>
      <c r="G206" s="415">
        <v>4</v>
      </c>
      <c r="H206" s="416">
        <v>8</v>
      </c>
    </row>
    <row r="207" spans="1:8" x14ac:dyDescent="0.25">
      <c r="A207" s="587">
        <v>19675412</v>
      </c>
      <c r="B207" s="199" t="s">
        <v>967</v>
      </c>
      <c r="C207" s="587">
        <v>69</v>
      </c>
      <c r="D207" s="587">
        <v>30</v>
      </c>
      <c r="E207" s="586">
        <v>87</v>
      </c>
      <c r="F207" s="586">
        <v>36</v>
      </c>
      <c r="G207" s="415">
        <v>18</v>
      </c>
      <c r="H207" s="416">
        <v>6</v>
      </c>
    </row>
    <row r="208" spans="1:8" x14ac:dyDescent="0.25">
      <c r="A208" s="587">
        <v>50000009</v>
      </c>
      <c r="B208" s="199" t="s">
        <v>968</v>
      </c>
      <c r="C208" s="587">
        <v>239</v>
      </c>
      <c r="D208" s="587">
        <v>152</v>
      </c>
      <c r="E208" s="586">
        <v>349</v>
      </c>
      <c r="F208" s="586">
        <v>170</v>
      </c>
      <c r="G208" s="415">
        <v>110</v>
      </c>
      <c r="H208" s="416">
        <v>18</v>
      </c>
    </row>
    <row r="209" spans="1:8" x14ac:dyDescent="0.25">
      <c r="A209" s="587">
        <v>50000020</v>
      </c>
      <c r="B209" s="199" t="s">
        <v>492</v>
      </c>
      <c r="C209" s="587">
        <v>2</v>
      </c>
      <c r="D209" s="587">
        <v>2</v>
      </c>
      <c r="E209" s="586">
        <v>119</v>
      </c>
      <c r="F209" s="586">
        <v>70</v>
      </c>
      <c r="G209" s="415">
        <v>117</v>
      </c>
      <c r="H209" s="416">
        <v>68</v>
      </c>
    </row>
    <row r="210" spans="1:8" x14ac:dyDescent="0.25">
      <c r="A210" s="587">
        <v>50000023</v>
      </c>
      <c r="B210" s="199" t="s">
        <v>969</v>
      </c>
      <c r="C210" s="587">
        <v>203</v>
      </c>
      <c r="D210" s="587">
        <v>122</v>
      </c>
      <c r="E210" s="586">
        <v>274</v>
      </c>
      <c r="F210" s="586">
        <v>140</v>
      </c>
      <c r="G210" s="415">
        <v>71</v>
      </c>
      <c r="H210" s="416">
        <v>18</v>
      </c>
    </row>
    <row r="211" spans="1:8" x14ac:dyDescent="0.25">
      <c r="A211" s="587">
        <v>50000121</v>
      </c>
      <c r="B211" s="199" t="s">
        <v>970</v>
      </c>
      <c r="C211" s="587">
        <v>5</v>
      </c>
      <c r="D211" s="587">
        <v>5</v>
      </c>
      <c r="E211" s="586">
        <v>7</v>
      </c>
      <c r="F211" s="586">
        <v>6</v>
      </c>
      <c r="G211" s="415">
        <v>2</v>
      </c>
      <c r="H211" s="416">
        <v>1</v>
      </c>
    </row>
    <row r="212" spans="1:8" x14ac:dyDescent="0.25">
      <c r="A212" s="587">
        <v>50075401</v>
      </c>
      <c r="B212" s="199" t="s">
        <v>971</v>
      </c>
      <c r="C212" s="587">
        <v>25</v>
      </c>
      <c r="D212" s="587">
        <v>14</v>
      </c>
      <c r="E212" s="586">
        <v>29</v>
      </c>
      <c r="F212" s="586">
        <v>20</v>
      </c>
      <c r="G212" s="415">
        <v>4</v>
      </c>
      <c r="H212" s="416">
        <v>6</v>
      </c>
    </row>
    <row r="213" spans="1:8" x14ac:dyDescent="0.25">
      <c r="A213" s="587">
        <v>50075403</v>
      </c>
      <c r="B213" s="199" t="s">
        <v>972</v>
      </c>
      <c r="C213" s="587">
        <v>87</v>
      </c>
      <c r="D213" s="587">
        <v>64</v>
      </c>
      <c r="E213" s="586">
        <v>138</v>
      </c>
      <c r="F213" s="586">
        <v>76</v>
      </c>
      <c r="G213" s="415">
        <v>51</v>
      </c>
      <c r="H213" s="416">
        <v>12</v>
      </c>
    </row>
    <row r="214" spans="1:8" x14ac:dyDescent="0.25">
      <c r="A214" s="587">
        <v>50075410</v>
      </c>
      <c r="B214" s="199" t="s">
        <v>973</v>
      </c>
      <c r="C214" s="587">
        <v>67</v>
      </c>
      <c r="D214" s="587">
        <v>38</v>
      </c>
      <c r="E214" s="586">
        <v>89</v>
      </c>
      <c r="F214" s="586">
        <v>44</v>
      </c>
      <c r="G214" s="415">
        <v>22</v>
      </c>
      <c r="H214" s="416">
        <v>6</v>
      </c>
    </row>
    <row r="215" spans="1:8" x14ac:dyDescent="0.25">
      <c r="A215" s="587">
        <v>50075413</v>
      </c>
      <c r="B215" s="199" t="s">
        <v>974</v>
      </c>
      <c r="C215" s="587">
        <v>40</v>
      </c>
      <c r="D215" s="587">
        <v>20</v>
      </c>
      <c r="E215" s="586">
        <v>64</v>
      </c>
      <c r="F215" s="586">
        <v>26</v>
      </c>
      <c r="G215" s="415">
        <v>24</v>
      </c>
      <c r="H215" s="416">
        <v>6</v>
      </c>
    </row>
    <row r="216" spans="1:8" x14ac:dyDescent="0.25">
      <c r="A216" s="587">
        <v>50075414</v>
      </c>
      <c r="B216" s="199" t="s">
        <v>975</v>
      </c>
      <c r="C216" s="587">
        <v>67</v>
      </c>
      <c r="D216" s="587">
        <v>48</v>
      </c>
      <c r="E216" s="586">
        <v>101</v>
      </c>
      <c r="F216" s="586">
        <v>55</v>
      </c>
      <c r="G216" s="415">
        <v>34</v>
      </c>
      <c r="H216" s="416">
        <v>7</v>
      </c>
    </row>
    <row r="217" spans="1:8" x14ac:dyDescent="0.25">
      <c r="A217" s="587">
        <v>50075415</v>
      </c>
      <c r="B217" s="199" t="s">
        <v>976</v>
      </c>
      <c r="C217" s="587">
        <v>16</v>
      </c>
      <c r="D217" s="587">
        <v>3</v>
      </c>
      <c r="E217" s="586">
        <v>48</v>
      </c>
      <c r="F217" s="586">
        <v>24</v>
      </c>
      <c r="G217" s="415">
        <v>32</v>
      </c>
      <c r="H217" s="416">
        <v>21</v>
      </c>
    </row>
    <row r="218" spans="1:8" x14ac:dyDescent="0.25">
      <c r="A218" s="587">
        <v>50075416</v>
      </c>
      <c r="B218" s="199" t="s">
        <v>977</v>
      </c>
      <c r="C218" s="587">
        <v>86</v>
      </c>
      <c r="D218" s="587">
        <v>55</v>
      </c>
      <c r="E218" s="586">
        <v>113</v>
      </c>
      <c r="F218" s="586">
        <v>64</v>
      </c>
      <c r="G218" s="415">
        <v>27</v>
      </c>
      <c r="H218" s="416">
        <v>9</v>
      </c>
    </row>
    <row r="219" spans="1:8" x14ac:dyDescent="0.25">
      <c r="A219" s="587">
        <v>50075419</v>
      </c>
      <c r="B219" s="199" t="s">
        <v>978</v>
      </c>
      <c r="C219" s="587">
        <v>14</v>
      </c>
      <c r="D219" s="587">
        <v>7</v>
      </c>
      <c r="E219" s="586">
        <v>83</v>
      </c>
      <c r="F219" s="586">
        <v>26</v>
      </c>
      <c r="G219" s="415">
        <v>69</v>
      </c>
      <c r="H219" s="416">
        <v>19</v>
      </c>
    </row>
    <row r="220" spans="1:8" x14ac:dyDescent="0.25">
      <c r="A220" s="587">
        <v>50075420</v>
      </c>
      <c r="B220" s="199" t="s">
        <v>979</v>
      </c>
      <c r="C220" s="587">
        <v>43</v>
      </c>
      <c r="D220" s="587">
        <v>16</v>
      </c>
      <c r="E220" s="586">
        <v>189</v>
      </c>
      <c r="F220" s="586">
        <v>45</v>
      </c>
      <c r="G220" s="415">
        <v>146</v>
      </c>
      <c r="H220" s="416">
        <v>29</v>
      </c>
    </row>
    <row r="221" spans="1:8" x14ac:dyDescent="0.25">
      <c r="A221" s="587">
        <v>50075421</v>
      </c>
      <c r="B221" s="199" t="s">
        <v>980</v>
      </c>
      <c r="C221" s="587">
        <v>22</v>
      </c>
      <c r="D221" s="587">
        <v>8</v>
      </c>
      <c r="E221" s="586">
        <v>58</v>
      </c>
      <c r="F221" s="586">
        <v>15</v>
      </c>
      <c r="G221" s="415">
        <v>36</v>
      </c>
      <c r="H221" s="416">
        <v>7</v>
      </c>
    </row>
    <row r="222" spans="1:8" x14ac:dyDescent="0.25">
      <c r="A222" s="587">
        <v>50075422</v>
      </c>
      <c r="B222" s="199" t="s">
        <v>981</v>
      </c>
      <c r="C222" s="587">
        <v>94</v>
      </c>
      <c r="D222" s="587">
        <v>59</v>
      </c>
      <c r="E222" s="586">
        <v>108</v>
      </c>
      <c r="F222" s="586">
        <v>71</v>
      </c>
      <c r="G222" s="415">
        <v>14</v>
      </c>
      <c r="H222" s="416">
        <v>12</v>
      </c>
    </row>
    <row r="223" spans="1:8" x14ac:dyDescent="0.25">
      <c r="A223" s="587">
        <v>50075423</v>
      </c>
      <c r="B223" s="199" t="s">
        <v>982</v>
      </c>
      <c r="C223" s="587">
        <v>62</v>
      </c>
      <c r="D223" s="587">
        <v>7</v>
      </c>
      <c r="E223" s="586">
        <v>125</v>
      </c>
      <c r="F223" s="586">
        <v>43</v>
      </c>
      <c r="G223" s="415">
        <v>63</v>
      </c>
      <c r="H223" s="416">
        <v>36</v>
      </c>
    </row>
    <row r="224" spans="1:8" x14ac:dyDescent="0.25">
      <c r="A224" s="587">
        <v>50075425</v>
      </c>
      <c r="B224" s="199" t="s">
        <v>983</v>
      </c>
      <c r="C224" s="587">
        <v>33</v>
      </c>
      <c r="D224" s="587">
        <v>16</v>
      </c>
      <c r="E224" s="586">
        <v>55</v>
      </c>
      <c r="F224" s="586">
        <v>31</v>
      </c>
      <c r="G224" s="415">
        <v>22</v>
      </c>
      <c r="H224" s="416">
        <v>15</v>
      </c>
    </row>
    <row r="225" spans="1:8" x14ac:dyDescent="0.25">
      <c r="A225" s="587">
        <v>50075426</v>
      </c>
      <c r="B225" s="199" t="s">
        <v>984</v>
      </c>
      <c r="C225" s="587">
        <v>71</v>
      </c>
      <c r="D225" s="587">
        <v>29</v>
      </c>
      <c r="E225" s="586">
        <v>214</v>
      </c>
      <c r="F225" s="586">
        <v>56</v>
      </c>
      <c r="G225" s="415">
        <v>143</v>
      </c>
      <c r="H225" s="416">
        <v>27</v>
      </c>
    </row>
    <row r="226" spans="1:8" x14ac:dyDescent="0.25">
      <c r="A226" s="587">
        <v>50075428</v>
      </c>
      <c r="B226" s="199" t="s">
        <v>985</v>
      </c>
      <c r="C226" s="587">
        <v>49</v>
      </c>
      <c r="D226" s="587">
        <v>36</v>
      </c>
      <c r="E226" s="586">
        <v>51</v>
      </c>
      <c r="F226" s="586">
        <v>37</v>
      </c>
      <c r="G226" s="415">
        <v>2</v>
      </c>
      <c r="H226" s="416">
        <v>1</v>
      </c>
    </row>
    <row r="227" spans="1:8" x14ac:dyDescent="0.25">
      <c r="A227" s="587">
        <v>50077446</v>
      </c>
      <c r="B227" s="199" t="s">
        <v>986</v>
      </c>
      <c r="C227" s="587">
        <v>2</v>
      </c>
      <c r="D227" s="587">
        <v>1</v>
      </c>
      <c r="E227" s="586">
        <v>26</v>
      </c>
      <c r="F227" s="586">
        <v>11</v>
      </c>
      <c r="G227" s="415">
        <v>24</v>
      </c>
      <c r="H227" s="416">
        <v>10</v>
      </c>
    </row>
    <row r="228" spans="1:8" x14ac:dyDescent="0.25">
      <c r="A228" s="587">
        <v>50077453</v>
      </c>
      <c r="B228" s="199" t="s">
        <v>987</v>
      </c>
      <c r="C228" s="587">
        <v>22</v>
      </c>
      <c r="D228" s="587">
        <v>15</v>
      </c>
      <c r="E228" s="586">
        <v>28</v>
      </c>
      <c r="F228" s="586">
        <v>20</v>
      </c>
      <c r="G228" s="415">
        <v>6</v>
      </c>
      <c r="H228" s="416">
        <v>5</v>
      </c>
    </row>
    <row r="229" spans="1:8" x14ac:dyDescent="0.25">
      <c r="A229" s="587">
        <v>90000004</v>
      </c>
      <c r="B229" s="199" t="s">
        <v>988</v>
      </c>
      <c r="C229" s="587">
        <v>237</v>
      </c>
      <c r="D229" s="587">
        <v>66</v>
      </c>
      <c r="E229" s="586">
        <v>343</v>
      </c>
      <c r="F229" s="586">
        <v>99</v>
      </c>
      <c r="G229" s="415">
        <v>106</v>
      </c>
      <c r="H229" s="416">
        <v>33</v>
      </c>
    </row>
    <row r="230" spans="1:8" x14ac:dyDescent="0.25">
      <c r="A230" s="587">
        <v>90000021</v>
      </c>
      <c r="B230" s="199" t="s">
        <v>989</v>
      </c>
      <c r="C230" s="587">
        <v>66</v>
      </c>
      <c r="D230" s="587">
        <v>31</v>
      </c>
      <c r="E230" s="586">
        <v>129</v>
      </c>
      <c r="F230" s="586">
        <v>45</v>
      </c>
      <c r="G230" s="415">
        <v>63</v>
      </c>
      <c r="H230" s="416">
        <v>14</v>
      </c>
    </row>
    <row r="231" spans="1:8" x14ac:dyDescent="0.25">
      <c r="A231" s="587">
        <v>90000030</v>
      </c>
      <c r="B231" s="199" t="s">
        <v>990</v>
      </c>
      <c r="C231" s="587">
        <v>34</v>
      </c>
      <c r="D231" s="587">
        <v>11</v>
      </c>
      <c r="E231" s="586">
        <v>116</v>
      </c>
      <c r="F231" s="586">
        <v>35</v>
      </c>
      <c r="G231" s="415">
        <v>82</v>
      </c>
      <c r="H231" s="416">
        <v>24</v>
      </c>
    </row>
    <row r="232" spans="1:8" x14ac:dyDescent="0.25">
      <c r="A232" s="587">
        <v>90000031</v>
      </c>
      <c r="B232" s="199" t="s">
        <v>991</v>
      </c>
      <c r="C232" s="587">
        <v>2</v>
      </c>
      <c r="D232" s="587">
        <v>2</v>
      </c>
      <c r="E232" s="586">
        <v>36</v>
      </c>
      <c r="F232" s="586">
        <v>16</v>
      </c>
      <c r="G232" s="415">
        <v>34</v>
      </c>
      <c r="H232" s="416">
        <v>14</v>
      </c>
    </row>
    <row r="233" spans="1:8" x14ac:dyDescent="0.25">
      <c r="A233" s="587">
        <v>90000033</v>
      </c>
      <c r="B233" s="199" t="s">
        <v>992</v>
      </c>
      <c r="C233" s="587">
        <v>79</v>
      </c>
      <c r="D233" s="587">
        <v>38</v>
      </c>
      <c r="E233" s="586">
        <v>133</v>
      </c>
      <c r="F233" s="586">
        <v>51</v>
      </c>
      <c r="G233" s="415">
        <v>54</v>
      </c>
      <c r="H233" s="416">
        <v>13</v>
      </c>
    </row>
    <row r="234" spans="1:8" x14ac:dyDescent="0.25">
      <c r="A234" s="587">
        <v>90000047</v>
      </c>
      <c r="B234" s="199" t="s">
        <v>993</v>
      </c>
      <c r="C234" s="587">
        <v>353</v>
      </c>
      <c r="D234" s="587">
        <v>151</v>
      </c>
      <c r="E234" s="586">
        <v>370</v>
      </c>
      <c r="F234" s="586">
        <v>163</v>
      </c>
      <c r="G234" s="415">
        <v>17</v>
      </c>
      <c r="H234" s="416">
        <v>12</v>
      </c>
    </row>
    <row r="235" spans="1:8" x14ac:dyDescent="0.25">
      <c r="A235" s="587">
        <v>90000048</v>
      </c>
      <c r="B235" s="199" t="s">
        <v>994</v>
      </c>
      <c r="C235" s="587">
        <v>0</v>
      </c>
      <c r="D235" s="587">
        <v>1</v>
      </c>
      <c r="E235" s="586">
        <v>467</v>
      </c>
      <c r="F235" s="586">
        <v>255</v>
      </c>
      <c r="G235" s="415">
        <v>467</v>
      </c>
      <c r="H235" s="416">
        <v>254</v>
      </c>
    </row>
    <row r="236" spans="1:8" x14ac:dyDescent="0.25">
      <c r="A236" s="587">
        <v>90000103</v>
      </c>
      <c r="B236" s="199" t="s">
        <v>995</v>
      </c>
      <c r="C236" s="587">
        <v>318</v>
      </c>
      <c r="D236" s="587">
        <v>158</v>
      </c>
      <c r="E236" s="586">
        <v>462</v>
      </c>
      <c r="F236" s="586">
        <v>200</v>
      </c>
      <c r="G236" s="415">
        <v>144</v>
      </c>
      <c r="H236" s="416">
        <v>42</v>
      </c>
    </row>
    <row r="237" spans="1:8" x14ac:dyDescent="0.25">
      <c r="A237" s="587">
        <v>90024101</v>
      </c>
      <c r="B237" s="199" t="s">
        <v>318</v>
      </c>
      <c r="C237" s="587">
        <v>275</v>
      </c>
      <c r="D237" s="587">
        <v>176</v>
      </c>
      <c r="E237" s="586">
        <v>638</v>
      </c>
      <c r="F237" s="586">
        <v>332</v>
      </c>
      <c r="G237" s="415">
        <v>363</v>
      </c>
      <c r="H237" s="416">
        <v>156</v>
      </c>
    </row>
    <row r="238" spans="1:8" x14ac:dyDescent="0.25">
      <c r="A238" s="587">
        <v>90065201</v>
      </c>
      <c r="B238" s="199" t="s">
        <v>996</v>
      </c>
      <c r="C238" s="587">
        <v>18</v>
      </c>
      <c r="D238" s="587">
        <v>12</v>
      </c>
      <c r="E238" s="586">
        <v>29</v>
      </c>
      <c r="F238" s="586">
        <v>17</v>
      </c>
      <c r="G238" s="415">
        <v>11</v>
      </c>
      <c r="H238" s="416">
        <v>5</v>
      </c>
    </row>
    <row r="239" spans="1:8" x14ac:dyDescent="0.25">
      <c r="A239" s="587">
        <v>90065204</v>
      </c>
      <c r="B239" s="199" t="s">
        <v>997</v>
      </c>
      <c r="C239" s="587">
        <v>27</v>
      </c>
      <c r="D239" s="587">
        <v>8</v>
      </c>
      <c r="E239" s="586">
        <v>141</v>
      </c>
      <c r="F239" s="586">
        <v>40</v>
      </c>
      <c r="G239" s="415">
        <v>114</v>
      </c>
      <c r="H239" s="416">
        <v>32</v>
      </c>
    </row>
    <row r="240" spans="1:8" x14ac:dyDescent="0.25">
      <c r="A240" s="587">
        <v>90065205</v>
      </c>
      <c r="B240" s="199" t="s">
        <v>998</v>
      </c>
      <c r="C240" s="587">
        <v>62</v>
      </c>
      <c r="D240" s="587">
        <v>13</v>
      </c>
      <c r="E240" s="586">
        <v>234</v>
      </c>
      <c r="F240" s="586">
        <v>65</v>
      </c>
      <c r="G240" s="415">
        <v>172</v>
      </c>
      <c r="H240" s="416">
        <v>52</v>
      </c>
    </row>
    <row r="241" spans="1:8" x14ac:dyDescent="0.25">
      <c r="A241" s="587">
        <v>90075404</v>
      </c>
      <c r="B241" s="199" t="s">
        <v>999</v>
      </c>
      <c r="C241" s="587">
        <v>14</v>
      </c>
      <c r="D241" s="587">
        <v>2</v>
      </c>
      <c r="E241" s="586">
        <v>112</v>
      </c>
      <c r="F241" s="586">
        <v>35</v>
      </c>
      <c r="G241" s="415">
        <v>98</v>
      </c>
      <c r="H241" s="416">
        <v>33</v>
      </c>
    </row>
    <row r="242" spans="1:8" x14ac:dyDescent="0.25">
      <c r="A242" s="587">
        <v>90075406</v>
      </c>
      <c r="B242" s="199" t="s">
        <v>1000</v>
      </c>
      <c r="C242" s="587">
        <v>60</v>
      </c>
      <c r="D242" s="587">
        <v>27</v>
      </c>
      <c r="E242" s="586">
        <v>161</v>
      </c>
      <c r="F242" s="586">
        <v>60</v>
      </c>
      <c r="G242" s="415">
        <v>101</v>
      </c>
      <c r="H242" s="416">
        <v>33</v>
      </c>
    </row>
    <row r="243" spans="1:8" x14ac:dyDescent="0.25">
      <c r="A243" s="587">
        <v>90075408</v>
      </c>
      <c r="B243" s="199" t="s">
        <v>1001</v>
      </c>
      <c r="C243" s="587">
        <v>110</v>
      </c>
      <c r="D243" s="587">
        <v>57</v>
      </c>
      <c r="E243" s="586">
        <v>207</v>
      </c>
      <c r="F243" s="586">
        <v>80</v>
      </c>
      <c r="G243" s="415">
        <v>97</v>
      </c>
      <c r="H243" s="416">
        <v>23</v>
      </c>
    </row>
    <row r="244" spans="1:8" x14ac:dyDescent="0.25">
      <c r="A244" s="587">
        <v>90075412</v>
      </c>
      <c r="B244" s="199" t="s">
        <v>1002</v>
      </c>
      <c r="C244" s="587">
        <v>4</v>
      </c>
      <c r="D244" s="587">
        <v>1</v>
      </c>
      <c r="E244" s="586">
        <v>116</v>
      </c>
      <c r="F244" s="586">
        <v>43</v>
      </c>
      <c r="G244" s="415">
        <v>112</v>
      </c>
      <c r="H244" s="416">
        <v>42</v>
      </c>
    </row>
    <row r="245" spans="1:8" x14ac:dyDescent="0.25">
      <c r="A245" s="587">
        <v>90075416</v>
      </c>
      <c r="B245" s="199" t="s">
        <v>1003</v>
      </c>
      <c r="C245" s="587">
        <v>36</v>
      </c>
      <c r="D245" s="587">
        <v>8</v>
      </c>
      <c r="E245" s="586">
        <v>170</v>
      </c>
      <c r="F245" s="586">
        <v>52</v>
      </c>
      <c r="G245" s="415">
        <v>134</v>
      </c>
      <c r="H245" s="416">
        <v>44</v>
      </c>
    </row>
    <row r="246" spans="1:8" x14ac:dyDescent="0.25">
      <c r="A246" s="587">
        <v>90077419</v>
      </c>
      <c r="B246" s="199" t="s">
        <v>1004</v>
      </c>
      <c r="C246" s="587">
        <v>72</v>
      </c>
      <c r="D246" s="587">
        <v>32</v>
      </c>
      <c r="E246" s="586">
        <v>105</v>
      </c>
      <c r="F246" s="586">
        <v>49</v>
      </c>
      <c r="G246" s="415">
        <v>33</v>
      </c>
      <c r="H246" s="416">
        <v>17</v>
      </c>
    </row>
    <row r="247" spans="1:8" x14ac:dyDescent="0.25">
      <c r="A247" s="587">
        <v>90077422</v>
      </c>
      <c r="B247" s="199" t="s">
        <v>1005</v>
      </c>
      <c r="C247" s="587">
        <v>4</v>
      </c>
      <c r="D247" s="587">
        <v>2</v>
      </c>
      <c r="E247" s="586">
        <v>106</v>
      </c>
      <c r="F247" s="586">
        <v>27</v>
      </c>
      <c r="G247" s="415">
        <v>102</v>
      </c>
      <c r="H247" s="416">
        <v>25</v>
      </c>
    </row>
    <row r="248" spans="1:8" x14ac:dyDescent="0.25">
      <c r="A248" s="587">
        <v>90077440</v>
      </c>
      <c r="B248" s="199" t="s">
        <v>1006</v>
      </c>
      <c r="C248" s="587">
        <v>8</v>
      </c>
      <c r="D248" s="587">
        <v>3</v>
      </c>
      <c r="E248" s="586">
        <v>9</v>
      </c>
      <c r="F248" s="586">
        <v>7</v>
      </c>
      <c r="G248" s="415">
        <v>1</v>
      </c>
      <c r="H248" s="416">
        <v>4</v>
      </c>
    </row>
    <row r="249" spans="1:8" x14ac:dyDescent="0.25">
      <c r="A249" s="587">
        <v>110000001</v>
      </c>
      <c r="B249" s="199" t="s">
        <v>1007</v>
      </c>
      <c r="C249" s="587">
        <v>29</v>
      </c>
      <c r="D249" s="587">
        <v>16</v>
      </c>
      <c r="E249" s="586">
        <v>55</v>
      </c>
      <c r="F249" s="586">
        <v>21</v>
      </c>
      <c r="G249" s="415">
        <v>26</v>
      </c>
      <c r="H249" s="416">
        <v>5</v>
      </c>
    </row>
    <row r="250" spans="1:8" x14ac:dyDescent="0.25">
      <c r="A250" s="587">
        <v>110000004</v>
      </c>
      <c r="B250" s="199" t="s">
        <v>1008</v>
      </c>
      <c r="C250" s="587">
        <v>45</v>
      </c>
      <c r="D250" s="587">
        <v>12</v>
      </c>
      <c r="E250" s="586">
        <v>81</v>
      </c>
      <c r="F250" s="586">
        <v>18</v>
      </c>
      <c r="G250" s="415">
        <v>36</v>
      </c>
      <c r="H250" s="416">
        <v>6</v>
      </c>
    </row>
    <row r="251" spans="1:8" x14ac:dyDescent="0.25">
      <c r="A251" s="587">
        <v>110000006</v>
      </c>
      <c r="B251" s="199" t="s">
        <v>1009</v>
      </c>
      <c r="C251" s="587">
        <v>70</v>
      </c>
      <c r="D251" s="587">
        <v>36</v>
      </c>
      <c r="E251" s="586">
        <v>73</v>
      </c>
      <c r="F251" s="586">
        <v>41</v>
      </c>
      <c r="G251" s="415">
        <v>3</v>
      </c>
      <c r="H251" s="416">
        <v>5</v>
      </c>
    </row>
    <row r="252" spans="1:8" x14ac:dyDescent="0.25">
      <c r="A252" s="587">
        <v>110000007</v>
      </c>
      <c r="B252" s="199" t="s">
        <v>1010</v>
      </c>
      <c r="C252" s="587">
        <v>112</v>
      </c>
      <c r="D252" s="587">
        <v>24</v>
      </c>
      <c r="E252" s="586">
        <v>184</v>
      </c>
      <c r="F252" s="586">
        <v>38</v>
      </c>
      <c r="G252" s="415">
        <v>72</v>
      </c>
      <c r="H252" s="416">
        <v>14</v>
      </c>
    </row>
    <row r="253" spans="1:8" x14ac:dyDescent="0.25">
      <c r="A253" s="587">
        <v>110000008</v>
      </c>
      <c r="B253" s="199" t="s">
        <v>1011</v>
      </c>
      <c r="C253" s="587">
        <v>46</v>
      </c>
      <c r="D253" s="587">
        <v>20</v>
      </c>
      <c r="E253" s="586">
        <v>76</v>
      </c>
      <c r="F253" s="586">
        <v>31</v>
      </c>
      <c r="G253" s="415">
        <v>30</v>
      </c>
      <c r="H253" s="416">
        <v>11</v>
      </c>
    </row>
    <row r="254" spans="1:8" x14ac:dyDescent="0.25">
      <c r="A254" s="587">
        <v>110000022</v>
      </c>
      <c r="B254" s="199" t="s">
        <v>1012</v>
      </c>
      <c r="C254" s="587">
        <v>120</v>
      </c>
      <c r="D254" s="587">
        <v>51</v>
      </c>
      <c r="E254" s="586">
        <v>138</v>
      </c>
      <c r="F254" s="586">
        <v>57</v>
      </c>
      <c r="G254" s="415">
        <v>18</v>
      </c>
      <c r="H254" s="416">
        <v>6</v>
      </c>
    </row>
    <row r="255" spans="1:8" x14ac:dyDescent="0.25">
      <c r="A255" s="587">
        <v>110000052</v>
      </c>
      <c r="B255" s="199" t="s">
        <v>1013</v>
      </c>
      <c r="C255" s="587">
        <v>4</v>
      </c>
      <c r="D255" s="587">
        <v>2</v>
      </c>
      <c r="E255" s="586">
        <v>12</v>
      </c>
      <c r="F255" s="586">
        <v>12</v>
      </c>
      <c r="G255" s="415">
        <v>8</v>
      </c>
      <c r="H255" s="416">
        <v>10</v>
      </c>
    </row>
    <row r="256" spans="1:8" x14ac:dyDescent="0.25">
      <c r="A256" s="587">
        <v>110000072</v>
      </c>
      <c r="B256" s="199" t="s">
        <v>1014</v>
      </c>
      <c r="C256" s="587">
        <v>60</v>
      </c>
      <c r="D256" s="587">
        <v>42</v>
      </c>
      <c r="E256" s="586">
        <v>65</v>
      </c>
      <c r="F256" s="586">
        <v>46</v>
      </c>
      <c r="G256" s="415">
        <v>5</v>
      </c>
      <c r="H256" s="416">
        <v>4</v>
      </c>
    </row>
    <row r="257" spans="1:8" x14ac:dyDescent="0.25">
      <c r="A257" s="587">
        <v>110000074</v>
      </c>
      <c r="B257" s="199" t="s">
        <v>1015</v>
      </c>
      <c r="C257" s="587">
        <v>2</v>
      </c>
      <c r="D257" s="587">
        <v>1</v>
      </c>
      <c r="E257" s="586">
        <v>10</v>
      </c>
      <c r="F257" s="586">
        <v>10</v>
      </c>
      <c r="G257" s="415">
        <v>8</v>
      </c>
      <c r="H257" s="416">
        <v>9</v>
      </c>
    </row>
    <row r="258" spans="1:8" x14ac:dyDescent="0.25">
      <c r="A258" s="587">
        <v>130000042</v>
      </c>
      <c r="B258" s="199" t="s">
        <v>1016</v>
      </c>
      <c r="C258" s="587">
        <v>48</v>
      </c>
      <c r="D258" s="587">
        <v>14</v>
      </c>
      <c r="E258" s="586">
        <v>67</v>
      </c>
      <c r="F258" s="586">
        <v>31</v>
      </c>
      <c r="G258" s="415">
        <v>19</v>
      </c>
      <c r="H258" s="416">
        <v>17</v>
      </c>
    </row>
    <row r="259" spans="1:8" x14ac:dyDescent="0.25">
      <c r="A259" s="587">
        <v>130000056</v>
      </c>
      <c r="B259" s="199" t="s">
        <v>1018</v>
      </c>
      <c r="C259" s="587">
        <v>22.85</v>
      </c>
      <c r="D259" s="587">
        <v>6</v>
      </c>
      <c r="E259" s="586">
        <v>30.85</v>
      </c>
      <c r="F259" s="586">
        <v>8</v>
      </c>
      <c r="G259" s="415">
        <v>8</v>
      </c>
      <c r="H259" s="416">
        <v>2</v>
      </c>
    </row>
    <row r="260" spans="1:8" x14ac:dyDescent="0.25">
      <c r="A260" s="587">
        <v>130024102</v>
      </c>
      <c r="B260" s="199" t="s">
        <v>246</v>
      </c>
      <c r="C260" s="587">
        <v>4</v>
      </c>
      <c r="D260" s="587">
        <v>2</v>
      </c>
      <c r="E260" s="586">
        <v>595</v>
      </c>
      <c r="F260" s="586">
        <v>278</v>
      </c>
      <c r="G260" s="415">
        <v>591</v>
      </c>
      <c r="H260" s="416">
        <v>276</v>
      </c>
    </row>
    <row r="261" spans="1:8" x14ac:dyDescent="0.25">
      <c r="A261" s="587">
        <v>130075402</v>
      </c>
      <c r="B261" s="199" t="s">
        <v>1020</v>
      </c>
      <c r="C261" s="587">
        <v>42</v>
      </c>
      <c r="D261" s="587">
        <v>18</v>
      </c>
      <c r="E261" s="586">
        <v>48</v>
      </c>
      <c r="F261" s="586">
        <v>29</v>
      </c>
      <c r="G261" s="415">
        <v>6</v>
      </c>
      <c r="H261" s="416">
        <v>11</v>
      </c>
    </row>
    <row r="262" spans="1:8" x14ac:dyDescent="0.25">
      <c r="A262" s="587">
        <v>130075403</v>
      </c>
      <c r="B262" s="199" t="s">
        <v>1021</v>
      </c>
      <c r="C262" s="587">
        <v>122</v>
      </c>
      <c r="D262" s="587">
        <v>68</v>
      </c>
      <c r="E262" s="586">
        <v>254</v>
      </c>
      <c r="F262" s="586">
        <v>105</v>
      </c>
      <c r="G262" s="415">
        <v>132</v>
      </c>
      <c r="H262" s="416">
        <v>37</v>
      </c>
    </row>
    <row r="263" spans="1:8" x14ac:dyDescent="0.25">
      <c r="A263" s="587">
        <v>130075405</v>
      </c>
      <c r="B263" s="199" t="s">
        <v>1022</v>
      </c>
      <c r="C263" s="587">
        <v>10</v>
      </c>
      <c r="D263" s="587">
        <v>5</v>
      </c>
      <c r="E263" s="586">
        <v>36</v>
      </c>
      <c r="F263" s="586">
        <v>10</v>
      </c>
      <c r="G263" s="415">
        <v>26</v>
      </c>
      <c r="H263" s="416">
        <v>5</v>
      </c>
    </row>
    <row r="264" spans="1:8" x14ac:dyDescent="0.25">
      <c r="A264" s="587">
        <v>130075409</v>
      </c>
      <c r="B264" s="199" t="s">
        <v>1023</v>
      </c>
      <c r="C264" s="587">
        <v>43</v>
      </c>
      <c r="D264" s="587">
        <v>22</v>
      </c>
      <c r="E264" s="586">
        <v>94</v>
      </c>
      <c r="F264" s="586">
        <v>35</v>
      </c>
      <c r="G264" s="415">
        <v>51</v>
      </c>
      <c r="H264" s="416">
        <v>13</v>
      </c>
    </row>
    <row r="265" spans="1:8" x14ac:dyDescent="0.25">
      <c r="A265" s="587">
        <v>170000017</v>
      </c>
      <c r="B265" s="199" t="s">
        <v>1024</v>
      </c>
      <c r="C265" s="587">
        <v>5</v>
      </c>
      <c r="D265" s="587">
        <v>3</v>
      </c>
      <c r="E265" s="586">
        <v>155</v>
      </c>
      <c r="F265" s="586">
        <v>43</v>
      </c>
      <c r="G265" s="415">
        <v>150</v>
      </c>
      <c r="H265" s="416">
        <v>40</v>
      </c>
    </row>
    <row r="266" spans="1:8" x14ac:dyDescent="0.25">
      <c r="A266" s="587">
        <v>170000116</v>
      </c>
      <c r="B266" s="199" t="s">
        <v>1025</v>
      </c>
      <c r="C266" s="587">
        <v>60</v>
      </c>
      <c r="D266" s="587">
        <v>7</v>
      </c>
      <c r="E266" s="586">
        <v>240</v>
      </c>
      <c r="F266" s="586">
        <v>33</v>
      </c>
      <c r="G266" s="415">
        <v>180</v>
      </c>
      <c r="H266" s="416">
        <v>26</v>
      </c>
    </row>
    <row r="267" spans="1:8" x14ac:dyDescent="0.25">
      <c r="A267" s="587">
        <v>170000138</v>
      </c>
      <c r="B267" s="199" t="s">
        <v>1026</v>
      </c>
      <c r="C267" s="587">
        <v>46</v>
      </c>
      <c r="D267" s="587">
        <v>12</v>
      </c>
      <c r="E267" s="586">
        <v>206</v>
      </c>
      <c r="F267" s="586">
        <v>43</v>
      </c>
      <c r="G267" s="415">
        <v>160</v>
      </c>
      <c r="H267" s="416">
        <v>31</v>
      </c>
    </row>
    <row r="268" spans="1:8" x14ac:dyDescent="0.25">
      <c r="A268" s="587">
        <v>170000173</v>
      </c>
      <c r="B268" s="199" t="s">
        <v>1027</v>
      </c>
      <c r="C268" s="587">
        <v>62</v>
      </c>
      <c r="D268" s="587">
        <v>33</v>
      </c>
      <c r="E268" s="586">
        <v>64</v>
      </c>
      <c r="F268" s="586">
        <v>34</v>
      </c>
      <c r="G268" s="415">
        <v>2</v>
      </c>
      <c r="H268" s="416">
        <v>1</v>
      </c>
    </row>
    <row r="269" spans="1:8" x14ac:dyDescent="0.25">
      <c r="A269" s="587">
        <v>170075405</v>
      </c>
      <c r="B269" s="199" t="s">
        <v>1028</v>
      </c>
      <c r="C269" s="587">
        <v>38</v>
      </c>
      <c r="D269" s="587">
        <v>18</v>
      </c>
      <c r="E269" s="586">
        <v>132</v>
      </c>
      <c r="F269" s="586">
        <v>96</v>
      </c>
      <c r="G269" s="415">
        <v>94</v>
      </c>
      <c r="H269" s="416">
        <v>78</v>
      </c>
    </row>
    <row r="270" spans="1:8" x14ac:dyDescent="0.25">
      <c r="A270" s="587">
        <v>170075408</v>
      </c>
      <c r="B270" s="199" t="s">
        <v>1029</v>
      </c>
      <c r="C270" s="587">
        <v>114</v>
      </c>
      <c r="D270" s="587">
        <v>90</v>
      </c>
      <c r="E270" s="586">
        <v>131</v>
      </c>
      <c r="F270" s="586">
        <v>102</v>
      </c>
      <c r="G270" s="415">
        <v>17</v>
      </c>
      <c r="H270" s="416">
        <v>12</v>
      </c>
    </row>
    <row r="271" spans="1:8" x14ac:dyDescent="0.25">
      <c r="A271" s="587">
        <v>170075410</v>
      </c>
      <c r="B271" s="199" t="s">
        <v>1030</v>
      </c>
      <c r="C271" s="587">
        <v>37</v>
      </c>
      <c r="D271" s="587">
        <v>11</v>
      </c>
      <c r="E271" s="586">
        <v>136</v>
      </c>
      <c r="F271" s="586">
        <v>19</v>
      </c>
      <c r="G271" s="415">
        <v>99</v>
      </c>
      <c r="H271" s="416">
        <v>8</v>
      </c>
    </row>
    <row r="272" spans="1:8" x14ac:dyDescent="0.25">
      <c r="A272" s="587">
        <v>170075412</v>
      </c>
      <c r="B272" s="199" t="s">
        <v>1031</v>
      </c>
      <c r="C272" s="587">
        <v>6</v>
      </c>
      <c r="D272" s="587">
        <v>3</v>
      </c>
      <c r="E272" s="586">
        <v>20</v>
      </c>
      <c r="F272" s="586">
        <v>11</v>
      </c>
      <c r="G272" s="415">
        <v>14</v>
      </c>
      <c r="H272" s="416">
        <v>8</v>
      </c>
    </row>
    <row r="273" spans="1:8" x14ac:dyDescent="0.25">
      <c r="A273" s="587">
        <v>170075414</v>
      </c>
      <c r="B273" s="199" t="s">
        <v>1032</v>
      </c>
      <c r="C273" s="587">
        <v>71</v>
      </c>
      <c r="D273" s="587">
        <v>54</v>
      </c>
      <c r="E273" s="586">
        <v>77</v>
      </c>
      <c r="F273" s="586">
        <v>57</v>
      </c>
      <c r="G273" s="415">
        <v>6</v>
      </c>
      <c r="H273" s="416">
        <v>3</v>
      </c>
    </row>
    <row r="274" spans="1:8" x14ac:dyDescent="0.25">
      <c r="A274" s="587">
        <v>170075415</v>
      </c>
      <c r="B274" s="199" t="s">
        <v>1033</v>
      </c>
      <c r="C274" s="587">
        <v>4</v>
      </c>
      <c r="D274" s="587">
        <v>1</v>
      </c>
      <c r="E274" s="586">
        <v>32</v>
      </c>
      <c r="F274" s="586">
        <v>10</v>
      </c>
      <c r="G274" s="415">
        <v>28</v>
      </c>
      <c r="H274" s="416">
        <v>9</v>
      </c>
    </row>
    <row r="275" spans="1:8" x14ac:dyDescent="0.25">
      <c r="A275" s="587">
        <v>170075416</v>
      </c>
      <c r="B275" s="199" t="s">
        <v>1034</v>
      </c>
      <c r="C275" s="587">
        <v>53</v>
      </c>
      <c r="D275" s="587">
        <v>14</v>
      </c>
      <c r="E275" s="586">
        <v>207</v>
      </c>
      <c r="F275" s="586">
        <v>58</v>
      </c>
      <c r="G275" s="415">
        <v>154</v>
      </c>
      <c r="H275" s="416">
        <v>44</v>
      </c>
    </row>
    <row r="276" spans="1:8" x14ac:dyDescent="0.25">
      <c r="A276" s="587">
        <v>170075418</v>
      </c>
      <c r="B276" s="199" t="s">
        <v>1035</v>
      </c>
      <c r="C276" s="587">
        <v>22</v>
      </c>
      <c r="D276" s="587">
        <v>7</v>
      </c>
      <c r="E276" s="586">
        <v>61</v>
      </c>
      <c r="F276" s="586">
        <v>22</v>
      </c>
      <c r="G276" s="415">
        <v>39</v>
      </c>
      <c r="H276" s="416">
        <v>15</v>
      </c>
    </row>
    <row r="277" spans="1:8" x14ac:dyDescent="0.25">
      <c r="A277" s="587">
        <v>170075424</v>
      </c>
      <c r="B277" s="199" t="s">
        <v>1036</v>
      </c>
      <c r="C277" s="587">
        <v>93</v>
      </c>
      <c r="D277" s="587">
        <v>72</v>
      </c>
      <c r="E277" s="586">
        <v>116</v>
      </c>
      <c r="F277" s="586">
        <v>83</v>
      </c>
      <c r="G277" s="415">
        <v>23</v>
      </c>
      <c r="H277" s="416">
        <v>11</v>
      </c>
    </row>
    <row r="278" spans="1:8" x14ac:dyDescent="0.25">
      <c r="A278" s="587">
        <v>170075430</v>
      </c>
      <c r="B278" s="199" t="s">
        <v>1037</v>
      </c>
      <c r="C278" s="587">
        <v>28</v>
      </c>
      <c r="D278" s="587">
        <v>15</v>
      </c>
      <c r="E278" s="586">
        <v>50</v>
      </c>
      <c r="F278" s="586">
        <v>33</v>
      </c>
      <c r="G278" s="415">
        <v>22</v>
      </c>
      <c r="H278" s="416">
        <v>18</v>
      </c>
    </row>
    <row r="279" spans="1:8" x14ac:dyDescent="0.25">
      <c r="A279" s="587">
        <v>170075432</v>
      </c>
      <c r="B279" s="199" t="s">
        <v>1038</v>
      </c>
      <c r="C279" s="587">
        <v>43</v>
      </c>
      <c r="D279" s="587">
        <v>28</v>
      </c>
      <c r="E279" s="586">
        <v>137</v>
      </c>
      <c r="F279" s="586">
        <v>66</v>
      </c>
      <c r="G279" s="415">
        <v>94</v>
      </c>
      <c r="H279" s="416">
        <v>38</v>
      </c>
    </row>
    <row r="280" spans="1:8" x14ac:dyDescent="0.25">
      <c r="A280" s="587">
        <v>170075435</v>
      </c>
      <c r="B280" s="199" t="s">
        <v>1039</v>
      </c>
      <c r="C280" s="587">
        <v>16</v>
      </c>
      <c r="D280" s="587">
        <v>4</v>
      </c>
      <c r="E280" s="586">
        <v>152</v>
      </c>
      <c r="F280" s="586">
        <v>39</v>
      </c>
      <c r="G280" s="415">
        <v>136</v>
      </c>
      <c r="H280" s="416">
        <v>35</v>
      </c>
    </row>
    <row r="281" spans="1:8" x14ac:dyDescent="0.25">
      <c r="A281" s="587">
        <v>170075437</v>
      </c>
      <c r="B281" s="199" t="s">
        <v>1040</v>
      </c>
      <c r="C281" s="587">
        <v>164</v>
      </c>
      <c r="D281" s="587">
        <v>83</v>
      </c>
      <c r="E281" s="586">
        <v>264</v>
      </c>
      <c r="F281" s="586">
        <v>119</v>
      </c>
      <c r="G281" s="415">
        <v>100</v>
      </c>
      <c r="H281" s="416">
        <v>36</v>
      </c>
    </row>
    <row r="282" spans="1:8" x14ac:dyDescent="0.25">
      <c r="A282" s="587">
        <v>170075440</v>
      </c>
      <c r="B282" s="199" t="s">
        <v>1041</v>
      </c>
      <c r="C282" s="587">
        <v>102</v>
      </c>
      <c r="D282" s="587">
        <v>62</v>
      </c>
      <c r="E282" s="586">
        <v>365</v>
      </c>
      <c r="F282" s="586">
        <v>108</v>
      </c>
      <c r="G282" s="415">
        <v>263</v>
      </c>
      <c r="H282" s="416">
        <v>46</v>
      </c>
    </row>
    <row r="283" spans="1:8" x14ac:dyDescent="0.25">
      <c r="A283" s="587">
        <v>170077439</v>
      </c>
      <c r="B283" s="199" t="s">
        <v>1042</v>
      </c>
      <c r="C283" s="587">
        <v>28</v>
      </c>
      <c r="D283" s="587">
        <v>19</v>
      </c>
      <c r="E283" s="586">
        <v>44</v>
      </c>
      <c r="F283" s="586">
        <v>26</v>
      </c>
      <c r="G283" s="415">
        <v>16</v>
      </c>
      <c r="H283" s="416">
        <v>7</v>
      </c>
    </row>
    <row r="284" spans="1:8" x14ac:dyDescent="0.25">
      <c r="A284" s="587">
        <v>170077441</v>
      </c>
      <c r="B284" s="199" t="s">
        <v>367</v>
      </c>
      <c r="C284" s="587">
        <v>34</v>
      </c>
      <c r="D284" s="587">
        <v>22</v>
      </c>
      <c r="E284" s="586">
        <v>50</v>
      </c>
      <c r="F284" s="586">
        <v>30</v>
      </c>
      <c r="G284" s="415">
        <v>16</v>
      </c>
      <c r="H284" s="416">
        <v>8</v>
      </c>
    </row>
    <row r="285" spans="1:8" x14ac:dyDescent="0.25">
      <c r="A285" s="587">
        <v>170077457</v>
      </c>
      <c r="B285" s="199" t="s">
        <v>1043</v>
      </c>
      <c r="C285" s="587">
        <v>9</v>
      </c>
      <c r="D285" s="587">
        <v>4</v>
      </c>
      <c r="E285" s="586">
        <v>29</v>
      </c>
      <c r="F285" s="586">
        <v>9</v>
      </c>
      <c r="G285" s="415">
        <v>20</v>
      </c>
      <c r="H285" s="416">
        <v>5</v>
      </c>
    </row>
    <row r="286" spans="1:8" x14ac:dyDescent="0.25">
      <c r="A286" s="587">
        <v>170077458</v>
      </c>
      <c r="B286" s="199" t="s">
        <v>1044</v>
      </c>
      <c r="C286" s="587">
        <v>24</v>
      </c>
      <c r="D286" s="587">
        <v>10</v>
      </c>
      <c r="E286" s="586">
        <v>64</v>
      </c>
      <c r="F286" s="586">
        <v>27</v>
      </c>
      <c r="G286" s="415">
        <v>40</v>
      </c>
      <c r="H286" s="416">
        <v>17</v>
      </c>
    </row>
    <row r="287" spans="1:8" x14ac:dyDescent="0.25">
      <c r="A287" s="587">
        <v>210000003</v>
      </c>
      <c r="B287" s="199" t="s">
        <v>1045</v>
      </c>
      <c r="C287" s="587">
        <v>4</v>
      </c>
      <c r="D287" s="587">
        <v>2</v>
      </c>
      <c r="E287" s="586">
        <v>81</v>
      </c>
      <c r="F287" s="586">
        <v>43</v>
      </c>
      <c r="G287" s="415">
        <v>77</v>
      </c>
      <c r="H287" s="416">
        <v>41</v>
      </c>
    </row>
    <row r="288" spans="1:8" x14ac:dyDescent="0.25">
      <c r="A288" s="587">
        <v>210000055</v>
      </c>
      <c r="B288" s="199" t="s">
        <v>1046</v>
      </c>
      <c r="C288" s="587">
        <v>40</v>
      </c>
      <c r="D288" s="587">
        <v>24</v>
      </c>
      <c r="E288" s="586">
        <v>52</v>
      </c>
      <c r="F288" s="586">
        <v>32</v>
      </c>
      <c r="G288" s="415">
        <v>12</v>
      </c>
      <c r="H288" s="416">
        <v>8</v>
      </c>
    </row>
    <row r="289" spans="1:8" x14ac:dyDescent="0.25">
      <c r="A289" s="587">
        <v>210075402</v>
      </c>
      <c r="B289" s="199" t="s">
        <v>1048</v>
      </c>
      <c r="C289" s="587">
        <v>31</v>
      </c>
      <c r="D289" s="587">
        <v>17</v>
      </c>
      <c r="E289" s="586">
        <v>92</v>
      </c>
      <c r="F289" s="586">
        <v>36</v>
      </c>
      <c r="G289" s="415">
        <v>61</v>
      </c>
      <c r="H289" s="416">
        <v>19</v>
      </c>
    </row>
    <row r="290" spans="1:8" x14ac:dyDescent="0.25">
      <c r="A290" s="587">
        <v>210075407</v>
      </c>
      <c r="B290" s="199" t="s">
        <v>1049</v>
      </c>
      <c r="C290" s="587">
        <v>2</v>
      </c>
      <c r="D290" s="587">
        <v>2</v>
      </c>
      <c r="E290" s="586">
        <v>62</v>
      </c>
      <c r="F290" s="586">
        <v>20</v>
      </c>
      <c r="G290" s="415">
        <v>60</v>
      </c>
      <c r="H290" s="416">
        <v>18</v>
      </c>
    </row>
    <row r="291" spans="1:8" x14ac:dyDescent="0.25">
      <c r="A291" s="587">
        <v>210075408</v>
      </c>
      <c r="B291" s="199" t="s">
        <v>1050</v>
      </c>
      <c r="C291" s="587">
        <v>70</v>
      </c>
      <c r="D291" s="587">
        <v>18</v>
      </c>
      <c r="E291" s="586">
        <v>122</v>
      </c>
      <c r="F291" s="586">
        <v>24</v>
      </c>
      <c r="G291" s="415">
        <v>52</v>
      </c>
      <c r="H291" s="416">
        <v>6</v>
      </c>
    </row>
    <row r="292" spans="1:8" x14ac:dyDescent="0.25">
      <c r="A292" s="587">
        <v>210075410</v>
      </c>
      <c r="B292" s="199" t="s">
        <v>1051</v>
      </c>
      <c r="C292" s="587">
        <v>34</v>
      </c>
      <c r="D292" s="587">
        <v>18</v>
      </c>
      <c r="E292" s="586">
        <v>36</v>
      </c>
      <c r="F292" s="586">
        <v>19</v>
      </c>
      <c r="G292" s="415">
        <v>2</v>
      </c>
      <c r="H292" s="416">
        <v>1</v>
      </c>
    </row>
    <row r="293" spans="1:8" x14ac:dyDescent="0.25">
      <c r="A293" s="587">
        <v>210075411</v>
      </c>
      <c r="B293" s="199" t="s">
        <v>1052</v>
      </c>
      <c r="C293" s="587">
        <v>0</v>
      </c>
      <c r="D293" s="587">
        <v>1</v>
      </c>
      <c r="E293" s="586">
        <v>47</v>
      </c>
      <c r="F293" s="586">
        <v>15</v>
      </c>
      <c r="G293" s="415">
        <v>47</v>
      </c>
      <c r="H293" s="416">
        <v>14</v>
      </c>
    </row>
    <row r="294" spans="1:8" x14ac:dyDescent="0.25">
      <c r="A294" s="587">
        <v>210075413</v>
      </c>
      <c r="B294" s="199" t="s">
        <v>1053</v>
      </c>
      <c r="C294" s="587">
        <v>14</v>
      </c>
      <c r="D294" s="587">
        <v>4</v>
      </c>
      <c r="E294" s="586">
        <v>16</v>
      </c>
      <c r="F294" s="586">
        <v>10</v>
      </c>
      <c r="G294" s="415">
        <v>2</v>
      </c>
      <c r="H294" s="416">
        <v>6</v>
      </c>
    </row>
    <row r="295" spans="1:8" x14ac:dyDescent="0.25">
      <c r="A295" s="587">
        <v>210075417</v>
      </c>
      <c r="B295" s="199" t="s">
        <v>1054</v>
      </c>
      <c r="C295" s="587">
        <v>8</v>
      </c>
      <c r="D295" s="587">
        <v>3</v>
      </c>
      <c r="E295" s="586">
        <v>24</v>
      </c>
      <c r="F295" s="586">
        <v>12</v>
      </c>
      <c r="G295" s="415">
        <v>16</v>
      </c>
      <c r="H295" s="416">
        <v>9</v>
      </c>
    </row>
    <row r="296" spans="1:8" x14ac:dyDescent="0.25">
      <c r="A296" s="587">
        <v>210075419</v>
      </c>
      <c r="B296" s="199" t="s">
        <v>1055</v>
      </c>
      <c r="C296" s="587">
        <v>98</v>
      </c>
      <c r="D296" s="587">
        <v>67</v>
      </c>
      <c r="E296" s="586">
        <v>103</v>
      </c>
      <c r="F296" s="586">
        <v>72</v>
      </c>
      <c r="G296" s="415">
        <v>5</v>
      </c>
      <c r="H296" s="416">
        <v>5</v>
      </c>
    </row>
    <row r="297" spans="1:8" x14ac:dyDescent="0.25">
      <c r="A297" s="587">
        <v>210075422</v>
      </c>
      <c r="B297" s="199" t="s">
        <v>1056</v>
      </c>
      <c r="C297" s="587">
        <v>24</v>
      </c>
      <c r="D297" s="587">
        <v>18</v>
      </c>
      <c r="E297" s="586">
        <v>30</v>
      </c>
      <c r="F297" s="586">
        <v>21</v>
      </c>
      <c r="G297" s="415">
        <v>6</v>
      </c>
      <c r="H297" s="416">
        <v>3</v>
      </c>
    </row>
    <row r="298" spans="1:8" x14ac:dyDescent="0.25">
      <c r="A298" s="587">
        <v>250000017</v>
      </c>
      <c r="B298" s="199" t="s">
        <v>1057</v>
      </c>
      <c r="C298" s="587">
        <v>28</v>
      </c>
      <c r="D298" s="587">
        <v>10</v>
      </c>
      <c r="E298" s="586">
        <v>136</v>
      </c>
      <c r="F298" s="586">
        <v>63</v>
      </c>
      <c r="G298" s="415">
        <v>108</v>
      </c>
      <c r="H298" s="416">
        <v>53</v>
      </c>
    </row>
    <row r="299" spans="1:8" x14ac:dyDescent="0.25">
      <c r="A299" s="587">
        <v>250000024</v>
      </c>
      <c r="B299" s="199" t="s">
        <v>1058</v>
      </c>
      <c r="C299" s="587">
        <v>74</v>
      </c>
      <c r="D299" s="587">
        <v>44</v>
      </c>
      <c r="E299" s="586">
        <v>92</v>
      </c>
      <c r="F299" s="586">
        <v>50</v>
      </c>
      <c r="G299" s="415">
        <v>18</v>
      </c>
      <c r="H299" s="416">
        <v>6</v>
      </c>
    </row>
    <row r="300" spans="1:8" x14ac:dyDescent="0.25">
      <c r="A300" s="587">
        <v>250000026</v>
      </c>
      <c r="B300" s="199" t="s">
        <v>1059</v>
      </c>
      <c r="C300" s="587">
        <v>51</v>
      </c>
      <c r="D300" s="587">
        <v>29</v>
      </c>
      <c r="E300" s="586">
        <v>206</v>
      </c>
      <c r="F300" s="586">
        <v>108</v>
      </c>
      <c r="G300" s="415">
        <v>155</v>
      </c>
      <c r="H300" s="416">
        <v>79</v>
      </c>
    </row>
    <row r="301" spans="1:8" x14ac:dyDescent="0.25">
      <c r="A301" s="587">
        <v>250000027</v>
      </c>
      <c r="B301" s="199" t="s">
        <v>1060</v>
      </c>
      <c r="C301" s="587">
        <v>68</v>
      </c>
      <c r="D301" s="587">
        <v>31</v>
      </c>
      <c r="E301" s="586">
        <v>78</v>
      </c>
      <c r="F301" s="586">
        <v>37</v>
      </c>
      <c r="G301" s="415">
        <v>10</v>
      </c>
      <c r="H301" s="416">
        <v>6</v>
      </c>
    </row>
    <row r="302" spans="1:8" x14ac:dyDescent="0.25">
      <c r="A302" s="587">
        <v>250000081</v>
      </c>
      <c r="B302" s="199" t="s">
        <v>1061</v>
      </c>
      <c r="C302" s="587">
        <v>79</v>
      </c>
      <c r="D302" s="587">
        <v>45</v>
      </c>
      <c r="E302" s="586">
        <v>81</v>
      </c>
      <c r="F302" s="586">
        <v>45</v>
      </c>
      <c r="G302" s="415">
        <v>2</v>
      </c>
      <c r="H302" s="416">
        <v>0</v>
      </c>
    </row>
    <row r="303" spans="1:8" x14ac:dyDescent="0.25">
      <c r="A303" s="587">
        <v>250000108</v>
      </c>
      <c r="B303" s="199" t="s">
        <v>1062</v>
      </c>
      <c r="C303" s="587">
        <v>2</v>
      </c>
      <c r="D303" s="587">
        <v>2</v>
      </c>
      <c r="E303" s="586">
        <v>36</v>
      </c>
      <c r="F303" s="586">
        <v>21</v>
      </c>
      <c r="G303" s="415">
        <v>34</v>
      </c>
      <c r="H303" s="416">
        <v>19</v>
      </c>
    </row>
    <row r="304" spans="1:8" x14ac:dyDescent="0.25">
      <c r="A304" s="587">
        <v>250000159</v>
      </c>
      <c r="B304" s="199" t="s">
        <v>1063</v>
      </c>
      <c r="C304" s="587">
        <v>62</v>
      </c>
      <c r="D304" s="587">
        <v>21</v>
      </c>
      <c r="E304" s="586">
        <v>80</v>
      </c>
      <c r="F304" s="586">
        <v>26</v>
      </c>
      <c r="G304" s="415">
        <v>18</v>
      </c>
      <c r="H304" s="416">
        <v>5</v>
      </c>
    </row>
    <row r="305" spans="1:8" x14ac:dyDescent="0.25">
      <c r="A305" s="587">
        <v>250000171</v>
      </c>
      <c r="B305" s="199" t="s">
        <v>1064</v>
      </c>
      <c r="C305" s="587">
        <v>14</v>
      </c>
      <c r="D305" s="587">
        <v>4</v>
      </c>
      <c r="E305" s="586">
        <v>46</v>
      </c>
      <c r="F305" s="586">
        <v>6</v>
      </c>
      <c r="G305" s="415">
        <v>32</v>
      </c>
      <c r="H305" s="416">
        <v>2</v>
      </c>
    </row>
    <row r="306" spans="1:8" x14ac:dyDescent="0.25">
      <c r="A306" s="587">
        <v>270000031</v>
      </c>
      <c r="B306" s="199" t="s">
        <v>1065</v>
      </c>
      <c r="C306" s="587">
        <v>23</v>
      </c>
      <c r="D306" s="587">
        <v>12</v>
      </c>
      <c r="E306" s="586">
        <v>129</v>
      </c>
      <c r="F306" s="586">
        <v>46</v>
      </c>
      <c r="G306" s="415">
        <v>106</v>
      </c>
      <c r="H306" s="416">
        <v>34</v>
      </c>
    </row>
    <row r="307" spans="1:8" x14ac:dyDescent="0.25">
      <c r="A307" s="587">
        <v>270000040</v>
      </c>
      <c r="B307" s="199" t="s">
        <v>1066</v>
      </c>
      <c r="C307" s="587">
        <v>11</v>
      </c>
      <c r="D307" s="587">
        <v>8</v>
      </c>
      <c r="E307" s="586">
        <v>300</v>
      </c>
      <c r="F307" s="586">
        <v>90</v>
      </c>
      <c r="G307" s="415">
        <v>289</v>
      </c>
      <c r="H307" s="416">
        <v>82</v>
      </c>
    </row>
    <row r="308" spans="1:8" x14ac:dyDescent="0.25">
      <c r="A308" s="587">
        <v>270024101</v>
      </c>
      <c r="B308" s="199" t="s">
        <v>590</v>
      </c>
      <c r="C308" s="587">
        <v>49</v>
      </c>
      <c r="D308" s="587">
        <v>21</v>
      </c>
      <c r="E308" s="586">
        <v>177</v>
      </c>
      <c r="F308" s="586">
        <v>94</v>
      </c>
      <c r="G308" s="415">
        <v>128</v>
      </c>
      <c r="H308" s="416">
        <v>73</v>
      </c>
    </row>
    <row r="309" spans="1:8" x14ac:dyDescent="0.25">
      <c r="A309" s="587">
        <v>270064101</v>
      </c>
      <c r="B309" s="199" t="s">
        <v>465</v>
      </c>
      <c r="C309" s="587">
        <v>2</v>
      </c>
      <c r="D309" s="587">
        <v>1</v>
      </c>
      <c r="E309" s="586">
        <v>191</v>
      </c>
      <c r="F309" s="586">
        <v>119</v>
      </c>
      <c r="G309" s="415">
        <v>189</v>
      </c>
      <c r="H309" s="416">
        <v>118</v>
      </c>
    </row>
    <row r="310" spans="1:8" x14ac:dyDescent="0.25">
      <c r="A310" s="587">
        <v>270065201</v>
      </c>
      <c r="B310" s="199" t="s">
        <v>408</v>
      </c>
      <c r="C310" s="587">
        <v>84</v>
      </c>
      <c r="D310" s="587">
        <v>31</v>
      </c>
      <c r="E310" s="586">
        <v>168</v>
      </c>
      <c r="F310" s="586">
        <v>50</v>
      </c>
      <c r="G310" s="415">
        <v>84</v>
      </c>
      <c r="H310" s="416">
        <v>19</v>
      </c>
    </row>
    <row r="311" spans="1:8" x14ac:dyDescent="0.25">
      <c r="A311" s="587">
        <v>270075401</v>
      </c>
      <c r="B311" s="199" t="s">
        <v>1067</v>
      </c>
      <c r="C311" s="587">
        <v>84</v>
      </c>
      <c r="D311" s="587">
        <v>15</v>
      </c>
      <c r="E311" s="586">
        <v>114</v>
      </c>
      <c r="F311" s="586">
        <v>23</v>
      </c>
      <c r="G311" s="415">
        <v>30</v>
      </c>
      <c r="H311" s="416">
        <v>8</v>
      </c>
    </row>
    <row r="312" spans="1:8" x14ac:dyDescent="0.25">
      <c r="A312" s="587">
        <v>320200004</v>
      </c>
      <c r="B312" s="199" t="s">
        <v>1068</v>
      </c>
      <c r="C312" s="587">
        <v>0</v>
      </c>
      <c r="D312" s="587">
        <v>1</v>
      </c>
      <c r="E312" s="586">
        <v>137</v>
      </c>
      <c r="F312" s="586">
        <v>36</v>
      </c>
      <c r="G312" s="415">
        <v>137</v>
      </c>
      <c r="H312" s="416">
        <v>35</v>
      </c>
    </row>
    <row r="313" spans="1:8" x14ac:dyDescent="0.25">
      <c r="A313" s="587">
        <v>320200006</v>
      </c>
      <c r="B313" s="199" t="s">
        <v>1069</v>
      </c>
      <c r="C313" s="587">
        <v>6</v>
      </c>
      <c r="D313" s="587">
        <v>3</v>
      </c>
      <c r="E313" s="586">
        <v>45</v>
      </c>
      <c r="F313" s="586">
        <v>12</v>
      </c>
      <c r="G313" s="415">
        <v>39</v>
      </c>
      <c r="H313" s="416">
        <v>9</v>
      </c>
    </row>
    <row r="314" spans="1:8" x14ac:dyDescent="0.25">
      <c r="A314" s="587">
        <v>320200007</v>
      </c>
      <c r="B314" s="199" t="s">
        <v>1070</v>
      </c>
      <c r="C314" s="587">
        <v>4</v>
      </c>
      <c r="D314" s="587">
        <v>1</v>
      </c>
      <c r="E314" s="586">
        <v>30</v>
      </c>
      <c r="F314" s="586">
        <v>19</v>
      </c>
      <c r="G314" s="415">
        <v>26</v>
      </c>
      <c r="H314" s="416">
        <v>18</v>
      </c>
    </row>
    <row r="315" spans="1:8" x14ac:dyDescent="0.25">
      <c r="A315" s="587">
        <v>320200008</v>
      </c>
      <c r="B315" s="199" t="s">
        <v>1071</v>
      </c>
      <c r="C315" s="587">
        <v>95</v>
      </c>
      <c r="D315" s="587">
        <v>72</v>
      </c>
      <c r="E315" s="586">
        <v>97</v>
      </c>
      <c r="F315" s="586">
        <v>73</v>
      </c>
      <c r="G315" s="415">
        <v>2</v>
      </c>
      <c r="H315" s="416">
        <v>1</v>
      </c>
    </row>
    <row r="316" spans="1:8" x14ac:dyDescent="0.25">
      <c r="A316" s="587">
        <v>321400004</v>
      </c>
      <c r="B316" s="199" t="s">
        <v>1073</v>
      </c>
      <c r="C316" s="587">
        <v>100</v>
      </c>
      <c r="D316" s="587">
        <v>57</v>
      </c>
      <c r="E316" s="586">
        <v>104</v>
      </c>
      <c r="F316" s="586">
        <v>60</v>
      </c>
      <c r="G316" s="415">
        <v>4</v>
      </c>
      <c r="H316" s="416">
        <v>3</v>
      </c>
    </row>
    <row r="317" spans="1:8" x14ac:dyDescent="0.25">
      <c r="A317" s="587">
        <v>321400005</v>
      </c>
      <c r="B317" s="199" t="s">
        <v>1074</v>
      </c>
      <c r="C317" s="587">
        <v>34</v>
      </c>
      <c r="D317" s="587">
        <v>19</v>
      </c>
      <c r="E317" s="586">
        <v>38</v>
      </c>
      <c r="F317" s="586">
        <v>21</v>
      </c>
      <c r="G317" s="415">
        <v>4</v>
      </c>
      <c r="H317" s="416">
        <v>2</v>
      </c>
    </row>
    <row r="318" spans="1:8" x14ac:dyDescent="0.25">
      <c r="A318" s="587">
        <v>326100001</v>
      </c>
      <c r="B318" s="199" t="s">
        <v>1075</v>
      </c>
      <c r="C318" s="587">
        <v>98</v>
      </c>
      <c r="D318" s="587">
        <v>57</v>
      </c>
      <c r="E318" s="586">
        <v>299</v>
      </c>
      <c r="F318" s="586">
        <v>90</v>
      </c>
      <c r="G318" s="415">
        <v>201</v>
      </c>
      <c r="H318" s="416">
        <v>33</v>
      </c>
    </row>
    <row r="319" spans="1:8" x14ac:dyDescent="0.25">
      <c r="A319" s="587">
        <v>326100004</v>
      </c>
      <c r="B319" s="199" t="s">
        <v>1076</v>
      </c>
      <c r="C319" s="587">
        <v>22</v>
      </c>
      <c r="D319" s="587">
        <v>11</v>
      </c>
      <c r="E319" s="586">
        <v>179</v>
      </c>
      <c r="F319" s="586">
        <v>31</v>
      </c>
      <c r="G319" s="415">
        <v>157</v>
      </c>
      <c r="H319" s="416">
        <v>20</v>
      </c>
    </row>
    <row r="320" spans="1:8" x14ac:dyDescent="0.25">
      <c r="A320" s="587">
        <v>326100013</v>
      </c>
      <c r="B320" s="199" t="s">
        <v>1077</v>
      </c>
      <c r="C320" s="587">
        <v>75</v>
      </c>
      <c r="D320" s="587">
        <v>45</v>
      </c>
      <c r="E320" s="586">
        <v>90</v>
      </c>
      <c r="F320" s="586">
        <v>49</v>
      </c>
      <c r="G320" s="415">
        <v>15</v>
      </c>
      <c r="H320" s="416">
        <v>4</v>
      </c>
    </row>
    <row r="321" spans="1:8" x14ac:dyDescent="0.25">
      <c r="A321" s="587">
        <v>327100003</v>
      </c>
      <c r="B321" s="199" t="s">
        <v>1078</v>
      </c>
      <c r="C321" s="587">
        <v>3</v>
      </c>
      <c r="D321" s="587">
        <v>2</v>
      </c>
      <c r="E321" s="586">
        <v>91</v>
      </c>
      <c r="F321" s="586">
        <v>58</v>
      </c>
      <c r="G321" s="415">
        <v>88</v>
      </c>
      <c r="H321" s="416">
        <v>56</v>
      </c>
    </row>
    <row r="322" spans="1:8" x14ac:dyDescent="0.25">
      <c r="A322" s="587">
        <v>328275401</v>
      </c>
      <c r="B322" s="199" t="s">
        <v>1079</v>
      </c>
      <c r="C322" s="587">
        <v>14</v>
      </c>
      <c r="D322" s="587">
        <v>1</v>
      </c>
      <c r="E322" s="586">
        <v>50</v>
      </c>
      <c r="F322" s="586">
        <v>9</v>
      </c>
      <c r="G322" s="415">
        <v>36</v>
      </c>
      <c r="H322" s="416">
        <v>8</v>
      </c>
    </row>
    <row r="323" spans="1:8" x14ac:dyDescent="0.25">
      <c r="A323" s="587">
        <v>360200010</v>
      </c>
      <c r="B323" s="199" t="s">
        <v>1081</v>
      </c>
      <c r="C323" s="587">
        <v>20</v>
      </c>
      <c r="D323" s="587">
        <v>6</v>
      </c>
      <c r="E323" s="586">
        <v>22</v>
      </c>
      <c r="F323" s="586">
        <v>9</v>
      </c>
      <c r="G323" s="415">
        <v>2</v>
      </c>
      <c r="H323" s="416">
        <v>3</v>
      </c>
    </row>
    <row r="324" spans="1:8" x14ac:dyDescent="0.25">
      <c r="A324" s="587">
        <v>360200021</v>
      </c>
      <c r="B324" s="199" t="s">
        <v>1082</v>
      </c>
      <c r="C324" s="587">
        <v>13</v>
      </c>
      <c r="D324" s="587">
        <v>9</v>
      </c>
      <c r="E324" s="586">
        <v>24</v>
      </c>
      <c r="F324" s="586">
        <v>15</v>
      </c>
      <c r="G324" s="415">
        <v>11</v>
      </c>
      <c r="H324" s="416">
        <v>6</v>
      </c>
    </row>
    <row r="325" spans="1:8" x14ac:dyDescent="0.25">
      <c r="A325" s="587">
        <v>360200060</v>
      </c>
      <c r="B325" s="199" t="s">
        <v>1083</v>
      </c>
      <c r="C325" s="587">
        <v>54</v>
      </c>
      <c r="D325" s="587">
        <v>28</v>
      </c>
      <c r="E325" s="586">
        <v>94</v>
      </c>
      <c r="F325" s="586">
        <v>38</v>
      </c>
      <c r="G325" s="415">
        <v>40</v>
      </c>
      <c r="H325" s="416">
        <v>10</v>
      </c>
    </row>
    <row r="326" spans="1:8" x14ac:dyDescent="0.25">
      <c r="A326" s="587">
        <v>380200002</v>
      </c>
      <c r="B326" s="199" t="s">
        <v>1085</v>
      </c>
      <c r="C326" s="587">
        <v>251</v>
      </c>
      <c r="D326" s="587">
        <v>125</v>
      </c>
      <c r="E326" s="586">
        <v>263</v>
      </c>
      <c r="F326" s="586">
        <v>129</v>
      </c>
      <c r="G326" s="415">
        <v>12</v>
      </c>
      <c r="H326" s="416">
        <v>4</v>
      </c>
    </row>
    <row r="327" spans="1:8" x14ac:dyDescent="0.25">
      <c r="A327" s="587">
        <v>380200008</v>
      </c>
      <c r="B327" s="199" t="s">
        <v>1086</v>
      </c>
      <c r="C327" s="587">
        <v>36</v>
      </c>
      <c r="D327" s="587">
        <v>20</v>
      </c>
      <c r="E327" s="586">
        <v>44</v>
      </c>
      <c r="F327" s="586">
        <v>22</v>
      </c>
      <c r="G327" s="415">
        <v>8</v>
      </c>
      <c r="H327" s="416">
        <v>2</v>
      </c>
    </row>
    <row r="328" spans="1:8" x14ac:dyDescent="0.25">
      <c r="A328" s="587">
        <v>380200009</v>
      </c>
      <c r="B328" s="199" t="s">
        <v>1087</v>
      </c>
      <c r="C328" s="587">
        <v>54</v>
      </c>
      <c r="D328" s="587">
        <v>30</v>
      </c>
      <c r="E328" s="586">
        <v>82</v>
      </c>
      <c r="F328" s="586">
        <v>35</v>
      </c>
      <c r="G328" s="415">
        <v>28</v>
      </c>
      <c r="H328" s="416">
        <v>5</v>
      </c>
    </row>
    <row r="329" spans="1:8" x14ac:dyDescent="0.25">
      <c r="A329" s="587">
        <v>400200001</v>
      </c>
      <c r="B329" s="199" t="s">
        <v>1089</v>
      </c>
      <c r="C329" s="587">
        <v>156</v>
      </c>
      <c r="D329" s="587">
        <v>91</v>
      </c>
      <c r="E329" s="586">
        <v>264</v>
      </c>
      <c r="F329" s="586">
        <v>112</v>
      </c>
      <c r="G329" s="415">
        <v>108</v>
      </c>
      <c r="H329" s="416">
        <v>21</v>
      </c>
    </row>
    <row r="330" spans="1:8" x14ac:dyDescent="0.25">
      <c r="A330" s="587">
        <v>400200002</v>
      </c>
      <c r="B330" s="199" t="s">
        <v>1090</v>
      </c>
      <c r="C330" s="587">
        <v>0</v>
      </c>
      <c r="D330" s="587">
        <v>1</v>
      </c>
      <c r="E330" s="586">
        <v>36</v>
      </c>
      <c r="F330" s="586">
        <v>33</v>
      </c>
      <c r="G330" s="415">
        <v>36</v>
      </c>
      <c r="H330" s="416">
        <v>32</v>
      </c>
    </row>
    <row r="331" spans="1:8" x14ac:dyDescent="0.25">
      <c r="A331" s="587">
        <v>400200005</v>
      </c>
      <c r="B331" s="199" t="s">
        <v>1091</v>
      </c>
      <c r="C331" s="587">
        <v>33</v>
      </c>
      <c r="D331" s="587">
        <v>10</v>
      </c>
      <c r="E331" s="586">
        <v>77</v>
      </c>
      <c r="F331" s="586">
        <v>17</v>
      </c>
      <c r="G331" s="415">
        <v>44</v>
      </c>
      <c r="H331" s="416">
        <v>7</v>
      </c>
    </row>
    <row r="332" spans="1:8" x14ac:dyDescent="0.25">
      <c r="A332" s="587">
        <v>400200008</v>
      </c>
      <c r="B332" s="199" t="s">
        <v>1092</v>
      </c>
      <c r="C332" s="587">
        <v>8</v>
      </c>
      <c r="D332" s="587">
        <v>4</v>
      </c>
      <c r="E332" s="586">
        <v>48</v>
      </c>
      <c r="F332" s="586">
        <v>14</v>
      </c>
      <c r="G332" s="415">
        <v>40</v>
      </c>
      <c r="H332" s="416">
        <v>10</v>
      </c>
    </row>
    <row r="333" spans="1:8" x14ac:dyDescent="0.25">
      <c r="A333" s="587">
        <v>400200013</v>
      </c>
      <c r="B333" s="199" t="s">
        <v>1093</v>
      </c>
      <c r="C333" s="587">
        <v>14</v>
      </c>
      <c r="D333" s="587">
        <v>8</v>
      </c>
      <c r="E333" s="586">
        <v>18</v>
      </c>
      <c r="F333" s="586">
        <v>18</v>
      </c>
      <c r="G333" s="415">
        <v>4</v>
      </c>
      <c r="H333" s="416">
        <v>10</v>
      </c>
    </row>
    <row r="334" spans="1:8" x14ac:dyDescent="0.25">
      <c r="A334" s="587">
        <v>400200017</v>
      </c>
      <c r="B334" s="199" t="s">
        <v>1094</v>
      </c>
      <c r="C334" s="587">
        <v>40</v>
      </c>
      <c r="D334" s="587">
        <v>22</v>
      </c>
      <c r="E334" s="586">
        <v>54</v>
      </c>
      <c r="F334" s="586">
        <v>28</v>
      </c>
      <c r="G334" s="415">
        <v>14</v>
      </c>
      <c r="H334" s="416">
        <v>6</v>
      </c>
    </row>
    <row r="335" spans="1:8" x14ac:dyDescent="0.25">
      <c r="A335" s="587">
        <v>400200018</v>
      </c>
      <c r="B335" s="199" t="s">
        <v>1095</v>
      </c>
      <c r="C335" s="587">
        <v>88</v>
      </c>
      <c r="D335" s="587">
        <v>59</v>
      </c>
      <c r="E335" s="586">
        <v>96</v>
      </c>
      <c r="F335" s="586">
        <v>61</v>
      </c>
      <c r="G335" s="415">
        <v>8</v>
      </c>
      <c r="H335" s="416">
        <v>2</v>
      </c>
    </row>
    <row r="336" spans="1:8" x14ac:dyDescent="0.25">
      <c r="A336" s="587">
        <v>400200026</v>
      </c>
      <c r="B336" s="199" t="s">
        <v>1096</v>
      </c>
      <c r="C336" s="587">
        <v>115</v>
      </c>
      <c r="D336" s="587">
        <v>79</v>
      </c>
      <c r="E336" s="586">
        <v>137</v>
      </c>
      <c r="F336" s="586">
        <v>85</v>
      </c>
      <c r="G336" s="415">
        <v>22</v>
      </c>
      <c r="H336" s="416">
        <v>6</v>
      </c>
    </row>
    <row r="337" spans="1:8" x14ac:dyDescent="0.25">
      <c r="A337" s="587">
        <v>406400005</v>
      </c>
      <c r="B337" s="199" t="s">
        <v>1097</v>
      </c>
      <c r="C337" s="587">
        <v>31</v>
      </c>
      <c r="D337" s="587">
        <v>20</v>
      </c>
      <c r="E337" s="586">
        <v>92</v>
      </c>
      <c r="F337" s="586">
        <v>45</v>
      </c>
      <c r="G337" s="415">
        <v>61</v>
      </c>
      <c r="H337" s="416">
        <v>25</v>
      </c>
    </row>
    <row r="338" spans="1:8" x14ac:dyDescent="0.25">
      <c r="A338" s="587">
        <v>406475401</v>
      </c>
      <c r="B338" s="199" t="s">
        <v>1098</v>
      </c>
      <c r="C338" s="587">
        <v>2</v>
      </c>
      <c r="D338" s="587">
        <v>1</v>
      </c>
      <c r="E338" s="586">
        <v>44</v>
      </c>
      <c r="F338" s="586">
        <v>12</v>
      </c>
      <c r="G338" s="415">
        <v>42</v>
      </c>
      <c r="H338" s="416">
        <v>11</v>
      </c>
    </row>
    <row r="339" spans="1:8" x14ac:dyDescent="0.25">
      <c r="A339" s="587">
        <v>409500002</v>
      </c>
      <c r="B339" s="199" t="s">
        <v>1099</v>
      </c>
      <c r="C339" s="587">
        <v>10</v>
      </c>
      <c r="D339" s="587">
        <v>2</v>
      </c>
      <c r="E339" s="586">
        <v>36</v>
      </c>
      <c r="F339" s="586">
        <v>11</v>
      </c>
      <c r="G339" s="415">
        <v>26</v>
      </c>
      <c r="H339" s="416">
        <v>9</v>
      </c>
    </row>
    <row r="340" spans="1:8" x14ac:dyDescent="0.25">
      <c r="A340" s="587">
        <v>409500010</v>
      </c>
      <c r="B340" s="199" t="s">
        <v>1100</v>
      </c>
      <c r="C340" s="587">
        <v>20</v>
      </c>
      <c r="D340" s="587">
        <v>1</v>
      </c>
      <c r="E340" s="586">
        <v>34</v>
      </c>
      <c r="F340" s="586">
        <v>6</v>
      </c>
      <c r="G340" s="415">
        <v>14</v>
      </c>
      <c r="H340" s="416">
        <v>5</v>
      </c>
    </row>
    <row r="341" spans="1:8" x14ac:dyDescent="0.25">
      <c r="A341" s="587">
        <v>409500012</v>
      </c>
      <c r="B341" s="199" t="s">
        <v>1101</v>
      </c>
      <c r="C341" s="587">
        <v>2</v>
      </c>
      <c r="D341" s="587">
        <v>1</v>
      </c>
      <c r="E341" s="586">
        <v>20</v>
      </c>
      <c r="F341" s="586">
        <v>6</v>
      </c>
      <c r="G341" s="415">
        <v>18</v>
      </c>
      <c r="H341" s="416">
        <v>5</v>
      </c>
    </row>
    <row r="342" spans="1:8" x14ac:dyDescent="0.25">
      <c r="A342" s="587">
        <v>420200011</v>
      </c>
      <c r="B342" s="199" t="s">
        <v>1102</v>
      </c>
      <c r="C342" s="587">
        <v>73</v>
      </c>
      <c r="D342" s="587">
        <v>38</v>
      </c>
      <c r="E342" s="586">
        <v>75</v>
      </c>
      <c r="F342" s="586">
        <v>39</v>
      </c>
      <c r="G342" s="415">
        <v>2</v>
      </c>
      <c r="H342" s="416">
        <v>1</v>
      </c>
    </row>
    <row r="343" spans="1:8" x14ac:dyDescent="0.25">
      <c r="A343" s="587">
        <v>420200014</v>
      </c>
      <c r="B343" s="199" t="s">
        <v>1103</v>
      </c>
      <c r="C343" s="587">
        <v>51</v>
      </c>
      <c r="D343" s="587">
        <v>36</v>
      </c>
      <c r="E343" s="586">
        <v>87</v>
      </c>
      <c r="F343" s="586">
        <v>48</v>
      </c>
      <c r="G343" s="415">
        <v>36</v>
      </c>
      <c r="H343" s="416">
        <v>12</v>
      </c>
    </row>
    <row r="344" spans="1:8" x14ac:dyDescent="0.25">
      <c r="A344" s="587">
        <v>420200015</v>
      </c>
      <c r="B344" s="199" t="s">
        <v>1104</v>
      </c>
      <c r="C344" s="587">
        <v>28</v>
      </c>
      <c r="D344" s="587">
        <v>1</v>
      </c>
      <c r="E344" s="586">
        <v>104</v>
      </c>
      <c r="F344" s="586">
        <v>41</v>
      </c>
      <c r="G344" s="415">
        <v>76</v>
      </c>
      <c r="H344" s="416">
        <v>40</v>
      </c>
    </row>
    <row r="345" spans="1:8" x14ac:dyDescent="0.25">
      <c r="A345" s="587">
        <v>427300003</v>
      </c>
      <c r="B345" s="199" t="s">
        <v>1105</v>
      </c>
      <c r="C345" s="587">
        <v>2</v>
      </c>
      <c r="D345" s="587">
        <v>1</v>
      </c>
      <c r="E345" s="586">
        <v>231</v>
      </c>
      <c r="F345" s="586">
        <v>109</v>
      </c>
      <c r="G345" s="415">
        <v>229</v>
      </c>
      <c r="H345" s="416">
        <v>108</v>
      </c>
    </row>
    <row r="346" spans="1:8" x14ac:dyDescent="0.25">
      <c r="A346" s="587">
        <v>427500004</v>
      </c>
      <c r="B346" s="199" t="s">
        <v>1106</v>
      </c>
      <c r="C346" s="587">
        <v>163</v>
      </c>
      <c r="D346" s="587">
        <v>75</v>
      </c>
      <c r="E346" s="586">
        <v>255</v>
      </c>
      <c r="F346" s="586">
        <v>107</v>
      </c>
      <c r="G346" s="415">
        <v>92</v>
      </c>
      <c r="H346" s="416">
        <v>32</v>
      </c>
    </row>
    <row r="347" spans="1:8" x14ac:dyDescent="0.25">
      <c r="A347" s="587">
        <v>440200007</v>
      </c>
      <c r="B347" s="199" t="s">
        <v>1108</v>
      </c>
      <c r="C347" s="587">
        <v>62</v>
      </c>
      <c r="D347" s="587">
        <v>37</v>
      </c>
      <c r="E347" s="586">
        <v>121</v>
      </c>
      <c r="F347" s="586">
        <v>55</v>
      </c>
      <c r="G347" s="415">
        <v>59</v>
      </c>
      <c r="H347" s="416">
        <v>18</v>
      </c>
    </row>
    <row r="348" spans="1:8" x14ac:dyDescent="0.25">
      <c r="A348" s="587">
        <v>440200008</v>
      </c>
      <c r="B348" s="199" t="s">
        <v>1109</v>
      </c>
      <c r="C348" s="587">
        <v>2</v>
      </c>
      <c r="D348" s="587">
        <v>1</v>
      </c>
      <c r="E348" s="586">
        <v>30</v>
      </c>
      <c r="F348" s="586">
        <v>7</v>
      </c>
      <c r="G348" s="415">
        <v>28</v>
      </c>
      <c r="H348" s="416">
        <v>6</v>
      </c>
    </row>
    <row r="349" spans="1:8" x14ac:dyDescent="0.25">
      <c r="A349" s="587">
        <v>440200026</v>
      </c>
      <c r="B349" s="199" t="s">
        <v>1110</v>
      </c>
      <c r="C349" s="587">
        <v>55</v>
      </c>
      <c r="D349" s="587">
        <v>32</v>
      </c>
      <c r="E349" s="586">
        <v>67</v>
      </c>
      <c r="F349" s="586">
        <v>36</v>
      </c>
      <c r="G349" s="415">
        <v>12</v>
      </c>
      <c r="H349" s="416">
        <v>4</v>
      </c>
    </row>
    <row r="350" spans="1:8" x14ac:dyDescent="0.25">
      <c r="A350" s="587">
        <v>440800002</v>
      </c>
      <c r="B350" s="199" t="s">
        <v>1111</v>
      </c>
      <c r="C350" s="587">
        <v>12</v>
      </c>
      <c r="D350" s="587">
        <v>7</v>
      </c>
      <c r="E350" s="586">
        <v>25</v>
      </c>
      <c r="F350" s="586">
        <v>13</v>
      </c>
      <c r="G350" s="415">
        <v>13</v>
      </c>
      <c r="H350" s="416">
        <v>6</v>
      </c>
    </row>
    <row r="351" spans="1:8" x14ac:dyDescent="0.25">
      <c r="A351" s="587">
        <v>440800008</v>
      </c>
      <c r="B351" s="199" t="s">
        <v>1112</v>
      </c>
      <c r="C351" s="587">
        <v>36</v>
      </c>
      <c r="D351" s="587">
        <v>3</v>
      </c>
      <c r="E351" s="586">
        <v>66</v>
      </c>
      <c r="F351" s="586">
        <v>10</v>
      </c>
      <c r="G351" s="415">
        <v>30</v>
      </c>
      <c r="H351" s="416">
        <v>7</v>
      </c>
    </row>
    <row r="352" spans="1:8" x14ac:dyDescent="0.25">
      <c r="A352" s="587">
        <v>440800017</v>
      </c>
      <c r="B352" s="199" t="s">
        <v>1113</v>
      </c>
      <c r="C352" s="587">
        <v>4</v>
      </c>
      <c r="D352" s="587">
        <v>2</v>
      </c>
      <c r="E352" s="586">
        <v>6</v>
      </c>
      <c r="F352" s="586">
        <v>6</v>
      </c>
      <c r="G352" s="415">
        <v>2</v>
      </c>
      <c r="H352" s="416">
        <v>4</v>
      </c>
    </row>
    <row r="353" spans="1:8" x14ac:dyDescent="0.25">
      <c r="A353" s="587">
        <v>460200010</v>
      </c>
      <c r="B353" s="199" t="s">
        <v>1114</v>
      </c>
      <c r="C353" s="587">
        <v>8</v>
      </c>
      <c r="D353" s="587">
        <v>1</v>
      </c>
      <c r="E353" s="586">
        <v>50</v>
      </c>
      <c r="F353" s="586">
        <v>17</v>
      </c>
      <c r="G353" s="415">
        <v>42</v>
      </c>
      <c r="H353" s="416">
        <v>16</v>
      </c>
    </row>
    <row r="354" spans="1:8" x14ac:dyDescent="0.25">
      <c r="A354" s="587">
        <v>460200046</v>
      </c>
      <c r="B354" s="199" t="s">
        <v>1115</v>
      </c>
      <c r="C354" s="587">
        <v>81</v>
      </c>
      <c r="D354" s="587">
        <v>54</v>
      </c>
      <c r="E354" s="586">
        <v>95</v>
      </c>
      <c r="F354" s="586">
        <v>57</v>
      </c>
      <c r="G354" s="415">
        <v>14</v>
      </c>
      <c r="H354" s="416">
        <v>3</v>
      </c>
    </row>
    <row r="355" spans="1:8" x14ac:dyDescent="0.25">
      <c r="A355" s="587">
        <v>460200048</v>
      </c>
      <c r="B355" s="199" t="s">
        <v>1116</v>
      </c>
      <c r="C355" s="587">
        <v>15</v>
      </c>
      <c r="D355" s="587">
        <v>6</v>
      </c>
      <c r="E355" s="586">
        <v>60</v>
      </c>
      <c r="F355" s="586">
        <v>13</v>
      </c>
      <c r="G355" s="415">
        <v>45</v>
      </c>
      <c r="H355" s="416">
        <v>7</v>
      </c>
    </row>
    <row r="356" spans="1:8" x14ac:dyDescent="0.25">
      <c r="A356" s="587">
        <v>460200049</v>
      </c>
      <c r="B356" s="199" t="s">
        <v>1117</v>
      </c>
      <c r="C356" s="587">
        <v>26</v>
      </c>
      <c r="D356" s="587">
        <v>14</v>
      </c>
      <c r="E356" s="586">
        <v>44</v>
      </c>
      <c r="F356" s="586">
        <v>24</v>
      </c>
      <c r="G356" s="415">
        <v>18</v>
      </c>
      <c r="H356" s="416">
        <v>10</v>
      </c>
    </row>
    <row r="357" spans="1:8" x14ac:dyDescent="0.25">
      <c r="A357" s="587">
        <v>460200050</v>
      </c>
      <c r="B357" s="199" t="s">
        <v>1118</v>
      </c>
      <c r="C357" s="587">
        <v>35</v>
      </c>
      <c r="D357" s="587">
        <v>17</v>
      </c>
      <c r="E357" s="586">
        <v>110</v>
      </c>
      <c r="F357" s="586">
        <v>42</v>
      </c>
      <c r="G357" s="415">
        <v>75</v>
      </c>
      <c r="H357" s="416">
        <v>25</v>
      </c>
    </row>
    <row r="358" spans="1:8" x14ac:dyDescent="0.25">
      <c r="A358" s="587">
        <v>460800001</v>
      </c>
      <c r="B358" s="199" t="s">
        <v>1119</v>
      </c>
      <c r="C358" s="587">
        <v>16</v>
      </c>
      <c r="D358" s="587">
        <v>3</v>
      </c>
      <c r="E358" s="586">
        <v>40</v>
      </c>
      <c r="F358" s="586">
        <v>8</v>
      </c>
      <c r="G358" s="415">
        <v>24</v>
      </c>
      <c r="H358" s="416">
        <v>5</v>
      </c>
    </row>
    <row r="359" spans="1:8" x14ac:dyDescent="0.25">
      <c r="A359" s="587">
        <v>460800007</v>
      </c>
      <c r="B359" s="199" t="s">
        <v>1120</v>
      </c>
      <c r="C359" s="587">
        <v>2</v>
      </c>
      <c r="D359" s="587">
        <v>2</v>
      </c>
      <c r="E359" s="586">
        <v>4</v>
      </c>
      <c r="F359" s="586">
        <v>5</v>
      </c>
      <c r="G359" s="415">
        <v>2</v>
      </c>
      <c r="H359" s="416">
        <v>3</v>
      </c>
    </row>
    <row r="360" spans="1:8" x14ac:dyDescent="0.25">
      <c r="A360" s="587">
        <v>468900006</v>
      </c>
      <c r="B360" s="199" t="s">
        <v>1121</v>
      </c>
      <c r="C360" s="587">
        <v>56</v>
      </c>
      <c r="D360" s="587">
        <v>14</v>
      </c>
      <c r="E360" s="586">
        <v>96</v>
      </c>
      <c r="F360" s="586">
        <v>39</v>
      </c>
      <c r="G360" s="415">
        <v>40</v>
      </c>
      <c r="H360" s="416">
        <v>25</v>
      </c>
    </row>
    <row r="361" spans="1:8" x14ac:dyDescent="0.25">
      <c r="A361" s="587">
        <v>500200019</v>
      </c>
      <c r="B361" s="199" t="s">
        <v>1122</v>
      </c>
      <c r="C361" s="587">
        <v>125</v>
      </c>
      <c r="D361" s="587">
        <v>46</v>
      </c>
      <c r="E361" s="586">
        <v>219</v>
      </c>
      <c r="F361" s="586">
        <v>75</v>
      </c>
      <c r="G361" s="415">
        <v>94</v>
      </c>
      <c r="H361" s="416">
        <v>29</v>
      </c>
    </row>
    <row r="362" spans="1:8" x14ac:dyDescent="0.25">
      <c r="A362" s="587">
        <v>500200030</v>
      </c>
      <c r="B362" s="199" t="s">
        <v>1123</v>
      </c>
      <c r="C362" s="587">
        <v>26</v>
      </c>
      <c r="D362" s="587">
        <v>3</v>
      </c>
      <c r="E362" s="586">
        <v>166</v>
      </c>
      <c r="F362" s="586">
        <v>30</v>
      </c>
      <c r="G362" s="415">
        <v>140</v>
      </c>
      <c r="H362" s="416">
        <v>27</v>
      </c>
    </row>
    <row r="363" spans="1:8" x14ac:dyDescent="0.25">
      <c r="A363" s="587">
        <v>500200039</v>
      </c>
      <c r="B363" s="199" t="s">
        <v>1124</v>
      </c>
      <c r="C363" s="587">
        <v>5</v>
      </c>
      <c r="D363" s="587">
        <v>3</v>
      </c>
      <c r="E363" s="586">
        <v>7</v>
      </c>
      <c r="F363" s="586">
        <v>4</v>
      </c>
      <c r="G363" s="415">
        <v>2</v>
      </c>
      <c r="H363" s="416">
        <v>1</v>
      </c>
    </row>
    <row r="364" spans="1:8" x14ac:dyDescent="0.25">
      <c r="A364" s="587">
        <v>500200062</v>
      </c>
      <c r="B364" s="199" t="s">
        <v>1125</v>
      </c>
      <c r="C364" s="587">
        <v>8</v>
      </c>
      <c r="D364" s="587">
        <v>6</v>
      </c>
      <c r="E364" s="586">
        <v>12</v>
      </c>
      <c r="F364" s="586">
        <v>8</v>
      </c>
      <c r="G364" s="415">
        <v>4</v>
      </c>
      <c r="H364" s="416">
        <v>2</v>
      </c>
    </row>
    <row r="365" spans="1:8" x14ac:dyDescent="0.25">
      <c r="A365" s="587">
        <v>540200017</v>
      </c>
      <c r="B365" s="199" t="s">
        <v>1127</v>
      </c>
      <c r="C365" s="587">
        <v>20</v>
      </c>
      <c r="D365" s="587">
        <v>7</v>
      </c>
      <c r="E365" s="586">
        <v>74</v>
      </c>
      <c r="F365" s="586">
        <v>21</v>
      </c>
      <c r="G365" s="415">
        <v>54</v>
      </c>
      <c r="H365" s="416">
        <v>14</v>
      </c>
    </row>
    <row r="366" spans="1:8" x14ac:dyDescent="0.25">
      <c r="A366" s="587">
        <v>540200019</v>
      </c>
      <c r="B366" s="199" t="s">
        <v>1128</v>
      </c>
      <c r="C366" s="587">
        <v>12</v>
      </c>
      <c r="D366" s="587">
        <v>1</v>
      </c>
      <c r="E366" s="586">
        <v>24</v>
      </c>
      <c r="F366" s="586">
        <v>2</v>
      </c>
      <c r="G366" s="415">
        <v>12</v>
      </c>
      <c r="H366" s="416">
        <v>1</v>
      </c>
    </row>
    <row r="367" spans="1:8" x14ac:dyDescent="0.25">
      <c r="A367" s="587">
        <v>540200025</v>
      </c>
      <c r="B367" s="199" t="s">
        <v>1129</v>
      </c>
      <c r="C367" s="587">
        <v>430</v>
      </c>
      <c r="D367" s="587">
        <v>219</v>
      </c>
      <c r="E367" s="586">
        <v>653</v>
      </c>
      <c r="F367" s="586">
        <v>301</v>
      </c>
      <c r="G367" s="415">
        <v>223</v>
      </c>
      <c r="H367" s="416">
        <v>82</v>
      </c>
    </row>
    <row r="368" spans="1:8" x14ac:dyDescent="0.25">
      <c r="A368" s="587">
        <v>546700003</v>
      </c>
      <c r="B368" s="199" t="s">
        <v>1130</v>
      </c>
      <c r="C368" s="587">
        <v>113</v>
      </c>
      <c r="D368" s="587">
        <v>43</v>
      </c>
      <c r="E368" s="586">
        <v>297</v>
      </c>
      <c r="F368" s="586">
        <v>93</v>
      </c>
      <c r="G368" s="415">
        <v>184</v>
      </c>
      <c r="H368" s="416">
        <v>50</v>
      </c>
    </row>
    <row r="369" spans="1:8" x14ac:dyDescent="0.25">
      <c r="A369" s="587">
        <v>546700006</v>
      </c>
      <c r="B369" s="199" t="s">
        <v>1131</v>
      </c>
      <c r="C369" s="587">
        <v>4</v>
      </c>
      <c r="D369" s="587">
        <v>2</v>
      </c>
      <c r="E369" s="586">
        <v>8</v>
      </c>
      <c r="F369" s="586">
        <v>8</v>
      </c>
      <c r="G369" s="415">
        <v>4</v>
      </c>
      <c r="H369" s="416">
        <v>6</v>
      </c>
    </row>
    <row r="370" spans="1:8" x14ac:dyDescent="0.25">
      <c r="A370" s="587">
        <v>560200001</v>
      </c>
      <c r="B370" s="199" t="s">
        <v>1132</v>
      </c>
      <c r="C370" s="587">
        <v>16</v>
      </c>
      <c r="D370" s="587">
        <v>4</v>
      </c>
      <c r="E370" s="586">
        <v>22</v>
      </c>
      <c r="F370" s="586">
        <v>8</v>
      </c>
      <c r="G370" s="415">
        <v>6</v>
      </c>
      <c r="H370" s="416">
        <v>4</v>
      </c>
    </row>
    <row r="371" spans="1:8" x14ac:dyDescent="0.25">
      <c r="A371" s="587">
        <v>561800003</v>
      </c>
      <c r="B371" s="199" t="s">
        <v>1133</v>
      </c>
      <c r="C371" s="587">
        <v>14</v>
      </c>
      <c r="D371" s="587">
        <v>5</v>
      </c>
      <c r="E371" s="586">
        <v>36</v>
      </c>
      <c r="F371" s="586">
        <v>12</v>
      </c>
      <c r="G371" s="415">
        <v>22</v>
      </c>
      <c r="H371" s="416">
        <v>7</v>
      </c>
    </row>
    <row r="372" spans="1:8" x14ac:dyDescent="0.25">
      <c r="A372" s="587">
        <v>566900002</v>
      </c>
      <c r="B372" s="199" t="s">
        <v>1134</v>
      </c>
      <c r="C372" s="587">
        <v>63</v>
      </c>
      <c r="D372" s="587">
        <v>35</v>
      </c>
      <c r="E372" s="586">
        <v>77</v>
      </c>
      <c r="F372" s="586">
        <v>38</v>
      </c>
      <c r="G372" s="415">
        <v>14</v>
      </c>
      <c r="H372" s="416">
        <v>3</v>
      </c>
    </row>
    <row r="373" spans="1:8" x14ac:dyDescent="0.25">
      <c r="A373" s="587">
        <v>568700004</v>
      </c>
      <c r="B373" s="199" t="s">
        <v>1135</v>
      </c>
      <c r="C373" s="587">
        <v>6</v>
      </c>
      <c r="D373" s="587">
        <v>1</v>
      </c>
      <c r="E373" s="586">
        <v>24</v>
      </c>
      <c r="F373" s="586">
        <v>4</v>
      </c>
      <c r="G373" s="415">
        <v>18</v>
      </c>
      <c r="H373" s="416">
        <v>3</v>
      </c>
    </row>
    <row r="374" spans="1:8" x14ac:dyDescent="0.25">
      <c r="A374" s="587">
        <v>600200012</v>
      </c>
      <c r="B374" s="199" t="s">
        <v>1137</v>
      </c>
      <c r="C374" s="587">
        <v>20</v>
      </c>
      <c r="D374" s="587">
        <v>2</v>
      </c>
      <c r="E374" s="586">
        <v>40</v>
      </c>
      <c r="F374" s="586">
        <v>3</v>
      </c>
      <c r="G374" s="415">
        <v>20</v>
      </c>
      <c r="H374" s="416">
        <v>1</v>
      </c>
    </row>
    <row r="375" spans="1:8" x14ac:dyDescent="0.25">
      <c r="A375" s="587">
        <v>600200016</v>
      </c>
      <c r="B375" s="199" t="s">
        <v>1138</v>
      </c>
      <c r="C375" s="587">
        <v>16</v>
      </c>
      <c r="D375" s="587">
        <v>3</v>
      </c>
      <c r="E375" s="586">
        <v>26</v>
      </c>
      <c r="F375" s="586">
        <v>8</v>
      </c>
      <c r="G375" s="415">
        <v>10</v>
      </c>
      <c r="H375" s="416">
        <v>5</v>
      </c>
    </row>
    <row r="376" spans="1:8" x14ac:dyDescent="0.25">
      <c r="A376" s="587">
        <v>600200037</v>
      </c>
      <c r="B376" s="199" t="s">
        <v>1139</v>
      </c>
      <c r="C376" s="587">
        <v>193</v>
      </c>
      <c r="D376" s="587">
        <v>77</v>
      </c>
      <c r="E376" s="586">
        <v>197</v>
      </c>
      <c r="F376" s="586">
        <v>86</v>
      </c>
      <c r="G376" s="415">
        <v>4</v>
      </c>
      <c r="H376" s="416">
        <v>9</v>
      </c>
    </row>
    <row r="377" spans="1:8" x14ac:dyDescent="0.25">
      <c r="A377" s="587">
        <v>601000006</v>
      </c>
      <c r="B377" s="199" t="s">
        <v>1140</v>
      </c>
      <c r="C377" s="587">
        <v>16</v>
      </c>
      <c r="D377" s="587">
        <v>7</v>
      </c>
      <c r="E377" s="586">
        <v>122</v>
      </c>
      <c r="F377" s="586">
        <v>30</v>
      </c>
      <c r="G377" s="415">
        <v>106</v>
      </c>
      <c r="H377" s="416">
        <v>23</v>
      </c>
    </row>
    <row r="378" spans="1:8" x14ac:dyDescent="0.25">
      <c r="A378" s="587">
        <v>601000007</v>
      </c>
      <c r="B378" s="199" t="s">
        <v>1141</v>
      </c>
      <c r="C378" s="587">
        <v>36</v>
      </c>
      <c r="D378" s="587">
        <v>8</v>
      </c>
      <c r="E378" s="586">
        <v>90</v>
      </c>
      <c r="F378" s="586">
        <v>31</v>
      </c>
      <c r="G378" s="415">
        <v>54</v>
      </c>
      <c r="H378" s="416">
        <v>23</v>
      </c>
    </row>
    <row r="379" spans="1:8" x14ac:dyDescent="0.25">
      <c r="A379" s="587">
        <v>601000011</v>
      </c>
      <c r="B379" s="199" t="s">
        <v>1142</v>
      </c>
      <c r="C379" s="587">
        <v>50</v>
      </c>
      <c r="D379" s="587">
        <v>34</v>
      </c>
      <c r="E379" s="586">
        <v>181</v>
      </c>
      <c r="F379" s="586">
        <v>127</v>
      </c>
      <c r="G379" s="415">
        <v>131</v>
      </c>
      <c r="H379" s="416">
        <v>93</v>
      </c>
    </row>
    <row r="380" spans="1:8" x14ac:dyDescent="0.25">
      <c r="A380" s="587">
        <v>601000021</v>
      </c>
      <c r="B380" s="199" t="s">
        <v>1143</v>
      </c>
      <c r="C380" s="587">
        <v>59</v>
      </c>
      <c r="D380" s="587">
        <v>29</v>
      </c>
      <c r="E380" s="586">
        <v>77</v>
      </c>
      <c r="F380" s="586">
        <v>38</v>
      </c>
      <c r="G380" s="415">
        <v>18</v>
      </c>
      <c r="H380" s="416">
        <v>9</v>
      </c>
    </row>
    <row r="381" spans="1:8" x14ac:dyDescent="0.25">
      <c r="A381" s="587">
        <v>604300007</v>
      </c>
      <c r="B381" s="199" t="s">
        <v>1144</v>
      </c>
      <c r="C381" s="587">
        <v>6</v>
      </c>
      <c r="D381" s="587">
        <v>2</v>
      </c>
      <c r="E381" s="586">
        <v>14</v>
      </c>
      <c r="F381" s="586">
        <v>3</v>
      </c>
      <c r="G381" s="415">
        <v>8</v>
      </c>
      <c r="H381" s="416">
        <v>1</v>
      </c>
    </row>
    <row r="382" spans="1:8" x14ac:dyDescent="0.25">
      <c r="A382" s="587">
        <v>620200003</v>
      </c>
      <c r="B382" s="199" t="s">
        <v>1145</v>
      </c>
      <c r="C382" s="587">
        <v>62</v>
      </c>
      <c r="D382" s="587">
        <v>17</v>
      </c>
      <c r="E382" s="586">
        <v>376</v>
      </c>
      <c r="F382" s="586">
        <v>62</v>
      </c>
      <c r="G382" s="415">
        <v>314</v>
      </c>
      <c r="H382" s="416">
        <v>45</v>
      </c>
    </row>
    <row r="383" spans="1:8" x14ac:dyDescent="0.25">
      <c r="A383" s="587">
        <v>620200004</v>
      </c>
      <c r="B383" s="199" t="s">
        <v>1146</v>
      </c>
      <c r="C383" s="587">
        <v>32</v>
      </c>
      <c r="D383" s="587">
        <v>6</v>
      </c>
      <c r="E383" s="586">
        <v>156</v>
      </c>
      <c r="F383" s="586">
        <v>41</v>
      </c>
      <c r="G383" s="415">
        <v>124</v>
      </c>
      <c r="H383" s="416">
        <v>35</v>
      </c>
    </row>
    <row r="384" spans="1:8" x14ac:dyDescent="0.25">
      <c r="A384" s="587">
        <v>620200007</v>
      </c>
      <c r="B384" s="199" t="s">
        <v>1147</v>
      </c>
      <c r="C384" s="587">
        <v>25</v>
      </c>
      <c r="D384" s="587">
        <v>11</v>
      </c>
      <c r="E384" s="586">
        <v>27</v>
      </c>
      <c r="F384" s="586">
        <v>12</v>
      </c>
      <c r="G384" s="415">
        <v>2</v>
      </c>
      <c r="H384" s="416">
        <v>1</v>
      </c>
    </row>
    <row r="385" spans="1:8" x14ac:dyDescent="0.25">
      <c r="A385" s="587">
        <v>620200015</v>
      </c>
      <c r="B385" s="199" t="s">
        <v>1148</v>
      </c>
      <c r="C385" s="587">
        <v>148</v>
      </c>
      <c r="D385" s="587">
        <v>90</v>
      </c>
      <c r="E385" s="586">
        <v>251</v>
      </c>
      <c r="F385" s="586">
        <v>137</v>
      </c>
      <c r="G385" s="415">
        <v>103</v>
      </c>
      <c r="H385" s="416">
        <v>47</v>
      </c>
    </row>
    <row r="386" spans="1:8" x14ac:dyDescent="0.25">
      <c r="A386" s="587">
        <v>620200040</v>
      </c>
      <c r="B386" s="199" t="s">
        <v>1149</v>
      </c>
      <c r="C386" s="587">
        <v>6</v>
      </c>
      <c r="D386" s="587">
        <v>1</v>
      </c>
      <c r="E386" s="586">
        <v>91</v>
      </c>
      <c r="F386" s="586">
        <v>34</v>
      </c>
      <c r="G386" s="415">
        <v>85</v>
      </c>
      <c r="H386" s="416">
        <v>33</v>
      </c>
    </row>
    <row r="387" spans="1:8" x14ac:dyDescent="0.25">
      <c r="A387" s="587">
        <v>620200057</v>
      </c>
      <c r="B387" s="199" t="s">
        <v>1150</v>
      </c>
      <c r="C387" s="587">
        <v>4</v>
      </c>
      <c r="D387" s="587">
        <v>1</v>
      </c>
      <c r="E387" s="586">
        <v>14</v>
      </c>
      <c r="F387" s="586">
        <v>4</v>
      </c>
      <c r="G387" s="415">
        <v>10</v>
      </c>
      <c r="H387" s="416">
        <v>3</v>
      </c>
    </row>
    <row r="388" spans="1:8" x14ac:dyDescent="0.25">
      <c r="A388" s="587">
        <v>621200005</v>
      </c>
      <c r="B388" s="199" t="s">
        <v>1151</v>
      </c>
      <c r="C388" s="587">
        <v>20</v>
      </c>
      <c r="D388" s="587">
        <v>14</v>
      </c>
      <c r="E388" s="586">
        <v>30</v>
      </c>
      <c r="F388" s="586">
        <v>19</v>
      </c>
      <c r="G388" s="415">
        <v>10</v>
      </c>
      <c r="H388" s="416">
        <v>5</v>
      </c>
    </row>
    <row r="389" spans="1:8" x14ac:dyDescent="0.25">
      <c r="A389" s="587">
        <v>621200012</v>
      </c>
      <c r="B389" s="199" t="s">
        <v>1152</v>
      </c>
      <c r="C389" s="587">
        <v>6</v>
      </c>
      <c r="D389" s="587">
        <v>3</v>
      </c>
      <c r="E389" s="586">
        <v>18</v>
      </c>
      <c r="F389" s="586">
        <v>12</v>
      </c>
      <c r="G389" s="415">
        <v>12</v>
      </c>
      <c r="H389" s="416">
        <v>9</v>
      </c>
    </row>
    <row r="390" spans="1:8" x14ac:dyDescent="0.25">
      <c r="A390" s="587">
        <v>624275401</v>
      </c>
      <c r="B390" s="199" t="s">
        <v>1153</v>
      </c>
      <c r="C390" s="587">
        <v>6</v>
      </c>
      <c r="D390" s="587">
        <v>2</v>
      </c>
      <c r="E390" s="586">
        <v>32</v>
      </c>
      <c r="F390" s="586">
        <v>9</v>
      </c>
      <c r="G390" s="415">
        <v>26</v>
      </c>
      <c r="H390" s="416">
        <v>7</v>
      </c>
    </row>
    <row r="391" spans="1:8" x14ac:dyDescent="0.25">
      <c r="A391" s="587">
        <v>640600004</v>
      </c>
      <c r="B391" s="199" t="s">
        <v>1154</v>
      </c>
      <c r="C391" s="587">
        <v>44</v>
      </c>
      <c r="D391" s="587">
        <v>20</v>
      </c>
      <c r="E391" s="586">
        <v>82</v>
      </c>
      <c r="F391" s="586">
        <v>28</v>
      </c>
      <c r="G391" s="415">
        <v>38</v>
      </c>
      <c r="H391" s="416">
        <v>8</v>
      </c>
    </row>
    <row r="392" spans="1:8" x14ac:dyDescent="0.25">
      <c r="A392" s="587">
        <v>640600005</v>
      </c>
      <c r="B392" s="199" t="s">
        <v>1155</v>
      </c>
      <c r="C392" s="587">
        <v>2</v>
      </c>
      <c r="D392" s="587">
        <v>1</v>
      </c>
      <c r="E392" s="586">
        <v>56</v>
      </c>
      <c r="F392" s="586">
        <v>15</v>
      </c>
      <c r="G392" s="415">
        <v>54</v>
      </c>
      <c r="H392" s="416">
        <v>14</v>
      </c>
    </row>
    <row r="393" spans="1:8" x14ac:dyDescent="0.25">
      <c r="A393" s="587">
        <v>640600006</v>
      </c>
      <c r="B393" s="199" t="s">
        <v>1156</v>
      </c>
      <c r="C393" s="587">
        <v>70</v>
      </c>
      <c r="D393" s="587">
        <v>25</v>
      </c>
      <c r="E393" s="586">
        <v>78</v>
      </c>
      <c r="F393" s="586">
        <v>37</v>
      </c>
      <c r="G393" s="415">
        <v>8</v>
      </c>
      <c r="H393" s="416">
        <v>12</v>
      </c>
    </row>
    <row r="394" spans="1:8" x14ac:dyDescent="0.25">
      <c r="A394" s="587">
        <v>640600022</v>
      </c>
      <c r="B394" s="199" t="s">
        <v>1157</v>
      </c>
      <c r="C394" s="587">
        <v>37</v>
      </c>
      <c r="D394" s="587">
        <v>19</v>
      </c>
      <c r="E394" s="586">
        <v>73</v>
      </c>
      <c r="F394" s="586">
        <v>26</v>
      </c>
      <c r="G394" s="415">
        <v>36</v>
      </c>
      <c r="H394" s="416">
        <v>7</v>
      </c>
    </row>
    <row r="395" spans="1:8" x14ac:dyDescent="0.25">
      <c r="A395" s="587">
        <v>640800004</v>
      </c>
      <c r="B395" s="199" t="s">
        <v>1158</v>
      </c>
      <c r="C395" s="587">
        <v>6</v>
      </c>
      <c r="D395" s="587">
        <v>3</v>
      </c>
      <c r="E395" s="586">
        <v>26</v>
      </c>
      <c r="F395" s="586">
        <v>11</v>
      </c>
      <c r="G395" s="415">
        <v>20</v>
      </c>
      <c r="H395" s="416">
        <v>8</v>
      </c>
    </row>
    <row r="396" spans="1:8" x14ac:dyDescent="0.25">
      <c r="A396" s="587">
        <v>641000015</v>
      </c>
      <c r="B396" s="199" t="s">
        <v>1159</v>
      </c>
      <c r="C396" s="587">
        <v>14</v>
      </c>
      <c r="D396" s="587">
        <v>2</v>
      </c>
      <c r="E396" s="586">
        <v>92</v>
      </c>
      <c r="F396" s="586">
        <v>23</v>
      </c>
      <c r="G396" s="415">
        <v>78</v>
      </c>
      <c r="H396" s="416">
        <v>21</v>
      </c>
    </row>
    <row r="397" spans="1:8" x14ac:dyDescent="0.25">
      <c r="A397" s="587">
        <v>641000017</v>
      </c>
      <c r="B397" s="199" t="s">
        <v>1161</v>
      </c>
      <c r="C397" s="587">
        <v>19</v>
      </c>
      <c r="D397" s="587">
        <v>14</v>
      </c>
      <c r="E397" s="586">
        <v>82</v>
      </c>
      <c r="F397" s="586">
        <v>51</v>
      </c>
      <c r="G397" s="415">
        <v>63</v>
      </c>
      <c r="H397" s="416">
        <v>37</v>
      </c>
    </row>
    <row r="398" spans="1:8" x14ac:dyDescent="0.25">
      <c r="A398" s="587">
        <v>641400002</v>
      </c>
      <c r="B398" s="199" t="s">
        <v>1162</v>
      </c>
      <c r="C398" s="587">
        <v>55</v>
      </c>
      <c r="D398" s="587">
        <v>35</v>
      </c>
      <c r="E398" s="586">
        <v>70</v>
      </c>
      <c r="F398" s="586">
        <v>44</v>
      </c>
      <c r="G398" s="415">
        <v>15</v>
      </c>
      <c r="H398" s="416">
        <v>9</v>
      </c>
    </row>
    <row r="399" spans="1:8" x14ac:dyDescent="0.25">
      <c r="A399" s="587">
        <v>647900003</v>
      </c>
      <c r="B399" s="199" t="s">
        <v>1163</v>
      </c>
      <c r="C399" s="587">
        <v>106</v>
      </c>
      <c r="D399" s="587">
        <v>58</v>
      </c>
      <c r="E399" s="586">
        <v>122</v>
      </c>
      <c r="F399" s="586">
        <v>67</v>
      </c>
      <c r="G399" s="415">
        <v>16</v>
      </c>
      <c r="H399" s="416">
        <v>9</v>
      </c>
    </row>
    <row r="400" spans="1:8" x14ac:dyDescent="0.25">
      <c r="A400" s="587">
        <v>647900005</v>
      </c>
      <c r="B400" s="199" t="s">
        <v>1164</v>
      </c>
      <c r="C400" s="587">
        <v>16</v>
      </c>
      <c r="D400" s="587">
        <v>4</v>
      </c>
      <c r="E400" s="586">
        <v>30</v>
      </c>
      <c r="F400" s="586">
        <v>7</v>
      </c>
      <c r="G400" s="415">
        <v>14</v>
      </c>
      <c r="H400" s="416">
        <v>3</v>
      </c>
    </row>
    <row r="401" spans="1:8" x14ac:dyDescent="0.25">
      <c r="A401" s="587">
        <v>648500001</v>
      </c>
      <c r="B401" s="199" t="s">
        <v>1165</v>
      </c>
      <c r="C401" s="587">
        <v>52</v>
      </c>
      <c r="D401" s="587">
        <v>22</v>
      </c>
      <c r="E401" s="586">
        <v>90</v>
      </c>
      <c r="F401" s="586">
        <v>32</v>
      </c>
      <c r="G401" s="415">
        <v>38</v>
      </c>
      <c r="H401" s="416">
        <v>10</v>
      </c>
    </row>
    <row r="402" spans="1:8" x14ac:dyDescent="0.25">
      <c r="A402" s="587">
        <v>648500002</v>
      </c>
      <c r="B402" s="199" t="s">
        <v>1166</v>
      </c>
      <c r="C402" s="587">
        <v>51</v>
      </c>
      <c r="D402" s="587">
        <v>21</v>
      </c>
      <c r="E402" s="586">
        <v>113</v>
      </c>
      <c r="F402" s="586">
        <v>47</v>
      </c>
      <c r="G402" s="415">
        <v>62</v>
      </c>
      <c r="H402" s="416">
        <v>26</v>
      </c>
    </row>
    <row r="403" spans="1:8" x14ac:dyDescent="0.25">
      <c r="A403" s="587">
        <v>660200016</v>
      </c>
      <c r="B403" s="199" t="s">
        <v>1168</v>
      </c>
      <c r="C403" s="587">
        <v>6</v>
      </c>
      <c r="D403" s="587">
        <v>2</v>
      </c>
      <c r="E403" s="586">
        <v>63</v>
      </c>
      <c r="F403" s="586">
        <v>16</v>
      </c>
      <c r="G403" s="415">
        <v>57</v>
      </c>
      <c r="H403" s="416">
        <v>14</v>
      </c>
    </row>
    <row r="404" spans="1:8" x14ac:dyDescent="0.25">
      <c r="A404" s="587">
        <v>660200017</v>
      </c>
      <c r="B404" s="199" t="s">
        <v>1169</v>
      </c>
      <c r="C404" s="587">
        <v>68</v>
      </c>
      <c r="D404" s="587">
        <v>23</v>
      </c>
      <c r="E404" s="586">
        <v>193</v>
      </c>
      <c r="F404" s="586">
        <v>66</v>
      </c>
      <c r="G404" s="415">
        <v>125</v>
      </c>
      <c r="H404" s="416">
        <v>43</v>
      </c>
    </row>
    <row r="405" spans="1:8" x14ac:dyDescent="0.25">
      <c r="A405" s="587">
        <v>660200031</v>
      </c>
      <c r="B405" s="199" t="s">
        <v>1170</v>
      </c>
      <c r="C405" s="587">
        <v>10</v>
      </c>
      <c r="D405" s="587">
        <v>2</v>
      </c>
      <c r="E405" s="586">
        <v>54</v>
      </c>
      <c r="F405" s="586">
        <v>27</v>
      </c>
      <c r="G405" s="415">
        <v>44</v>
      </c>
      <c r="H405" s="416">
        <v>25</v>
      </c>
    </row>
    <row r="406" spans="1:8" x14ac:dyDescent="0.25">
      <c r="A406" s="587">
        <v>660200033</v>
      </c>
      <c r="B406" s="199" t="s">
        <v>1171</v>
      </c>
      <c r="C406" s="587">
        <v>9</v>
      </c>
      <c r="D406" s="587">
        <v>6</v>
      </c>
      <c r="E406" s="586">
        <v>63</v>
      </c>
      <c r="F406" s="586">
        <v>28</v>
      </c>
      <c r="G406" s="415">
        <v>54</v>
      </c>
      <c r="H406" s="416">
        <v>22</v>
      </c>
    </row>
    <row r="407" spans="1:8" x14ac:dyDescent="0.25">
      <c r="A407" s="587">
        <v>660200036</v>
      </c>
      <c r="B407" s="199" t="s">
        <v>1172</v>
      </c>
      <c r="C407" s="587">
        <v>8</v>
      </c>
      <c r="D407" s="587">
        <v>5</v>
      </c>
      <c r="E407" s="586">
        <v>12</v>
      </c>
      <c r="F407" s="586">
        <v>10</v>
      </c>
      <c r="G407" s="415">
        <v>4</v>
      </c>
      <c r="H407" s="416">
        <v>5</v>
      </c>
    </row>
    <row r="408" spans="1:8" x14ac:dyDescent="0.25">
      <c r="A408" s="587">
        <v>660200040</v>
      </c>
      <c r="B408" s="199" t="s">
        <v>298</v>
      </c>
      <c r="C408" s="587">
        <v>76</v>
      </c>
      <c r="D408" s="587">
        <v>41</v>
      </c>
      <c r="E408" s="586">
        <v>156</v>
      </c>
      <c r="F408" s="586">
        <v>80</v>
      </c>
      <c r="G408" s="415">
        <v>80</v>
      </c>
      <c r="H408" s="416">
        <v>39</v>
      </c>
    </row>
    <row r="409" spans="1:8" x14ac:dyDescent="0.25">
      <c r="A409" s="587">
        <v>660200045</v>
      </c>
      <c r="B409" s="199" t="s">
        <v>1173</v>
      </c>
      <c r="C409" s="587">
        <v>30</v>
      </c>
      <c r="D409" s="587">
        <v>18</v>
      </c>
      <c r="E409" s="586">
        <v>32</v>
      </c>
      <c r="F409" s="586">
        <v>19</v>
      </c>
      <c r="G409" s="415">
        <v>2</v>
      </c>
      <c r="H409" s="416">
        <v>1</v>
      </c>
    </row>
    <row r="410" spans="1:8" x14ac:dyDescent="0.25">
      <c r="A410" s="587">
        <v>661000004</v>
      </c>
      <c r="B410" s="199" t="s">
        <v>1174</v>
      </c>
      <c r="C410" s="587">
        <v>28</v>
      </c>
      <c r="D410" s="587">
        <v>2</v>
      </c>
      <c r="E410" s="586">
        <v>70</v>
      </c>
      <c r="F410" s="586">
        <v>18</v>
      </c>
      <c r="G410" s="415">
        <v>42</v>
      </c>
      <c r="H410" s="416">
        <v>16</v>
      </c>
    </row>
    <row r="411" spans="1:8" x14ac:dyDescent="0.25">
      <c r="A411" s="587">
        <v>661000005</v>
      </c>
      <c r="B411" s="199" t="s">
        <v>1175</v>
      </c>
      <c r="C411" s="587">
        <v>151</v>
      </c>
      <c r="D411" s="587">
        <v>73</v>
      </c>
      <c r="E411" s="586">
        <v>537</v>
      </c>
      <c r="F411" s="586">
        <v>179</v>
      </c>
      <c r="G411" s="415">
        <v>386</v>
      </c>
      <c r="H411" s="416">
        <v>106</v>
      </c>
    </row>
    <row r="412" spans="1:8" x14ac:dyDescent="0.25">
      <c r="A412" s="587">
        <v>661400005</v>
      </c>
      <c r="B412" s="199" t="s">
        <v>1176</v>
      </c>
      <c r="C412" s="587">
        <v>6</v>
      </c>
      <c r="D412" s="587">
        <v>3</v>
      </c>
      <c r="E412" s="586">
        <v>55</v>
      </c>
      <c r="F412" s="586">
        <v>27</v>
      </c>
      <c r="G412" s="415">
        <v>49</v>
      </c>
      <c r="H412" s="416">
        <v>24</v>
      </c>
    </row>
    <row r="413" spans="1:8" x14ac:dyDescent="0.25">
      <c r="A413" s="587">
        <v>661400017</v>
      </c>
      <c r="B413" s="199" t="s">
        <v>1177</v>
      </c>
      <c r="C413" s="587">
        <v>100</v>
      </c>
      <c r="D413" s="587">
        <v>44</v>
      </c>
      <c r="E413" s="586">
        <v>120</v>
      </c>
      <c r="F413" s="586">
        <v>49</v>
      </c>
      <c r="G413" s="415">
        <v>20</v>
      </c>
      <c r="H413" s="416">
        <v>5</v>
      </c>
    </row>
    <row r="414" spans="1:8" x14ac:dyDescent="0.25">
      <c r="A414" s="587">
        <v>680200002</v>
      </c>
      <c r="B414" s="199" t="s">
        <v>1178</v>
      </c>
      <c r="C414" s="587">
        <v>2</v>
      </c>
      <c r="D414" s="587">
        <v>1</v>
      </c>
      <c r="E414" s="586">
        <v>6</v>
      </c>
      <c r="F414" s="586">
        <v>5</v>
      </c>
      <c r="G414" s="415">
        <v>4</v>
      </c>
      <c r="H414" s="416">
        <v>4</v>
      </c>
    </row>
    <row r="415" spans="1:8" x14ac:dyDescent="0.25">
      <c r="A415" s="587">
        <v>680200037</v>
      </c>
      <c r="B415" s="199" t="s">
        <v>1179</v>
      </c>
      <c r="C415" s="587">
        <v>8</v>
      </c>
      <c r="D415" s="587">
        <v>4</v>
      </c>
      <c r="E415" s="586">
        <v>13</v>
      </c>
      <c r="F415" s="586">
        <v>7</v>
      </c>
      <c r="G415" s="415">
        <v>5</v>
      </c>
      <c r="H415" s="416">
        <v>3</v>
      </c>
    </row>
    <row r="416" spans="1:8" x14ac:dyDescent="0.25">
      <c r="A416" s="587">
        <v>681000006</v>
      </c>
      <c r="B416" s="199" t="s">
        <v>1180</v>
      </c>
      <c r="C416" s="587">
        <v>32</v>
      </c>
      <c r="D416" s="587">
        <v>12</v>
      </c>
      <c r="E416" s="586">
        <v>48</v>
      </c>
      <c r="F416" s="586">
        <v>19</v>
      </c>
      <c r="G416" s="415">
        <v>16</v>
      </c>
      <c r="H416" s="416">
        <v>7</v>
      </c>
    </row>
    <row r="417" spans="1:8" x14ac:dyDescent="0.25">
      <c r="A417" s="587">
        <v>700200024</v>
      </c>
      <c r="B417" s="199" t="s">
        <v>1181</v>
      </c>
      <c r="C417" s="587">
        <v>3</v>
      </c>
      <c r="D417" s="587">
        <v>2</v>
      </c>
      <c r="E417" s="586">
        <v>19</v>
      </c>
      <c r="F417" s="586">
        <v>10</v>
      </c>
      <c r="G417" s="415">
        <v>16</v>
      </c>
      <c r="H417" s="416">
        <v>8</v>
      </c>
    </row>
    <row r="418" spans="1:8" x14ac:dyDescent="0.25">
      <c r="A418" s="587">
        <v>700200042</v>
      </c>
      <c r="B418" s="199" t="s">
        <v>1182</v>
      </c>
      <c r="C418" s="587">
        <v>7</v>
      </c>
      <c r="D418" s="587">
        <v>3</v>
      </c>
      <c r="E418" s="586">
        <v>12</v>
      </c>
      <c r="F418" s="586">
        <v>8</v>
      </c>
      <c r="G418" s="415">
        <v>5</v>
      </c>
      <c r="H418" s="416">
        <v>5</v>
      </c>
    </row>
    <row r="419" spans="1:8" x14ac:dyDescent="0.25">
      <c r="A419" s="587">
        <v>701400003</v>
      </c>
      <c r="B419" s="199" t="s">
        <v>1183</v>
      </c>
      <c r="C419" s="587">
        <v>24</v>
      </c>
      <c r="D419" s="587">
        <v>10</v>
      </c>
      <c r="E419" s="586">
        <v>28</v>
      </c>
      <c r="F419" s="586">
        <v>11</v>
      </c>
      <c r="G419" s="415">
        <v>4</v>
      </c>
      <c r="H419" s="416">
        <v>1</v>
      </c>
    </row>
    <row r="420" spans="1:8" x14ac:dyDescent="0.25">
      <c r="A420" s="587">
        <v>701400009</v>
      </c>
      <c r="B420" s="199" t="s">
        <v>1184</v>
      </c>
      <c r="C420" s="587">
        <v>129</v>
      </c>
      <c r="D420" s="587">
        <v>78</v>
      </c>
      <c r="E420" s="586">
        <v>149</v>
      </c>
      <c r="F420" s="586">
        <v>84</v>
      </c>
      <c r="G420" s="415">
        <v>20</v>
      </c>
      <c r="H420" s="416">
        <v>6</v>
      </c>
    </row>
    <row r="421" spans="1:8" x14ac:dyDescent="0.25">
      <c r="A421" s="587">
        <v>701800003</v>
      </c>
      <c r="B421" s="199" t="s">
        <v>1185</v>
      </c>
      <c r="C421" s="587">
        <v>139</v>
      </c>
      <c r="D421" s="587">
        <v>104</v>
      </c>
      <c r="E421" s="586">
        <v>178</v>
      </c>
      <c r="F421" s="586">
        <v>121</v>
      </c>
      <c r="G421" s="415">
        <v>39</v>
      </c>
      <c r="H421" s="416">
        <v>17</v>
      </c>
    </row>
    <row r="422" spans="1:8" x14ac:dyDescent="0.25">
      <c r="A422" s="587">
        <v>705500008</v>
      </c>
      <c r="B422" s="199" t="s">
        <v>1186</v>
      </c>
      <c r="C422" s="587">
        <v>24</v>
      </c>
      <c r="D422" s="587">
        <v>6</v>
      </c>
      <c r="E422" s="586">
        <v>170</v>
      </c>
      <c r="F422" s="586">
        <v>33</v>
      </c>
      <c r="G422" s="415">
        <v>146</v>
      </c>
      <c r="H422" s="416">
        <v>27</v>
      </c>
    </row>
    <row r="423" spans="1:8" x14ac:dyDescent="0.25">
      <c r="A423" s="587">
        <v>740200023</v>
      </c>
      <c r="B423" s="199" t="s">
        <v>1187</v>
      </c>
      <c r="C423" s="587">
        <v>16</v>
      </c>
      <c r="D423" s="587">
        <v>8</v>
      </c>
      <c r="E423" s="586">
        <v>107</v>
      </c>
      <c r="F423" s="586">
        <v>37</v>
      </c>
      <c r="G423" s="415">
        <v>91</v>
      </c>
      <c r="H423" s="416">
        <v>29</v>
      </c>
    </row>
    <row r="424" spans="1:8" x14ac:dyDescent="0.25">
      <c r="A424" s="587">
        <v>740200024</v>
      </c>
      <c r="B424" s="199" t="s">
        <v>1188</v>
      </c>
      <c r="C424" s="587">
        <v>163</v>
      </c>
      <c r="D424" s="587">
        <v>100</v>
      </c>
      <c r="E424" s="586">
        <v>227</v>
      </c>
      <c r="F424" s="586">
        <v>118</v>
      </c>
      <c r="G424" s="415">
        <v>64</v>
      </c>
      <c r="H424" s="416">
        <v>18</v>
      </c>
    </row>
    <row r="425" spans="1:8" x14ac:dyDescent="0.25">
      <c r="A425" s="587">
        <v>740200027</v>
      </c>
      <c r="B425" s="199" t="s">
        <v>1189</v>
      </c>
      <c r="C425" s="587">
        <v>34</v>
      </c>
      <c r="D425" s="587">
        <v>5</v>
      </c>
      <c r="E425" s="586">
        <v>72</v>
      </c>
      <c r="F425" s="586">
        <v>22</v>
      </c>
      <c r="G425" s="415">
        <v>38</v>
      </c>
      <c r="H425" s="416">
        <v>17</v>
      </c>
    </row>
    <row r="426" spans="1:8" x14ac:dyDescent="0.25">
      <c r="A426" s="587">
        <v>740200028</v>
      </c>
      <c r="B426" s="199" t="s">
        <v>1190</v>
      </c>
      <c r="C426" s="587">
        <v>32</v>
      </c>
      <c r="D426" s="587">
        <v>8</v>
      </c>
      <c r="E426" s="586">
        <v>72</v>
      </c>
      <c r="F426" s="586">
        <v>15</v>
      </c>
      <c r="G426" s="415">
        <v>40</v>
      </c>
      <c r="H426" s="416">
        <v>7</v>
      </c>
    </row>
    <row r="427" spans="1:8" x14ac:dyDescent="0.25">
      <c r="A427" s="587">
        <v>740200029</v>
      </c>
      <c r="B427" s="199" t="s">
        <v>1191</v>
      </c>
      <c r="C427" s="587">
        <v>16</v>
      </c>
      <c r="D427" s="587">
        <v>4</v>
      </c>
      <c r="E427" s="586">
        <v>58</v>
      </c>
      <c r="F427" s="586">
        <v>15</v>
      </c>
      <c r="G427" s="415">
        <v>42</v>
      </c>
      <c r="H427" s="416">
        <v>11</v>
      </c>
    </row>
    <row r="428" spans="1:8" x14ac:dyDescent="0.25">
      <c r="A428" s="587">
        <v>740200030</v>
      </c>
      <c r="B428" s="199" t="s">
        <v>1192</v>
      </c>
      <c r="C428" s="587">
        <v>49</v>
      </c>
      <c r="D428" s="587">
        <v>21</v>
      </c>
      <c r="E428" s="586">
        <v>144</v>
      </c>
      <c r="F428" s="586">
        <v>68</v>
      </c>
      <c r="G428" s="415">
        <v>95</v>
      </c>
      <c r="H428" s="416">
        <v>47</v>
      </c>
    </row>
    <row r="429" spans="1:8" x14ac:dyDescent="0.25">
      <c r="A429" s="587">
        <v>740200036</v>
      </c>
      <c r="B429" s="199" t="s">
        <v>1193</v>
      </c>
      <c r="C429" s="587">
        <v>14</v>
      </c>
      <c r="D429" s="587">
        <v>5</v>
      </c>
      <c r="E429" s="586">
        <v>58</v>
      </c>
      <c r="F429" s="586">
        <v>19</v>
      </c>
      <c r="G429" s="415">
        <v>44</v>
      </c>
      <c r="H429" s="416">
        <v>14</v>
      </c>
    </row>
    <row r="430" spans="1:8" x14ac:dyDescent="0.25">
      <c r="A430" s="587">
        <v>740200038</v>
      </c>
      <c r="B430" s="199" t="s">
        <v>1194</v>
      </c>
      <c r="C430" s="587">
        <v>77</v>
      </c>
      <c r="D430" s="587">
        <v>47</v>
      </c>
      <c r="E430" s="586">
        <v>152</v>
      </c>
      <c r="F430" s="586">
        <v>59</v>
      </c>
      <c r="G430" s="415">
        <v>75</v>
      </c>
      <c r="H430" s="416">
        <v>12</v>
      </c>
    </row>
    <row r="431" spans="1:8" x14ac:dyDescent="0.25">
      <c r="A431" s="587">
        <v>740200055</v>
      </c>
      <c r="B431" s="199" t="s">
        <v>1195</v>
      </c>
      <c r="C431" s="587">
        <v>94</v>
      </c>
      <c r="D431" s="587">
        <v>33</v>
      </c>
      <c r="E431" s="586">
        <v>145</v>
      </c>
      <c r="F431" s="586">
        <v>54</v>
      </c>
      <c r="G431" s="415">
        <v>51</v>
      </c>
      <c r="H431" s="416">
        <v>21</v>
      </c>
    </row>
    <row r="432" spans="1:8" x14ac:dyDescent="0.25">
      <c r="A432" s="587">
        <v>740200068</v>
      </c>
      <c r="B432" s="199" t="s">
        <v>1196</v>
      </c>
      <c r="C432" s="587">
        <v>2</v>
      </c>
      <c r="D432" s="587">
        <v>1</v>
      </c>
      <c r="E432" s="586">
        <v>55</v>
      </c>
      <c r="F432" s="586">
        <v>23</v>
      </c>
      <c r="G432" s="415">
        <v>53</v>
      </c>
      <c r="H432" s="416">
        <v>22</v>
      </c>
    </row>
    <row r="433" spans="1:8" x14ac:dyDescent="0.25">
      <c r="A433" s="587">
        <v>740200087</v>
      </c>
      <c r="B433" s="199" t="s">
        <v>1197</v>
      </c>
      <c r="C433" s="587">
        <v>12</v>
      </c>
      <c r="D433" s="587">
        <v>3</v>
      </c>
      <c r="E433" s="586">
        <v>32</v>
      </c>
      <c r="F433" s="586">
        <v>9</v>
      </c>
      <c r="G433" s="415">
        <v>20</v>
      </c>
      <c r="H433" s="416">
        <v>6</v>
      </c>
    </row>
    <row r="434" spans="1:8" x14ac:dyDescent="0.25">
      <c r="A434" s="587">
        <v>740600004</v>
      </c>
      <c r="B434" s="199" t="s">
        <v>1198</v>
      </c>
      <c r="C434" s="587">
        <v>134</v>
      </c>
      <c r="D434" s="587">
        <v>85</v>
      </c>
      <c r="E434" s="586">
        <v>207</v>
      </c>
      <c r="F434" s="586">
        <v>114</v>
      </c>
      <c r="G434" s="415">
        <v>73</v>
      </c>
      <c r="H434" s="416">
        <v>29</v>
      </c>
    </row>
    <row r="435" spans="1:8" x14ac:dyDescent="0.25">
      <c r="A435" s="587">
        <v>740600005</v>
      </c>
      <c r="B435" s="199" t="s">
        <v>1199</v>
      </c>
      <c r="C435" s="587">
        <v>6</v>
      </c>
      <c r="D435" s="587">
        <v>3</v>
      </c>
      <c r="E435" s="586">
        <v>66</v>
      </c>
      <c r="F435" s="586">
        <v>20</v>
      </c>
      <c r="G435" s="415">
        <v>60</v>
      </c>
      <c r="H435" s="416">
        <v>17</v>
      </c>
    </row>
    <row r="436" spans="1:8" x14ac:dyDescent="0.25">
      <c r="A436" s="587">
        <v>740600006</v>
      </c>
      <c r="B436" s="199" t="s">
        <v>1200</v>
      </c>
      <c r="C436" s="587">
        <v>24</v>
      </c>
      <c r="D436" s="587">
        <v>7</v>
      </c>
      <c r="E436" s="586">
        <v>138</v>
      </c>
      <c r="F436" s="586">
        <v>77</v>
      </c>
      <c r="G436" s="415">
        <v>114</v>
      </c>
      <c r="H436" s="416">
        <v>70</v>
      </c>
    </row>
    <row r="437" spans="1:8" x14ac:dyDescent="0.25">
      <c r="A437" s="587">
        <v>741000003</v>
      </c>
      <c r="B437" s="199" t="s">
        <v>1201</v>
      </c>
      <c r="C437" s="587">
        <v>52</v>
      </c>
      <c r="D437" s="587">
        <v>12</v>
      </c>
      <c r="E437" s="586">
        <v>185</v>
      </c>
      <c r="F437" s="586">
        <v>46</v>
      </c>
      <c r="G437" s="415">
        <v>133</v>
      </c>
      <c r="H437" s="416">
        <v>34</v>
      </c>
    </row>
    <row r="438" spans="1:8" x14ac:dyDescent="0.25">
      <c r="A438" s="587">
        <v>741000011</v>
      </c>
      <c r="B438" s="199" t="s">
        <v>1202</v>
      </c>
      <c r="C438" s="587">
        <v>1</v>
      </c>
      <c r="D438" s="587">
        <v>1</v>
      </c>
      <c r="E438" s="586">
        <v>51</v>
      </c>
      <c r="F438" s="586">
        <v>9</v>
      </c>
      <c r="G438" s="415">
        <v>50</v>
      </c>
      <c r="H438" s="416">
        <v>8</v>
      </c>
    </row>
    <row r="439" spans="1:8" x14ac:dyDescent="0.25">
      <c r="A439" s="587">
        <v>741400002</v>
      </c>
      <c r="B439" s="199" t="s">
        <v>1203</v>
      </c>
      <c r="C439" s="587">
        <v>144</v>
      </c>
      <c r="D439" s="587">
        <v>80</v>
      </c>
      <c r="E439" s="586">
        <v>389</v>
      </c>
      <c r="F439" s="586">
        <v>145</v>
      </c>
      <c r="G439" s="415">
        <v>245</v>
      </c>
      <c r="H439" s="416">
        <v>65</v>
      </c>
    </row>
    <row r="440" spans="1:8" x14ac:dyDescent="0.25">
      <c r="A440" s="587">
        <v>741400009</v>
      </c>
      <c r="B440" s="199" t="s">
        <v>1204</v>
      </c>
      <c r="C440" s="587">
        <v>18</v>
      </c>
      <c r="D440" s="587">
        <v>4</v>
      </c>
      <c r="E440" s="586">
        <v>98</v>
      </c>
      <c r="F440" s="586">
        <v>21</v>
      </c>
      <c r="G440" s="415">
        <v>80</v>
      </c>
      <c r="H440" s="416">
        <v>17</v>
      </c>
    </row>
    <row r="441" spans="1:8" x14ac:dyDescent="0.25">
      <c r="A441" s="587">
        <v>741400023</v>
      </c>
      <c r="B441" s="199" t="s">
        <v>1205</v>
      </c>
      <c r="C441" s="587">
        <v>109</v>
      </c>
      <c r="D441" s="587">
        <v>40</v>
      </c>
      <c r="E441" s="586">
        <v>160</v>
      </c>
      <c r="F441" s="586">
        <v>56</v>
      </c>
      <c r="G441" s="415">
        <v>51</v>
      </c>
      <c r="H441" s="416">
        <v>16</v>
      </c>
    </row>
    <row r="442" spans="1:8" x14ac:dyDescent="0.25">
      <c r="A442" s="587">
        <v>741400024</v>
      </c>
      <c r="B442" s="199" t="s">
        <v>1206</v>
      </c>
      <c r="C442" s="587">
        <v>57</v>
      </c>
      <c r="D442" s="587">
        <v>30</v>
      </c>
      <c r="E442" s="586">
        <v>71</v>
      </c>
      <c r="F442" s="586">
        <v>38</v>
      </c>
      <c r="G442" s="415">
        <v>14</v>
      </c>
      <c r="H442" s="416">
        <v>8</v>
      </c>
    </row>
    <row r="443" spans="1:8" x14ac:dyDescent="0.25">
      <c r="A443" s="587">
        <v>760200013</v>
      </c>
      <c r="B443" s="199" t="s">
        <v>1207</v>
      </c>
      <c r="C443" s="587">
        <v>96</v>
      </c>
      <c r="D443" s="587">
        <v>50</v>
      </c>
      <c r="E443" s="586">
        <v>97</v>
      </c>
      <c r="F443" s="586">
        <v>51</v>
      </c>
      <c r="G443" s="415">
        <v>1</v>
      </c>
      <c r="H443" s="416">
        <v>1</v>
      </c>
    </row>
    <row r="444" spans="1:8" x14ac:dyDescent="0.25">
      <c r="A444" s="587">
        <v>761200007</v>
      </c>
      <c r="B444" s="199" t="s">
        <v>1208</v>
      </c>
      <c r="C444" s="587">
        <v>2</v>
      </c>
      <c r="D444" s="587">
        <v>1</v>
      </c>
      <c r="E444" s="586">
        <v>28</v>
      </c>
      <c r="F444" s="586">
        <v>9</v>
      </c>
      <c r="G444" s="415">
        <v>26</v>
      </c>
      <c r="H444" s="416">
        <v>8</v>
      </c>
    </row>
    <row r="445" spans="1:8" x14ac:dyDescent="0.25">
      <c r="A445" s="587">
        <v>761200010</v>
      </c>
      <c r="B445" s="199" t="s">
        <v>1209</v>
      </c>
      <c r="C445" s="587">
        <v>10</v>
      </c>
      <c r="D445" s="587">
        <v>5</v>
      </c>
      <c r="E445" s="586">
        <v>136</v>
      </c>
      <c r="F445" s="586">
        <v>30</v>
      </c>
      <c r="G445" s="415">
        <v>126</v>
      </c>
      <c r="H445" s="416">
        <v>25</v>
      </c>
    </row>
    <row r="446" spans="1:8" x14ac:dyDescent="0.25">
      <c r="A446" s="587">
        <v>761200023</v>
      </c>
      <c r="B446" s="199" t="s">
        <v>1210</v>
      </c>
      <c r="C446" s="587">
        <v>35</v>
      </c>
      <c r="D446" s="587">
        <v>20</v>
      </c>
      <c r="E446" s="586">
        <v>41</v>
      </c>
      <c r="F446" s="586">
        <v>22</v>
      </c>
      <c r="G446" s="415">
        <v>6</v>
      </c>
      <c r="H446" s="416">
        <v>2</v>
      </c>
    </row>
    <row r="447" spans="1:8" x14ac:dyDescent="0.25">
      <c r="A447" s="587">
        <v>780200009</v>
      </c>
      <c r="B447" s="199" t="s">
        <v>1211</v>
      </c>
      <c r="C447" s="587">
        <v>82</v>
      </c>
      <c r="D447" s="587">
        <v>61</v>
      </c>
      <c r="E447" s="586">
        <v>90</v>
      </c>
      <c r="F447" s="586">
        <v>66</v>
      </c>
      <c r="G447" s="415">
        <v>8</v>
      </c>
      <c r="H447" s="416">
        <v>5</v>
      </c>
    </row>
    <row r="448" spans="1:8" x14ac:dyDescent="0.25">
      <c r="A448" s="587">
        <v>780200010</v>
      </c>
      <c r="B448" s="199" t="s">
        <v>1212</v>
      </c>
      <c r="C448" s="587">
        <v>40</v>
      </c>
      <c r="D448" s="587">
        <v>22</v>
      </c>
      <c r="E448" s="586">
        <v>41</v>
      </c>
      <c r="F448" s="586">
        <v>23</v>
      </c>
      <c r="G448" s="415">
        <v>1</v>
      </c>
      <c r="H448" s="416">
        <v>1</v>
      </c>
    </row>
    <row r="449" spans="1:8" x14ac:dyDescent="0.25">
      <c r="A449" s="587">
        <v>780200012</v>
      </c>
      <c r="B449" s="199" t="s">
        <v>205</v>
      </c>
      <c r="C449" s="587">
        <v>28</v>
      </c>
      <c r="D449" s="587">
        <v>7</v>
      </c>
      <c r="E449" s="586">
        <v>78</v>
      </c>
      <c r="F449" s="586">
        <v>20</v>
      </c>
      <c r="G449" s="415">
        <v>50</v>
      </c>
      <c r="H449" s="416">
        <v>13</v>
      </c>
    </row>
    <row r="450" spans="1:8" x14ac:dyDescent="0.25">
      <c r="A450" s="587">
        <v>780200016</v>
      </c>
      <c r="B450" s="199" t="s">
        <v>1213</v>
      </c>
      <c r="C450" s="587">
        <v>76</v>
      </c>
      <c r="D450" s="587">
        <v>6</v>
      </c>
      <c r="E450" s="586">
        <v>94</v>
      </c>
      <c r="F450" s="586">
        <v>17</v>
      </c>
      <c r="G450" s="415">
        <v>18</v>
      </c>
      <c r="H450" s="416">
        <v>11</v>
      </c>
    </row>
    <row r="451" spans="1:8" x14ac:dyDescent="0.25">
      <c r="A451" s="587">
        <v>781800008</v>
      </c>
      <c r="B451" s="199" t="s">
        <v>1214</v>
      </c>
      <c r="C451" s="587">
        <v>56</v>
      </c>
      <c r="D451" s="587">
        <v>15</v>
      </c>
      <c r="E451" s="586">
        <v>129</v>
      </c>
      <c r="F451" s="586">
        <v>35</v>
      </c>
      <c r="G451" s="415">
        <v>73</v>
      </c>
      <c r="H451" s="416">
        <v>20</v>
      </c>
    </row>
    <row r="452" spans="1:8" x14ac:dyDescent="0.25">
      <c r="A452" s="587">
        <v>801000017</v>
      </c>
      <c r="B452" s="199" t="s">
        <v>1215</v>
      </c>
      <c r="C452" s="587">
        <v>8</v>
      </c>
      <c r="D452" s="587">
        <v>2</v>
      </c>
      <c r="E452" s="586">
        <v>108</v>
      </c>
      <c r="F452" s="586">
        <v>72</v>
      </c>
      <c r="G452" s="415">
        <v>100</v>
      </c>
      <c r="H452" s="416">
        <v>70</v>
      </c>
    </row>
    <row r="453" spans="1:8" x14ac:dyDescent="0.25">
      <c r="A453" s="587">
        <v>801000018</v>
      </c>
      <c r="B453" s="199" t="s">
        <v>1216</v>
      </c>
      <c r="C453" s="587">
        <v>1</v>
      </c>
      <c r="D453" s="587">
        <v>1</v>
      </c>
      <c r="E453" s="586">
        <v>15</v>
      </c>
      <c r="F453" s="586">
        <v>8</v>
      </c>
      <c r="G453" s="415">
        <v>14</v>
      </c>
      <c r="H453" s="416">
        <v>7</v>
      </c>
    </row>
    <row r="454" spans="1:8" x14ac:dyDescent="0.25">
      <c r="A454" s="587">
        <v>801000019</v>
      </c>
      <c r="B454" s="199" t="s">
        <v>1217</v>
      </c>
      <c r="C454" s="587">
        <v>4</v>
      </c>
      <c r="D454" s="587">
        <v>1</v>
      </c>
      <c r="E454" s="586">
        <v>64</v>
      </c>
      <c r="F454" s="586">
        <v>42</v>
      </c>
      <c r="G454" s="415">
        <v>60</v>
      </c>
      <c r="H454" s="416">
        <v>41</v>
      </c>
    </row>
    <row r="455" spans="1:8" x14ac:dyDescent="0.25">
      <c r="A455" s="587">
        <v>801000025</v>
      </c>
      <c r="B455" s="199" t="s">
        <v>1218</v>
      </c>
      <c r="C455" s="587">
        <v>61</v>
      </c>
      <c r="D455" s="587">
        <v>32</v>
      </c>
      <c r="E455" s="586">
        <v>75</v>
      </c>
      <c r="F455" s="586">
        <v>36</v>
      </c>
      <c r="G455" s="415">
        <v>14</v>
      </c>
      <c r="H455" s="416">
        <v>4</v>
      </c>
    </row>
    <row r="456" spans="1:8" x14ac:dyDescent="0.25">
      <c r="A456" s="587">
        <v>801000026</v>
      </c>
      <c r="B456" s="199" t="s">
        <v>1219</v>
      </c>
      <c r="C456" s="587">
        <v>109</v>
      </c>
      <c r="D456" s="587">
        <v>53</v>
      </c>
      <c r="E456" s="586">
        <v>146</v>
      </c>
      <c r="F456" s="586">
        <v>72</v>
      </c>
      <c r="G456" s="415">
        <v>37</v>
      </c>
      <c r="H456" s="416">
        <v>19</v>
      </c>
    </row>
    <row r="457" spans="1:8" x14ac:dyDescent="0.25">
      <c r="A457" s="587">
        <v>801200004</v>
      </c>
      <c r="B457" s="199" t="s">
        <v>1220</v>
      </c>
      <c r="C457" s="587">
        <v>51</v>
      </c>
      <c r="D457" s="587">
        <v>28</v>
      </c>
      <c r="E457" s="586">
        <v>68</v>
      </c>
      <c r="F457" s="586">
        <v>34</v>
      </c>
      <c r="G457" s="415">
        <v>17</v>
      </c>
      <c r="H457" s="416">
        <v>6</v>
      </c>
    </row>
    <row r="458" spans="1:8" x14ac:dyDescent="0.25">
      <c r="A458" s="587">
        <v>801200006</v>
      </c>
      <c r="B458" s="199" t="s">
        <v>1221</v>
      </c>
      <c r="C458" s="587">
        <v>1</v>
      </c>
      <c r="D458" s="587">
        <v>1</v>
      </c>
      <c r="E458" s="586">
        <v>2</v>
      </c>
      <c r="F458" s="586">
        <v>3</v>
      </c>
      <c r="G458" s="415">
        <v>1</v>
      </c>
      <c r="H458" s="416">
        <v>2</v>
      </c>
    </row>
    <row r="459" spans="1:8" x14ac:dyDescent="0.25">
      <c r="A459" s="587">
        <v>801200012</v>
      </c>
      <c r="B459" s="199" t="s">
        <v>1222</v>
      </c>
      <c r="C459" s="587">
        <v>14</v>
      </c>
      <c r="D459" s="587">
        <v>6</v>
      </c>
      <c r="E459" s="586">
        <v>16</v>
      </c>
      <c r="F459" s="586">
        <v>7</v>
      </c>
      <c r="G459" s="415">
        <v>2</v>
      </c>
      <c r="H459" s="416">
        <v>1</v>
      </c>
    </row>
    <row r="460" spans="1:8" x14ac:dyDescent="0.25">
      <c r="A460" s="587">
        <v>801200022</v>
      </c>
      <c r="B460" s="199" t="s">
        <v>1223</v>
      </c>
      <c r="C460" s="587">
        <v>6</v>
      </c>
      <c r="D460" s="587">
        <v>2</v>
      </c>
      <c r="E460" s="586">
        <v>18</v>
      </c>
      <c r="F460" s="586">
        <v>18</v>
      </c>
      <c r="G460" s="415">
        <v>12</v>
      </c>
      <c r="H460" s="416">
        <v>16</v>
      </c>
    </row>
    <row r="461" spans="1:8" x14ac:dyDescent="0.25">
      <c r="A461" s="587">
        <v>801200040</v>
      </c>
      <c r="B461" s="199" t="s">
        <v>1224</v>
      </c>
      <c r="C461" s="587">
        <v>174</v>
      </c>
      <c r="D461" s="587">
        <v>38</v>
      </c>
      <c r="E461" s="586">
        <v>181</v>
      </c>
      <c r="F461" s="586">
        <v>55</v>
      </c>
      <c r="G461" s="415">
        <v>7</v>
      </c>
      <c r="H461" s="416">
        <v>17</v>
      </c>
    </row>
    <row r="462" spans="1:8" x14ac:dyDescent="0.25">
      <c r="A462" s="587">
        <v>801200043</v>
      </c>
      <c r="B462" s="199" t="s">
        <v>1225</v>
      </c>
      <c r="C462" s="587">
        <v>50</v>
      </c>
      <c r="D462" s="587">
        <v>13</v>
      </c>
      <c r="E462" s="586">
        <v>102</v>
      </c>
      <c r="F462" s="586">
        <v>39</v>
      </c>
      <c r="G462" s="415">
        <v>52</v>
      </c>
      <c r="H462" s="416">
        <v>26</v>
      </c>
    </row>
    <row r="463" spans="1:8" x14ac:dyDescent="0.25">
      <c r="A463" s="587">
        <v>801600015</v>
      </c>
      <c r="B463" s="199" t="s">
        <v>1227</v>
      </c>
      <c r="C463" s="587">
        <v>63</v>
      </c>
      <c r="D463" s="587">
        <v>20</v>
      </c>
      <c r="E463" s="586">
        <v>107</v>
      </c>
      <c r="F463" s="586">
        <v>27</v>
      </c>
      <c r="G463" s="415">
        <v>44</v>
      </c>
      <c r="H463" s="416">
        <v>7</v>
      </c>
    </row>
    <row r="464" spans="1:8" x14ac:dyDescent="0.25">
      <c r="A464" s="587">
        <v>801600061</v>
      </c>
      <c r="B464" s="199" t="s">
        <v>1228</v>
      </c>
      <c r="C464" s="587">
        <v>50</v>
      </c>
      <c r="D464" s="587">
        <v>31</v>
      </c>
      <c r="E464" s="586">
        <v>70</v>
      </c>
      <c r="F464" s="586">
        <v>34</v>
      </c>
      <c r="G464" s="415">
        <v>20</v>
      </c>
      <c r="H464" s="416">
        <v>3</v>
      </c>
    </row>
    <row r="465" spans="1:8" x14ac:dyDescent="0.25">
      <c r="A465" s="587">
        <v>801600079</v>
      </c>
      <c r="B465" s="199" t="s">
        <v>1229</v>
      </c>
      <c r="C465" s="587">
        <v>2</v>
      </c>
      <c r="D465" s="587">
        <v>1</v>
      </c>
      <c r="E465" s="586">
        <v>72</v>
      </c>
      <c r="F465" s="586">
        <v>45</v>
      </c>
      <c r="G465" s="415">
        <v>70</v>
      </c>
      <c r="H465" s="416">
        <v>44</v>
      </c>
    </row>
    <row r="466" spans="1:8" x14ac:dyDescent="0.25">
      <c r="A466" s="587">
        <v>801600081</v>
      </c>
      <c r="B466" s="199" t="s">
        <v>1230</v>
      </c>
      <c r="C466" s="587">
        <v>135</v>
      </c>
      <c r="D466" s="587">
        <v>34</v>
      </c>
      <c r="E466" s="586">
        <v>214</v>
      </c>
      <c r="F466" s="586">
        <v>55</v>
      </c>
      <c r="G466" s="415">
        <v>79</v>
      </c>
      <c r="H466" s="416">
        <v>21</v>
      </c>
    </row>
    <row r="467" spans="1:8" x14ac:dyDescent="0.25">
      <c r="A467" s="587">
        <v>801800015</v>
      </c>
      <c r="B467" s="199" t="s">
        <v>1231</v>
      </c>
      <c r="C467" s="587">
        <v>112</v>
      </c>
      <c r="D467" s="587">
        <v>69</v>
      </c>
      <c r="E467" s="586">
        <v>133</v>
      </c>
      <c r="F467" s="586">
        <v>146</v>
      </c>
      <c r="G467" s="415">
        <v>21</v>
      </c>
      <c r="H467" s="416">
        <v>77</v>
      </c>
    </row>
    <row r="468" spans="1:8" x14ac:dyDescent="0.25">
      <c r="A468" s="587">
        <v>804400003</v>
      </c>
      <c r="B468" s="199" t="s">
        <v>1232</v>
      </c>
      <c r="C468" s="587">
        <v>42</v>
      </c>
      <c r="D468" s="587">
        <v>7</v>
      </c>
      <c r="E468" s="586">
        <v>94</v>
      </c>
      <c r="F468" s="586">
        <v>26</v>
      </c>
      <c r="G468" s="415">
        <v>52</v>
      </c>
      <c r="H468" s="416">
        <v>19</v>
      </c>
    </row>
    <row r="469" spans="1:8" x14ac:dyDescent="0.25">
      <c r="A469" s="587">
        <v>804400025</v>
      </c>
      <c r="B469" s="199" t="s">
        <v>1233</v>
      </c>
      <c r="C469" s="587">
        <v>15</v>
      </c>
      <c r="D469" s="587">
        <v>8</v>
      </c>
      <c r="E469" s="586">
        <v>21</v>
      </c>
      <c r="F469" s="586">
        <v>11</v>
      </c>
      <c r="G469" s="415">
        <v>6</v>
      </c>
      <c r="H469" s="416">
        <v>3</v>
      </c>
    </row>
    <row r="470" spans="1:8" x14ac:dyDescent="0.25">
      <c r="A470" s="587">
        <v>804900004</v>
      </c>
      <c r="B470" s="199" t="s">
        <v>1235</v>
      </c>
      <c r="C470" s="587">
        <v>182</v>
      </c>
      <c r="D470" s="587">
        <v>11</v>
      </c>
      <c r="E470" s="586">
        <v>393</v>
      </c>
      <c r="F470" s="586">
        <v>154</v>
      </c>
      <c r="G470" s="415">
        <v>211</v>
      </c>
      <c r="H470" s="416">
        <v>143</v>
      </c>
    </row>
    <row r="471" spans="1:8" x14ac:dyDescent="0.25">
      <c r="A471" s="587">
        <v>804900005</v>
      </c>
      <c r="B471" s="199" t="s">
        <v>1236</v>
      </c>
      <c r="C471" s="587">
        <v>10</v>
      </c>
      <c r="D471" s="587">
        <v>4</v>
      </c>
      <c r="E471" s="586">
        <v>497</v>
      </c>
      <c r="F471" s="586">
        <v>172</v>
      </c>
      <c r="G471" s="415">
        <v>487</v>
      </c>
      <c r="H471" s="416">
        <v>168</v>
      </c>
    </row>
    <row r="472" spans="1:8" x14ac:dyDescent="0.25">
      <c r="A472" s="587">
        <v>805277402</v>
      </c>
      <c r="B472" s="199" t="s">
        <v>1237</v>
      </c>
      <c r="C472" s="587">
        <v>4</v>
      </c>
      <c r="D472" s="587">
        <v>2</v>
      </c>
      <c r="E472" s="586">
        <v>42</v>
      </c>
      <c r="F472" s="586">
        <v>16</v>
      </c>
      <c r="G472" s="415">
        <v>38</v>
      </c>
      <c r="H472" s="416">
        <v>14</v>
      </c>
    </row>
    <row r="473" spans="1:8" x14ac:dyDescent="0.25">
      <c r="A473" s="587">
        <v>807400002</v>
      </c>
      <c r="B473" s="199" t="s">
        <v>1238</v>
      </c>
      <c r="C473" s="587">
        <v>21</v>
      </c>
      <c r="D473" s="587">
        <v>13</v>
      </c>
      <c r="E473" s="586">
        <v>41</v>
      </c>
      <c r="F473" s="586">
        <v>21</v>
      </c>
      <c r="G473" s="415">
        <v>20</v>
      </c>
      <c r="H473" s="416">
        <v>8</v>
      </c>
    </row>
    <row r="474" spans="1:8" x14ac:dyDescent="0.25">
      <c r="A474" s="587">
        <v>807477401</v>
      </c>
      <c r="B474" s="199" t="s">
        <v>1239</v>
      </c>
      <c r="C474" s="587">
        <v>29</v>
      </c>
      <c r="D474" s="587">
        <v>16</v>
      </c>
      <c r="E474" s="586">
        <v>34</v>
      </c>
      <c r="F474" s="586">
        <v>19</v>
      </c>
      <c r="G474" s="415">
        <v>5</v>
      </c>
      <c r="H474" s="416">
        <v>3</v>
      </c>
    </row>
    <row r="475" spans="1:8" x14ac:dyDescent="0.25">
      <c r="A475" s="587">
        <v>807600007</v>
      </c>
      <c r="B475" s="199" t="s">
        <v>1240</v>
      </c>
      <c r="C475" s="587">
        <v>11</v>
      </c>
      <c r="D475" s="587">
        <v>3</v>
      </c>
      <c r="E475" s="586">
        <v>195</v>
      </c>
      <c r="F475" s="586">
        <v>125</v>
      </c>
      <c r="G475" s="415">
        <v>184</v>
      </c>
      <c r="H475" s="416">
        <v>122</v>
      </c>
    </row>
    <row r="476" spans="1:8" x14ac:dyDescent="0.25">
      <c r="A476" s="587">
        <v>807600028</v>
      </c>
      <c r="B476" s="199" t="s">
        <v>1241</v>
      </c>
      <c r="C476" s="587">
        <v>6</v>
      </c>
      <c r="D476" s="587">
        <v>3</v>
      </c>
      <c r="E476" s="586">
        <v>37</v>
      </c>
      <c r="F476" s="586">
        <v>20</v>
      </c>
      <c r="G476" s="415">
        <v>31</v>
      </c>
      <c r="H476" s="416">
        <v>17</v>
      </c>
    </row>
    <row r="477" spans="1:8" x14ac:dyDescent="0.25">
      <c r="A477" s="587">
        <v>807665201</v>
      </c>
      <c r="B477" s="199" t="s">
        <v>1242</v>
      </c>
      <c r="C477" s="587">
        <v>109</v>
      </c>
      <c r="D477" s="587">
        <v>27</v>
      </c>
      <c r="E477" s="586">
        <v>174</v>
      </c>
      <c r="F477" s="586">
        <v>45</v>
      </c>
      <c r="G477" s="415">
        <v>65</v>
      </c>
      <c r="H477" s="416">
        <v>18</v>
      </c>
    </row>
    <row r="478" spans="1:8" x14ac:dyDescent="0.25">
      <c r="A478" s="587">
        <v>808400004</v>
      </c>
      <c r="B478" s="199" t="s">
        <v>1243</v>
      </c>
      <c r="C478" s="587">
        <v>0</v>
      </c>
      <c r="D478" s="587">
        <v>1</v>
      </c>
      <c r="E478" s="586">
        <v>2</v>
      </c>
      <c r="F478" s="586">
        <v>3</v>
      </c>
      <c r="G478" s="415">
        <v>2</v>
      </c>
      <c r="H478" s="416">
        <v>2</v>
      </c>
    </row>
    <row r="479" spans="1:8" x14ac:dyDescent="0.25">
      <c r="A479" s="587">
        <v>809600006</v>
      </c>
      <c r="B479" s="199" t="s">
        <v>1244</v>
      </c>
      <c r="C479" s="587">
        <v>48</v>
      </c>
      <c r="D479" s="587">
        <v>29</v>
      </c>
      <c r="E479" s="586">
        <v>66</v>
      </c>
      <c r="F479" s="586">
        <v>35</v>
      </c>
      <c r="G479" s="415">
        <v>18</v>
      </c>
      <c r="H479" s="416">
        <v>6</v>
      </c>
    </row>
    <row r="480" spans="1:8" x14ac:dyDescent="0.25">
      <c r="A480" s="587">
        <v>840200012</v>
      </c>
      <c r="B480" s="199" t="s">
        <v>1245</v>
      </c>
      <c r="C480" s="587">
        <v>6</v>
      </c>
      <c r="D480" s="587">
        <v>1</v>
      </c>
      <c r="E480" s="586">
        <v>14</v>
      </c>
      <c r="F480" s="586">
        <v>4</v>
      </c>
      <c r="G480" s="415">
        <v>8</v>
      </c>
      <c r="H480" s="416">
        <v>3</v>
      </c>
    </row>
    <row r="481" spans="1:8" x14ac:dyDescent="0.25">
      <c r="A481" s="587">
        <v>840200059</v>
      </c>
      <c r="B481" s="199" t="s">
        <v>1247</v>
      </c>
      <c r="C481" s="587">
        <v>150</v>
      </c>
      <c r="D481" s="587">
        <v>70</v>
      </c>
      <c r="E481" s="586">
        <v>221</v>
      </c>
      <c r="F481" s="586">
        <v>96</v>
      </c>
      <c r="G481" s="415">
        <v>71</v>
      </c>
      <c r="H481" s="416">
        <v>26</v>
      </c>
    </row>
    <row r="482" spans="1:8" x14ac:dyDescent="0.25">
      <c r="A482" s="587">
        <v>840200075</v>
      </c>
      <c r="B482" s="199" t="s">
        <v>1248</v>
      </c>
      <c r="C482" s="587">
        <v>200</v>
      </c>
      <c r="D482" s="587">
        <v>124</v>
      </c>
      <c r="E482" s="586">
        <v>204</v>
      </c>
      <c r="F482" s="586">
        <v>127</v>
      </c>
      <c r="G482" s="415">
        <v>4</v>
      </c>
      <c r="H482" s="416">
        <v>3</v>
      </c>
    </row>
    <row r="483" spans="1:8" x14ac:dyDescent="0.25">
      <c r="A483" s="587">
        <v>880200006</v>
      </c>
      <c r="B483" s="199" t="s">
        <v>1249</v>
      </c>
      <c r="C483" s="587">
        <v>92</v>
      </c>
      <c r="D483" s="587">
        <v>55</v>
      </c>
      <c r="E483" s="586">
        <v>101</v>
      </c>
      <c r="F483" s="586">
        <v>59</v>
      </c>
      <c r="G483" s="415">
        <v>9</v>
      </c>
      <c r="H483" s="416">
        <v>4</v>
      </c>
    </row>
    <row r="484" spans="1:8" x14ac:dyDescent="0.25">
      <c r="A484" s="587">
        <v>880200010</v>
      </c>
      <c r="B484" s="199" t="s">
        <v>1250</v>
      </c>
      <c r="C484" s="587">
        <v>5</v>
      </c>
      <c r="D484" s="587">
        <v>5</v>
      </c>
      <c r="E484" s="586">
        <v>9</v>
      </c>
      <c r="F484" s="586">
        <v>6</v>
      </c>
      <c r="G484" s="415">
        <v>4</v>
      </c>
      <c r="H484" s="416">
        <v>1</v>
      </c>
    </row>
    <row r="485" spans="1:8" x14ac:dyDescent="0.25">
      <c r="A485" s="587">
        <v>880200012</v>
      </c>
      <c r="B485" s="199" t="s">
        <v>1251</v>
      </c>
      <c r="C485" s="587">
        <v>14</v>
      </c>
      <c r="D485" s="587">
        <v>5</v>
      </c>
      <c r="E485" s="586">
        <v>61</v>
      </c>
      <c r="F485" s="586">
        <v>26</v>
      </c>
      <c r="G485" s="415">
        <v>47</v>
      </c>
      <c r="H485" s="416">
        <v>21</v>
      </c>
    </row>
    <row r="486" spans="1:8" x14ac:dyDescent="0.25">
      <c r="A486" s="587">
        <v>880200015</v>
      </c>
      <c r="B486" s="199" t="s">
        <v>1252</v>
      </c>
      <c r="C486" s="587">
        <v>58</v>
      </c>
      <c r="D486" s="587">
        <v>38</v>
      </c>
      <c r="E486" s="586">
        <v>84</v>
      </c>
      <c r="F486" s="586">
        <v>46</v>
      </c>
      <c r="G486" s="415">
        <v>26</v>
      </c>
      <c r="H486" s="416">
        <v>8</v>
      </c>
    </row>
    <row r="487" spans="1:8" x14ac:dyDescent="0.25">
      <c r="A487" s="587">
        <v>880200022</v>
      </c>
      <c r="B487" s="199" t="s">
        <v>1253</v>
      </c>
      <c r="C487" s="587">
        <v>99</v>
      </c>
      <c r="D487" s="587">
        <v>60</v>
      </c>
      <c r="E487" s="586">
        <v>129</v>
      </c>
      <c r="F487" s="586">
        <v>68</v>
      </c>
      <c r="G487" s="415">
        <v>30</v>
      </c>
      <c r="H487" s="416">
        <v>8</v>
      </c>
    </row>
    <row r="488" spans="1:8" x14ac:dyDescent="0.25">
      <c r="A488" s="587">
        <v>880200023</v>
      </c>
      <c r="B488" s="199" t="s">
        <v>1254</v>
      </c>
      <c r="C488" s="587">
        <v>67</v>
      </c>
      <c r="D488" s="587">
        <v>29</v>
      </c>
      <c r="E488" s="586">
        <v>125</v>
      </c>
      <c r="F488" s="586">
        <v>43</v>
      </c>
      <c r="G488" s="415">
        <v>58</v>
      </c>
      <c r="H488" s="416">
        <v>14</v>
      </c>
    </row>
    <row r="489" spans="1:8" x14ac:dyDescent="0.25">
      <c r="A489" s="587">
        <v>880200040</v>
      </c>
      <c r="B489" s="199" t="s">
        <v>1255</v>
      </c>
      <c r="C489" s="587">
        <v>14</v>
      </c>
      <c r="D489" s="587">
        <v>3</v>
      </c>
      <c r="E489" s="586">
        <v>48</v>
      </c>
      <c r="F489" s="586">
        <v>15</v>
      </c>
      <c r="G489" s="415">
        <v>34</v>
      </c>
      <c r="H489" s="416">
        <v>12</v>
      </c>
    </row>
    <row r="490" spans="1:8" x14ac:dyDescent="0.25">
      <c r="A490" s="587">
        <v>880200053</v>
      </c>
      <c r="B490" s="199" t="s">
        <v>1256</v>
      </c>
      <c r="C490" s="587">
        <v>36</v>
      </c>
      <c r="D490" s="587">
        <v>18</v>
      </c>
      <c r="E490" s="586">
        <v>76</v>
      </c>
      <c r="F490" s="586">
        <v>35</v>
      </c>
      <c r="G490" s="415">
        <v>40</v>
      </c>
      <c r="H490" s="416">
        <v>17</v>
      </c>
    </row>
    <row r="491" spans="1:8" x14ac:dyDescent="0.25">
      <c r="A491" s="587">
        <v>880200069</v>
      </c>
      <c r="B491" s="199" t="s">
        <v>1257</v>
      </c>
      <c r="C491" s="587">
        <v>130</v>
      </c>
      <c r="D491" s="587">
        <v>68</v>
      </c>
      <c r="E491" s="586">
        <v>214</v>
      </c>
      <c r="F491" s="586">
        <v>82</v>
      </c>
      <c r="G491" s="415">
        <v>84</v>
      </c>
      <c r="H491" s="416">
        <v>14</v>
      </c>
    </row>
    <row r="492" spans="1:8" x14ac:dyDescent="0.25">
      <c r="A492" s="587">
        <v>887600003</v>
      </c>
      <c r="B492" s="199" t="s">
        <v>1258</v>
      </c>
      <c r="C492" s="587">
        <v>44</v>
      </c>
      <c r="D492" s="587">
        <v>11</v>
      </c>
      <c r="E492" s="586">
        <v>256</v>
      </c>
      <c r="F492" s="586">
        <v>41</v>
      </c>
      <c r="G492" s="415">
        <v>212</v>
      </c>
      <c r="H492" s="416">
        <v>30</v>
      </c>
    </row>
    <row r="493" spans="1:8" x14ac:dyDescent="0.25">
      <c r="A493" s="587">
        <v>887600004</v>
      </c>
      <c r="B493" s="199" t="s">
        <v>1259</v>
      </c>
      <c r="C493" s="587">
        <v>12</v>
      </c>
      <c r="D493" s="587">
        <v>7</v>
      </c>
      <c r="E493" s="586">
        <v>98</v>
      </c>
      <c r="F493" s="586">
        <v>19</v>
      </c>
      <c r="G493" s="415">
        <v>86</v>
      </c>
      <c r="H493" s="416">
        <v>12</v>
      </c>
    </row>
    <row r="494" spans="1:8" x14ac:dyDescent="0.25">
      <c r="A494" s="587">
        <v>888300007</v>
      </c>
      <c r="B494" s="199" t="s">
        <v>1260</v>
      </c>
      <c r="C494" s="587">
        <v>90</v>
      </c>
      <c r="D494" s="587">
        <v>64</v>
      </c>
      <c r="E494" s="586">
        <v>102</v>
      </c>
      <c r="F494" s="586">
        <v>67</v>
      </c>
      <c r="G494" s="415">
        <v>12</v>
      </c>
      <c r="H494" s="416">
        <v>3</v>
      </c>
    </row>
    <row r="495" spans="1:8" x14ac:dyDescent="0.25">
      <c r="A495" s="587">
        <v>900200004</v>
      </c>
      <c r="B495" s="199" t="s">
        <v>1261</v>
      </c>
      <c r="C495" s="587">
        <v>17</v>
      </c>
      <c r="D495" s="587">
        <v>9</v>
      </c>
      <c r="E495" s="586">
        <v>29</v>
      </c>
      <c r="F495" s="586">
        <v>17</v>
      </c>
      <c r="G495" s="415">
        <v>12</v>
      </c>
      <c r="H495" s="416">
        <v>8</v>
      </c>
    </row>
    <row r="496" spans="1:8" x14ac:dyDescent="0.25">
      <c r="A496" s="587">
        <v>900200025</v>
      </c>
      <c r="B496" s="199" t="s">
        <v>1262</v>
      </c>
      <c r="C496" s="587">
        <v>10</v>
      </c>
      <c r="D496" s="587">
        <v>5</v>
      </c>
      <c r="E496" s="586">
        <v>315</v>
      </c>
      <c r="F496" s="586">
        <v>143</v>
      </c>
      <c r="G496" s="415">
        <v>305</v>
      </c>
      <c r="H496" s="416">
        <v>138</v>
      </c>
    </row>
    <row r="497" spans="1:8" x14ac:dyDescent="0.25">
      <c r="A497" s="587">
        <v>900200049</v>
      </c>
      <c r="B497" s="199" t="s">
        <v>1263</v>
      </c>
      <c r="C497" s="587">
        <v>39</v>
      </c>
      <c r="D497" s="587">
        <v>14</v>
      </c>
      <c r="E497" s="586">
        <v>150</v>
      </c>
      <c r="F497" s="586">
        <v>79</v>
      </c>
      <c r="G497" s="415">
        <v>111</v>
      </c>
      <c r="H497" s="416">
        <v>65</v>
      </c>
    </row>
    <row r="498" spans="1:8" x14ac:dyDescent="0.25">
      <c r="A498" s="587">
        <v>900200078</v>
      </c>
      <c r="B498" s="199" t="s">
        <v>1265</v>
      </c>
      <c r="C498" s="587">
        <v>8</v>
      </c>
      <c r="D498" s="587">
        <v>1</v>
      </c>
      <c r="E498" s="586">
        <v>46</v>
      </c>
      <c r="F498" s="586">
        <v>7</v>
      </c>
      <c r="G498" s="415">
        <v>38</v>
      </c>
      <c r="H498" s="416">
        <v>6</v>
      </c>
    </row>
    <row r="499" spans="1:8" x14ac:dyDescent="0.25">
      <c r="A499" s="587">
        <v>900200092</v>
      </c>
      <c r="B499" s="199" t="s">
        <v>1266</v>
      </c>
      <c r="C499" s="587">
        <v>135</v>
      </c>
      <c r="D499" s="587">
        <v>42</v>
      </c>
      <c r="E499" s="586">
        <v>149</v>
      </c>
      <c r="F499" s="586">
        <v>55</v>
      </c>
      <c r="G499" s="415">
        <v>14</v>
      </c>
      <c r="H499" s="416">
        <v>13</v>
      </c>
    </row>
    <row r="500" spans="1:8" x14ac:dyDescent="0.25">
      <c r="A500" s="587">
        <v>940200003</v>
      </c>
      <c r="B500" s="199" t="s">
        <v>1268</v>
      </c>
      <c r="C500" s="587">
        <v>6</v>
      </c>
      <c r="D500" s="587">
        <v>2</v>
      </c>
      <c r="E500" s="586">
        <v>14</v>
      </c>
      <c r="F500" s="586">
        <v>8</v>
      </c>
      <c r="G500" s="415">
        <v>8</v>
      </c>
      <c r="H500" s="416">
        <v>6</v>
      </c>
    </row>
    <row r="501" spans="1:8" x14ac:dyDescent="0.25">
      <c r="A501" s="587">
        <v>940200012</v>
      </c>
      <c r="B501" s="199" t="s">
        <v>1269</v>
      </c>
      <c r="C501" s="587">
        <v>6</v>
      </c>
      <c r="D501" s="587">
        <v>1</v>
      </c>
      <c r="E501" s="586">
        <v>28</v>
      </c>
      <c r="F501" s="586">
        <v>8</v>
      </c>
      <c r="G501" s="415">
        <v>22</v>
      </c>
      <c r="H501" s="416">
        <v>7</v>
      </c>
    </row>
    <row r="502" spans="1:8" x14ac:dyDescent="0.25">
      <c r="A502" s="587">
        <v>940200014</v>
      </c>
      <c r="B502" s="199" t="s">
        <v>1270</v>
      </c>
      <c r="C502" s="587">
        <v>85</v>
      </c>
      <c r="D502" s="587">
        <v>47</v>
      </c>
      <c r="E502" s="586">
        <v>213</v>
      </c>
      <c r="F502" s="586">
        <v>88</v>
      </c>
      <c r="G502" s="415">
        <v>128</v>
      </c>
      <c r="H502" s="416">
        <v>41</v>
      </c>
    </row>
    <row r="503" spans="1:8" x14ac:dyDescent="0.25">
      <c r="A503" s="587">
        <v>940200015</v>
      </c>
      <c r="B503" s="199" t="s">
        <v>1271</v>
      </c>
      <c r="C503" s="587">
        <v>6</v>
      </c>
      <c r="D503" s="587">
        <v>1</v>
      </c>
      <c r="E503" s="586">
        <v>20</v>
      </c>
      <c r="F503" s="586">
        <v>4</v>
      </c>
      <c r="G503" s="415">
        <v>14</v>
      </c>
      <c r="H503" s="416">
        <v>3</v>
      </c>
    </row>
    <row r="504" spans="1:8" x14ac:dyDescent="0.25">
      <c r="A504" s="587">
        <v>940200017</v>
      </c>
      <c r="B504" s="199" t="s">
        <v>1272</v>
      </c>
      <c r="C504" s="587">
        <v>214</v>
      </c>
      <c r="D504" s="587">
        <v>137</v>
      </c>
      <c r="E504" s="586">
        <v>218</v>
      </c>
      <c r="F504" s="586">
        <v>138</v>
      </c>
      <c r="G504" s="415">
        <v>4</v>
      </c>
      <c r="H504" s="416">
        <v>1</v>
      </c>
    </row>
    <row r="505" spans="1:8" x14ac:dyDescent="0.25">
      <c r="A505" s="587">
        <v>941600003</v>
      </c>
      <c r="B505" s="199" t="s">
        <v>1273</v>
      </c>
      <c r="C505" s="587">
        <v>123</v>
      </c>
      <c r="D505" s="587">
        <v>62</v>
      </c>
      <c r="E505" s="586">
        <v>159</v>
      </c>
      <c r="F505" s="586">
        <v>86</v>
      </c>
      <c r="G505" s="415">
        <v>36</v>
      </c>
      <c r="H505" s="416">
        <v>24</v>
      </c>
    </row>
    <row r="506" spans="1:8" x14ac:dyDescent="0.25">
      <c r="A506" s="587">
        <v>941600014</v>
      </c>
      <c r="B506" s="199" t="s">
        <v>1274</v>
      </c>
      <c r="C506" s="587">
        <v>4</v>
      </c>
      <c r="D506" s="587">
        <v>2</v>
      </c>
      <c r="E506" s="586">
        <v>64</v>
      </c>
      <c r="F506" s="586">
        <v>22</v>
      </c>
      <c r="G506" s="415">
        <v>60</v>
      </c>
      <c r="H506" s="416">
        <v>20</v>
      </c>
    </row>
    <row r="507" spans="1:8" x14ac:dyDescent="0.25">
      <c r="A507" s="587">
        <v>941600018</v>
      </c>
      <c r="B507" s="199" t="s">
        <v>1275</v>
      </c>
      <c r="C507" s="587">
        <v>6</v>
      </c>
      <c r="D507" s="587">
        <v>2</v>
      </c>
      <c r="E507" s="586">
        <v>69</v>
      </c>
      <c r="F507" s="586">
        <v>28</v>
      </c>
      <c r="G507" s="415">
        <v>63</v>
      </c>
      <c r="H507" s="416">
        <v>26</v>
      </c>
    </row>
    <row r="508" spans="1:8" x14ac:dyDescent="0.25">
      <c r="A508" s="587">
        <v>941800007</v>
      </c>
      <c r="B508" s="199" t="s">
        <v>1276</v>
      </c>
      <c r="C508" s="587">
        <v>16</v>
      </c>
      <c r="D508" s="587">
        <v>9</v>
      </c>
      <c r="E508" s="586">
        <v>52</v>
      </c>
      <c r="F508" s="586">
        <v>17</v>
      </c>
      <c r="G508" s="415">
        <v>36</v>
      </c>
      <c r="H508" s="416">
        <v>8</v>
      </c>
    </row>
    <row r="509" spans="1:8" x14ac:dyDescent="0.25">
      <c r="A509" s="587">
        <v>961000004</v>
      </c>
      <c r="B509" s="199" t="s">
        <v>526</v>
      </c>
      <c r="C509" s="587">
        <v>6</v>
      </c>
      <c r="D509" s="587">
        <v>3</v>
      </c>
      <c r="E509" s="586">
        <v>20</v>
      </c>
      <c r="F509" s="586">
        <v>7</v>
      </c>
      <c r="G509" s="415">
        <v>14</v>
      </c>
      <c r="H509" s="416">
        <v>4</v>
      </c>
    </row>
    <row r="510" spans="1:8" x14ac:dyDescent="0.25">
      <c r="A510" s="587">
        <v>961600012</v>
      </c>
      <c r="B510" s="199" t="s">
        <v>1277</v>
      </c>
      <c r="C510" s="587">
        <v>117</v>
      </c>
      <c r="D510" s="587">
        <v>55</v>
      </c>
      <c r="E510" s="586">
        <v>119</v>
      </c>
      <c r="F510" s="586">
        <v>58</v>
      </c>
      <c r="G510" s="415">
        <v>2</v>
      </c>
      <c r="H510" s="416">
        <v>3</v>
      </c>
    </row>
    <row r="511" spans="1:8" x14ac:dyDescent="0.25">
      <c r="A511" s="587">
        <v>964700002</v>
      </c>
      <c r="B511" s="199" t="s">
        <v>1278</v>
      </c>
      <c r="C511" s="587">
        <v>35</v>
      </c>
      <c r="D511" s="587">
        <v>25</v>
      </c>
      <c r="E511" s="586">
        <v>47</v>
      </c>
      <c r="F511" s="586">
        <v>32</v>
      </c>
      <c r="G511" s="415">
        <v>12</v>
      </c>
      <c r="H511" s="416">
        <v>7</v>
      </c>
    </row>
    <row r="512" spans="1:8" x14ac:dyDescent="0.25">
      <c r="A512" s="587">
        <v>967100004</v>
      </c>
      <c r="B512" s="199" t="s">
        <v>1279</v>
      </c>
      <c r="C512" s="587">
        <v>40</v>
      </c>
      <c r="D512" s="587">
        <v>27</v>
      </c>
      <c r="E512" s="586">
        <v>42</v>
      </c>
      <c r="F512" s="586">
        <v>31</v>
      </c>
      <c r="G512" s="415">
        <v>2</v>
      </c>
      <c r="H512" s="416">
        <v>4</v>
      </c>
    </row>
    <row r="513" spans="1:8" x14ac:dyDescent="0.25">
      <c r="A513" s="587">
        <v>967100007</v>
      </c>
      <c r="B513" s="199" t="s">
        <v>1280</v>
      </c>
      <c r="C513" s="587">
        <v>49</v>
      </c>
      <c r="D513" s="587">
        <v>31</v>
      </c>
      <c r="E513" s="586">
        <v>53</v>
      </c>
      <c r="F513" s="586">
        <v>35</v>
      </c>
      <c r="G513" s="415">
        <v>4</v>
      </c>
      <c r="H513" s="416">
        <v>4</v>
      </c>
    </row>
    <row r="514" spans="1:8" x14ac:dyDescent="0.25">
      <c r="A514" s="587">
        <v>967300001</v>
      </c>
      <c r="B514" s="199" t="s">
        <v>1281</v>
      </c>
      <c r="C514" s="587">
        <v>2</v>
      </c>
      <c r="D514" s="587">
        <v>1</v>
      </c>
      <c r="E514" s="586">
        <v>4</v>
      </c>
      <c r="F514" s="586">
        <v>4</v>
      </c>
      <c r="G514" s="415">
        <v>2</v>
      </c>
      <c r="H514" s="416">
        <v>3</v>
      </c>
    </row>
    <row r="515" spans="1:8" x14ac:dyDescent="0.25">
      <c r="A515" s="587">
        <v>980200001</v>
      </c>
      <c r="B515" s="199" t="s">
        <v>1282</v>
      </c>
      <c r="C515" s="587">
        <v>89</v>
      </c>
      <c r="D515" s="587">
        <v>49</v>
      </c>
      <c r="E515" s="586">
        <v>132</v>
      </c>
      <c r="F515" s="586">
        <v>63</v>
      </c>
      <c r="G515" s="415">
        <v>43</v>
      </c>
      <c r="H515" s="416">
        <v>14</v>
      </c>
    </row>
    <row r="516" spans="1:8" x14ac:dyDescent="0.25">
      <c r="A516" s="581">
        <v>980200006</v>
      </c>
      <c r="B516" s="580" t="s">
        <v>1283</v>
      </c>
      <c r="C516" s="587">
        <v>62</v>
      </c>
      <c r="D516" s="587">
        <v>23</v>
      </c>
      <c r="E516" s="586">
        <v>80</v>
      </c>
      <c r="F516" s="586">
        <v>27</v>
      </c>
      <c r="G516" s="415">
        <v>18</v>
      </c>
      <c r="H516" s="416">
        <v>4</v>
      </c>
    </row>
    <row r="517" spans="1:8" x14ac:dyDescent="0.25">
      <c r="A517" s="581">
        <v>10000021</v>
      </c>
      <c r="B517" s="580" t="s">
        <v>1284</v>
      </c>
      <c r="C517" s="587">
        <v>0</v>
      </c>
      <c r="D517" s="587">
        <v>0</v>
      </c>
      <c r="E517" s="586">
        <v>48</v>
      </c>
      <c r="F517" s="586">
        <v>3</v>
      </c>
      <c r="G517" s="415">
        <v>48</v>
      </c>
      <c r="H517" s="416">
        <v>3</v>
      </c>
    </row>
    <row r="518" spans="1:8" x14ac:dyDescent="0.25">
      <c r="A518" s="581">
        <v>10000414</v>
      </c>
      <c r="B518" s="580" t="s">
        <v>1285</v>
      </c>
      <c r="C518" s="587">
        <v>0</v>
      </c>
      <c r="D518" s="587">
        <v>0</v>
      </c>
      <c r="E518" s="586">
        <v>4</v>
      </c>
      <c r="F518" s="586">
        <v>1</v>
      </c>
      <c r="G518" s="415">
        <v>4</v>
      </c>
      <c r="H518" s="416">
        <v>1</v>
      </c>
    </row>
    <row r="519" spans="1:8" x14ac:dyDescent="0.25">
      <c r="A519" s="581">
        <v>10001248</v>
      </c>
      <c r="B519" s="580" t="s">
        <v>1286</v>
      </c>
      <c r="C519" s="587">
        <v>0</v>
      </c>
      <c r="D519" s="587">
        <v>0</v>
      </c>
      <c r="E519" s="586">
        <v>8</v>
      </c>
      <c r="F519" s="586">
        <v>1</v>
      </c>
      <c r="G519" s="415">
        <v>8</v>
      </c>
      <c r="H519" s="416">
        <v>1</v>
      </c>
    </row>
    <row r="520" spans="1:8" x14ac:dyDescent="0.25">
      <c r="A520" s="581">
        <v>10001667</v>
      </c>
      <c r="B520" s="580" t="s">
        <v>1287</v>
      </c>
      <c r="C520" s="587">
        <v>0</v>
      </c>
      <c r="D520" s="587">
        <v>0</v>
      </c>
      <c r="E520" s="586">
        <v>57</v>
      </c>
      <c r="F520" s="586">
        <v>23</v>
      </c>
      <c r="G520" s="415">
        <v>57</v>
      </c>
      <c r="H520" s="416">
        <v>23</v>
      </c>
    </row>
    <row r="521" spans="1:8" x14ac:dyDescent="0.25">
      <c r="A521" s="581">
        <v>19275415</v>
      </c>
      <c r="B521" s="580" t="s">
        <v>1288</v>
      </c>
      <c r="C521" s="587">
        <v>0</v>
      </c>
      <c r="D521" s="587">
        <v>0</v>
      </c>
      <c r="E521" s="586">
        <v>57</v>
      </c>
      <c r="F521" s="586">
        <v>17</v>
      </c>
      <c r="G521" s="415">
        <v>57</v>
      </c>
      <c r="H521" s="416">
        <v>17</v>
      </c>
    </row>
    <row r="522" spans="1:8" x14ac:dyDescent="0.25">
      <c r="A522" s="581">
        <v>19275427</v>
      </c>
      <c r="B522" s="580" t="s">
        <v>1289</v>
      </c>
      <c r="C522" s="587">
        <v>0</v>
      </c>
      <c r="D522" s="587">
        <v>0</v>
      </c>
      <c r="E522" s="586">
        <v>6</v>
      </c>
      <c r="F522" s="586">
        <v>3</v>
      </c>
      <c r="G522" s="415">
        <v>6</v>
      </c>
      <c r="H522" s="416">
        <v>3</v>
      </c>
    </row>
    <row r="523" spans="1:8" x14ac:dyDescent="0.25">
      <c r="A523" s="581">
        <v>19475434</v>
      </c>
      <c r="B523" s="580" t="s">
        <v>1290</v>
      </c>
      <c r="C523" s="587">
        <v>0</v>
      </c>
      <c r="D523" s="587">
        <v>0</v>
      </c>
      <c r="E523" s="586">
        <v>138</v>
      </c>
      <c r="F523" s="586">
        <v>28</v>
      </c>
      <c r="G523" s="415">
        <v>138</v>
      </c>
      <c r="H523" s="416">
        <v>28</v>
      </c>
    </row>
    <row r="524" spans="1:8" x14ac:dyDescent="0.25">
      <c r="A524" s="581">
        <v>50000134</v>
      </c>
      <c r="B524" s="580" t="s">
        <v>1291</v>
      </c>
      <c r="C524" s="587">
        <v>0</v>
      </c>
      <c r="D524" s="587">
        <v>0</v>
      </c>
      <c r="E524" s="586">
        <v>20</v>
      </c>
      <c r="F524" s="586">
        <v>3</v>
      </c>
      <c r="G524" s="415">
        <v>20</v>
      </c>
      <c r="H524" s="416">
        <v>3</v>
      </c>
    </row>
    <row r="525" spans="1:8" x14ac:dyDescent="0.25">
      <c r="A525" s="581">
        <v>170075423</v>
      </c>
      <c r="B525" s="580" t="s">
        <v>1292</v>
      </c>
      <c r="C525" s="587">
        <v>0</v>
      </c>
      <c r="D525" s="587">
        <v>0</v>
      </c>
      <c r="E525" s="586">
        <v>93</v>
      </c>
      <c r="F525" s="586">
        <v>69</v>
      </c>
      <c r="G525" s="415">
        <v>93</v>
      </c>
      <c r="H525" s="416">
        <v>69</v>
      </c>
    </row>
    <row r="526" spans="1:8" x14ac:dyDescent="0.25">
      <c r="A526" s="581">
        <v>566900006</v>
      </c>
      <c r="B526" s="580" t="s">
        <v>1293</v>
      </c>
      <c r="C526" s="587">
        <v>0</v>
      </c>
      <c r="D526" s="587">
        <v>0</v>
      </c>
      <c r="E526" s="586">
        <v>2</v>
      </c>
      <c r="F526" s="586">
        <v>1</v>
      </c>
      <c r="G526" s="415">
        <v>2</v>
      </c>
      <c r="H526" s="416">
        <v>1</v>
      </c>
    </row>
    <row r="527" spans="1:8" x14ac:dyDescent="0.25">
      <c r="A527" s="581">
        <v>641000014</v>
      </c>
      <c r="B527" s="580" t="s">
        <v>1294</v>
      </c>
      <c r="C527" s="587">
        <v>0</v>
      </c>
      <c r="D527" s="587">
        <v>0</v>
      </c>
      <c r="E527" s="586">
        <v>18</v>
      </c>
      <c r="F527" s="586">
        <v>3</v>
      </c>
      <c r="G527" s="415">
        <v>18</v>
      </c>
      <c r="H527" s="416">
        <v>3</v>
      </c>
    </row>
    <row r="528" spans="1:8" x14ac:dyDescent="0.25">
      <c r="A528" s="581">
        <v>800800030</v>
      </c>
      <c r="B528" s="199" t="s">
        <v>1295</v>
      </c>
      <c r="C528" s="587">
        <v>0</v>
      </c>
      <c r="D528" s="587">
        <v>0</v>
      </c>
      <c r="E528" s="586">
        <v>2</v>
      </c>
      <c r="F528" s="586">
        <v>1</v>
      </c>
      <c r="G528" s="415">
        <v>2</v>
      </c>
      <c r="H528" s="416">
        <v>1</v>
      </c>
    </row>
    <row r="529" spans="1:8" x14ac:dyDescent="0.25">
      <c r="A529" s="581">
        <v>10000142</v>
      </c>
      <c r="B529" s="199" t="s">
        <v>1296</v>
      </c>
      <c r="C529" s="587">
        <v>0</v>
      </c>
      <c r="D529" s="587">
        <v>0</v>
      </c>
      <c r="E529" s="586">
        <v>346</v>
      </c>
      <c r="F529" s="586">
        <v>29</v>
      </c>
      <c r="G529" s="415">
        <v>346</v>
      </c>
      <c r="H529" s="416">
        <v>29</v>
      </c>
    </row>
    <row r="530" spans="1:8" x14ac:dyDescent="0.25">
      <c r="A530" s="581">
        <v>10000372</v>
      </c>
      <c r="B530" s="199" t="s">
        <v>1297</v>
      </c>
      <c r="C530" s="587">
        <v>0</v>
      </c>
      <c r="D530" s="587">
        <v>0</v>
      </c>
      <c r="E530" s="586">
        <v>20</v>
      </c>
      <c r="F530" s="586">
        <v>4</v>
      </c>
      <c r="G530" s="415">
        <v>20</v>
      </c>
      <c r="H530" s="416">
        <v>4</v>
      </c>
    </row>
    <row r="531" spans="1:8" x14ac:dyDescent="0.25">
      <c r="A531" s="581">
        <v>10000429</v>
      </c>
      <c r="B531" s="199" t="s">
        <v>1298</v>
      </c>
      <c r="C531" s="587">
        <v>0</v>
      </c>
      <c r="D531" s="587">
        <v>0</v>
      </c>
      <c r="E531" s="586">
        <v>63</v>
      </c>
      <c r="F531" s="586">
        <v>31</v>
      </c>
      <c r="G531" s="415">
        <v>63</v>
      </c>
      <c r="H531" s="416">
        <v>31</v>
      </c>
    </row>
    <row r="532" spans="1:8" x14ac:dyDescent="0.25">
      <c r="A532" s="581">
        <v>10000442</v>
      </c>
      <c r="B532" s="199" t="s">
        <v>1299</v>
      </c>
      <c r="C532" s="587">
        <v>0</v>
      </c>
      <c r="D532" s="587">
        <v>0</v>
      </c>
      <c r="E532" s="586">
        <v>54</v>
      </c>
      <c r="F532" s="586">
        <v>41</v>
      </c>
      <c r="G532" s="415">
        <v>54</v>
      </c>
      <c r="H532" s="416">
        <v>41</v>
      </c>
    </row>
    <row r="533" spans="1:8" x14ac:dyDescent="0.25">
      <c r="A533" s="581">
        <v>10000525</v>
      </c>
      <c r="B533" s="199" t="s">
        <v>1300</v>
      </c>
      <c r="C533" s="587">
        <v>0</v>
      </c>
      <c r="D533" s="587">
        <v>0</v>
      </c>
      <c r="E533" s="586">
        <v>8</v>
      </c>
      <c r="F533" s="586">
        <v>4</v>
      </c>
      <c r="G533" s="415">
        <v>8</v>
      </c>
      <c r="H533" s="416">
        <v>4</v>
      </c>
    </row>
    <row r="534" spans="1:8" x14ac:dyDescent="0.25">
      <c r="A534" s="581">
        <v>10000875</v>
      </c>
      <c r="B534" s="199" t="s">
        <v>1301</v>
      </c>
      <c r="C534" s="587">
        <v>0</v>
      </c>
      <c r="D534" s="587">
        <v>0</v>
      </c>
      <c r="E534" s="586">
        <v>248</v>
      </c>
      <c r="F534" s="586">
        <v>12</v>
      </c>
      <c r="G534" s="415">
        <v>248</v>
      </c>
      <c r="H534" s="416">
        <v>12</v>
      </c>
    </row>
    <row r="535" spans="1:8" x14ac:dyDescent="0.25">
      <c r="A535" s="581">
        <v>10001187</v>
      </c>
      <c r="B535" s="199" t="s">
        <v>1302</v>
      </c>
      <c r="C535" s="587">
        <v>0</v>
      </c>
      <c r="D535" s="587">
        <v>0</v>
      </c>
      <c r="E535" s="586">
        <v>45</v>
      </c>
      <c r="F535" s="586">
        <v>24</v>
      </c>
      <c r="G535" s="415">
        <v>45</v>
      </c>
      <c r="H535" s="416">
        <v>24</v>
      </c>
    </row>
    <row r="536" spans="1:8" x14ac:dyDescent="0.25">
      <c r="A536" s="581">
        <v>10001379</v>
      </c>
      <c r="B536" s="199" t="s">
        <v>1303</v>
      </c>
      <c r="C536" s="587">
        <v>0</v>
      </c>
      <c r="D536" s="587">
        <v>0</v>
      </c>
      <c r="E536" s="586">
        <v>102</v>
      </c>
      <c r="F536" s="586">
        <v>36</v>
      </c>
      <c r="G536" s="415">
        <v>102</v>
      </c>
      <c r="H536" s="416">
        <v>36</v>
      </c>
    </row>
    <row r="537" spans="1:8" x14ac:dyDescent="0.25">
      <c r="A537" s="581">
        <v>10001434</v>
      </c>
      <c r="B537" s="199" t="s">
        <v>1304</v>
      </c>
      <c r="C537" s="587">
        <v>0</v>
      </c>
      <c r="D537" s="587">
        <v>0</v>
      </c>
      <c r="E537" s="586">
        <v>56</v>
      </c>
      <c r="F537" s="586">
        <v>7</v>
      </c>
      <c r="G537" s="415">
        <v>56</v>
      </c>
      <c r="H537" s="416">
        <v>7</v>
      </c>
    </row>
    <row r="538" spans="1:8" x14ac:dyDescent="0.25">
      <c r="A538" s="581">
        <v>10001462</v>
      </c>
      <c r="B538" s="199" t="s">
        <v>1305</v>
      </c>
      <c r="C538" s="587">
        <v>0</v>
      </c>
      <c r="D538" s="587">
        <v>0</v>
      </c>
      <c r="E538" s="586">
        <v>117</v>
      </c>
      <c r="F538" s="586">
        <v>29</v>
      </c>
      <c r="G538" s="415">
        <v>117</v>
      </c>
      <c r="H538" s="416">
        <v>29</v>
      </c>
    </row>
    <row r="539" spans="1:8" x14ac:dyDescent="0.25">
      <c r="A539" s="581">
        <v>10001506</v>
      </c>
      <c r="B539" s="199" t="s">
        <v>1306</v>
      </c>
      <c r="C539" s="587">
        <v>0</v>
      </c>
      <c r="D539" s="587">
        <v>0</v>
      </c>
      <c r="E539" s="586">
        <v>81</v>
      </c>
      <c r="F539" s="586">
        <v>28</v>
      </c>
      <c r="G539" s="415">
        <v>81</v>
      </c>
      <c r="H539" s="416">
        <v>28</v>
      </c>
    </row>
    <row r="540" spans="1:8" x14ac:dyDescent="0.25">
      <c r="A540" s="581">
        <v>10001510</v>
      </c>
      <c r="B540" s="199" t="s">
        <v>1307</v>
      </c>
      <c r="C540" s="587">
        <v>0</v>
      </c>
      <c r="D540" s="587">
        <v>0</v>
      </c>
      <c r="E540" s="586">
        <v>4</v>
      </c>
      <c r="F540" s="586">
        <v>4</v>
      </c>
      <c r="G540" s="415">
        <v>4</v>
      </c>
      <c r="H540" s="416">
        <v>4</v>
      </c>
    </row>
    <row r="541" spans="1:8" x14ac:dyDescent="0.25">
      <c r="A541" s="581">
        <v>10001547</v>
      </c>
      <c r="B541" s="199" t="s">
        <v>1308</v>
      </c>
      <c r="C541" s="587">
        <v>0</v>
      </c>
      <c r="D541" s="587">
        <v>0</v>
      </c>
      <c r="E541" s="586">
        <v>111</v>
      </c>
      <c r="F541" s="586">
        <v>41</v>
      </c>
      <c r="G541" s="415">
        <v>111</v>
      </c>
      <c r="H541" s="416">
        <v>41</v>
      </c>
    </row>
    <row r="542" spans="1:8" x14ac:dyDescent="0.25">
      <c r="A542" s="581">
        <v>10001673</v>
      </c>
      <c r="B542" s="199" t="s">
        <v>1309</v>
      </c>
      <c r="C542" s="587">
        <v>0</v>
      </c>
      <c r="D542" s="587">
        <v>0</v>
      </c>
      <c r="E542" s="586">
        <v>41</v>
      </c>
      <c r="F542" s="586">
        <v>15</v>
      </c>
      <c r="G542" s="415">
        <v>41</v>
      </c>
      <c r="H542" s="416">
        <v>15</v>
      </c>
    </row>
    <row r="543" spans="1:8" x14ac:dyDescent="0.25">
      <c r="A543" s="581">
        <v>10001691</v>
      </c>
      <c r="B543" s="199" t="s">
        <v>1310</v>
      </c>
      <c r="C543" s="587">
        <v>0</v>
      </c>
      <c r="D543" s="587">
        <v>0</v>
      </c>
      <c r="E543" s="586">
        <v>103</v>
      </c>
      <c r="F543" s="586">
        <v>18</v>
      </c>
      <c r="G543" s="415">
        <v>103</v>
      </c>
      <c r="H543" s="416">
        <v>18</v>
      </c>
    </row>
    <row r="544" spans="1:8" x14ac:dyDescent="0.25">
      <c r="A544" s="581">
        <v>10075428</v>
      </c>
      <c r="B544" s="199" t="s">
        <v>1311</v>
      </c>
      <c r="C544" s="587">
        <v>0</v>
      </c>
      <c r="D544" s="587">
        <v>0</v>
      </c>
      <c r="E544" s="586">
        <v>12</v>
      </c>
      <c r="F544" s="586">
        <v>2</v>
      </c>
      <c r="G544" s="415">
        <v>12</v>
      </c>
      <c r="H544" s="416">
        <v>2</v>
      </c>
    </row>
    <row r="545" spans="1:8" x14ac:dyDescent="0.25">
      <c r="A545" s="581">
        <v>10077445</v>
      </c>
      <c r="B545" s="199" t="s">
        <v>1312</v>
      </c>
      <c r="C545" s="587">
        <v>0</v>
      </c>
      <c r="D545" s="587">
        <v>0</v>
      </c>
      <c r="E545" s="586">
        <v>3</v>
      </c>
      <c r="F545" s="586">
        <v>4</v>
      </c>
      <c r="G545" s="415">
        <v>3</v>
      </c>
      <c r="H545" s="416">
        <v>4</v>
      </c>
    </row>
    <row r="546" spans="1:8" x14ac:dyDescent="0.25">
      <c r="A546" s="581">
        <v>10077467</v>
      </c>
      <c r="B546" s="199" t="s">
        <v>1313</v>
      </c>
      <c r="C546" s="587">
        <v>0</v>
      </c>
      <c r="D546" s="587">
        <v>0</v>
      </c>
      <c r="E546" s="586">
        <v>10</v>
      </c>
      <c r="F546" s="586">
        <v>2</v>
      </c>
      <c r="G546" s="415">
        <v>10</v>
      </c>
      <c r="H546" s="416">
        <v>2</v>
      </c>
    </row>
    <row r="547" spans="1:8" x14ac:dyDescent="0.25">
      <c r="A547" s="581">
        <v>10077480</v>
      </c>
      <c r="B547" s="199" t="s">
        <v>1314</v>
      </c>
      <c r="C547" s="587">
        <v>0</v>
      </c>
      <c r="D547" s="587">
        <v>0</v>
      </c>
      <c r="E547" s="586">
        <v>60</v>
      </c>
      <c r="F547" s="586">
        <v>26</v>
      </c>
      <c r="G547" s="415">
        <v>60</v>
      </c>
      <c r="H547" s="416">
        <v>26</v>
      </c>
    </row>
    <row r="548" spans="1:8" x14ac:dyDescent="0.25">
      <c r="A548" s="581">
        <v>19175403</v>
      </c>
      <c r="B548" s="199" t="s">
        <v>1315</v>
      </c>
      <c r="C548" s="587">
        <v>0</v>
      </c>
      <c r="D548" s="587">
        <v>0</v>
      </c>
      <c r="E548" s="586">
        <v>104</v>
      </c>
      <c r="F548" s="586">
        <v>12</v>
      </c>
      <c r="G548" s="415">
        <v>104</v>
      </c>
      <c r="H548" s="416">
        <v>12</v>
      </c>
    </row>
    <row r="549" spans="1:8" x14ac:dyDescent="0.25">
      <c r="A549" s="581">
        <v>19175409</v>
      </c>
      <c r="B549" s="199" t="s">
        <v>1316</v>
      </c>
      <c r="C549" s="587">
        <v>0</v>
      </c>
      <c r="D549" s="587">
        <v>0</v>
      </c>
      <c r="E549" s="586">
        <v>184</v>
      </c>
      <c r="F549" s="586">
        <v>12</v>
      </c>
      <c r="G549" s="415">
        <v>184</v>
      </c>
      <c r="H549" s="416">
        <v>12</v>
      </c>
    </row>
    <row r="550" spans="1:8" x14ac:dyDescent="0.25">
      <c r="A550" s="581">
        <v>19175414</v>
      </c>
      <c r="B550" s="199" t="s">
        <v>1317</v>
      </c>
      <c r="C550" s="587">
        <v>0</v>
      </c>
      <c r="D550" s="587">
        <v>0</v>
      </c>
      <c r="E550" s="586">
        <v>145</v>
      </c>
      <c r="F550" s="586">
        <v>20</v>
      </c>
      <c r="G550" s="415">
        <v>145</v>
      </c>
      <c r="H550" s="416">
        <v>20</v>
      </c>
    </row>
    <row r="551" spans="1:8" x14ac:dyDescent="0.25">
      <c r="A551" s="581">
        <v>19177429</v>
      </c>
      <c r="B551" s="199" t="s">
        <v>1318</v>
      </c>
      <c r="C551" s="587">
        <v>0</v>
      </c>
      <c r="D551" s="587">
        <v>0</v>
      </c>
      <c r="E551" s="586">
        <v>5</v>
      </c>
      <c r="F551" s="586">
        <v>2</v>
      </c>
      <c r="G551" s="415">
        <v>5</v>
      </c>
      <c r="H551" s="416">
        <v>2</v>
      </c>
    </row>
    <row r="552" spans="1:8" x14ac:dyDescent="0.25">
      <c r="A552" s="581">
        <v>19177433</v>
      </c>
      <c r="B552" s="199" t="s">
        <v>1319</v>
      </c>
      <c r="C552" s="587">
        <v>0</v>
      </c>
      <c r="D552" s="587">
        <v>0</v>
      </c>
      <c r="E552" s="586">
        <v>110</v>
      </c>
      <c r="F552" s="586">
        <v>9</v>
      </c>
      <c r="G552" s="415">
        <v>110</v>
      </c>
      <c r="H552" s="416">
        <v>9</v>
      </c>
    </row>
    <row r="553" spans="1:8" x14ac:dyDescent="0.25">
      <c r="A553" s="581">
        <v>19275404</v>
      </c>
      <c r="B553" s="199" t="s">
        <v>1320</v>
      </c>
      <c r="C553" s="587">
        <v>0</v>
      </c>
      <c r="D553" s="587">
        <v>0</v>
      </c>
      <c r="E553" s="586">
        <v>8</v>
      </c>
      <c r="F553" s="586">
        <v>4</v>
      </c>
      <c r="G553" s="415">
        <v>8</v>
      </c>
      <c r="H553" s="416">
        <v>4</v>
      </c>
    </row>
    <row r="554" spans="1:8" x14ac:dyDescent="0.25">
      <c r="A554" s="581">
        <v>19275423</v>
      </c>
      <c r="B554" s="199" t="s">
        <v>1321</v>
      </c>
      <c r="C554" s="587">
        <v>0</v>
      </c>
      <c r="D554" s="587">
        <v>0</v>
      </c>
      <c r="E554" s="586">
        <v>10</v>
      </c>
      <c r="F554" s="586">
        <v>4</v>
      </c>
      <c r="G554" s="415">
        <v>10</v>
      </c>
      <c r="H554" s="416">
        <v>4</v>
      </c>
    </row>
    <row r="555" spans="1:8" x14ac:dyDescent="0.25">
      <c r="A555" s="581">
        <v>19275426</v>
      </c>
      <c r="B555" s="199" t="s">
        <v>1322</v>
      </c>
      <c r="C555" s="587">
        <v>0</v>
      </c>
      <c r="D555" s="587">
        <v>0</v>
      </c>
      <c r="E555" s="586">
        <v>166</v>
      </c>
      <c r="F555" s="586">
        <v>41</v>
      </c>
      <c r="G555" s="415">
        <v>166</v>
      </c>
      <c r="H555" s="416">
        <v>41</v>
      </c>
    </row>
    <row r="556" spans="1:8" x14ac:dyDescent="0.25">
      <c r="A556" s="581">
        <v>19375415</v>
      </c>
      <c r="B556" s="199" t="s">
        <v>1323</v>
      </c>
      <c r="C556" s="587">
        <v>0</v>
      </c>
      <c r="D556" s="587">
        <v>0</v>
      </c>
      <c r="E556" s="586">
        <v>18</v>
      </c>
      <c r="F556" s="586">
        <v>7</v>
      </c>
      <c r="G556" s="415">
        <v>18</v>
      </c>
      <c r="H556" s="416">
        <v>7</v>
      </c>
    </row>
    <row r="557" spans="1:8" x14ac:dyDescent="0.25">
      <c r="A557" s="581">
        <v>19375426</v>
      </c>
      <c r="B557" s="199" t="s">
        <v>1324</v>
      </c>
      <c r="C557" s="587">
        <v>0</v>
      </c>
      <c r="D557" s="587">
        <v>0</v>
      </c>
      <c r="E557" s="586">
        <v>28</v>
      </c>
      <c r="F557" s="586">
        <v>2</v>
      </c>
      <c r="G557" s="415">
        <v>28</v>
      </c>
      <c r="H557" s="416">
        <v>2</v>
      </c>
    </row>
    <row r="558" spans="1:8" x14ac:dyDescent="0.25">
      <c r="A558" s="581">
        <v>19375428</v>
      </c>
      <c r="B558" s="199" t="s">
        <v>1325</v>
      </c>
      <c r="C558" s="587">
        <v>0</v>
      </c>
      <c r="D558" s="587">
        <v>0</v>
      </c>
      <c r="E558" s="586">
        <v>35</v>
      </c>
      <c r="F558" s="586">
        <v>4</v>
      </c>
      <c r="G558" s="415">
        <v>35</v>
      </c>
      <c r="H558" s="416">
        <v>4</v>
      </c>
    </row>
    <row r="559" spans="1:8" x14ac:dyDescent="0.25">
      <c r="A559" s="581">
        <v>19375446</v>
      </c>
      <c r="B559" s="199" t="s">
        <v>1326</v>
      </c>
      <c r="C559" s="587">
        <v>0</v>
      </c>
      <c r="D559" s="587">
        <v>0</v>
      </c>
      <c r="E559" s="586">
        <v>10</v>
      </c>
      <c r="F559" s="586">
        <v>4</v>
      </c>
      <c r="G559" s="415">
        <v>10</v>
      </c>
      <c r="H559" s="416">
        <v>4</v>
      </c>
    </row>
    <row r="560" spans="1:8" x14ac:dyDescent="0.25">
      <c r="A560" s="581">
        <v>19475402</v>
      </c>
      <c r="B560" s="199" t="s">
        <v>1327</v>
      </c>
      <c r="C560" s="587">
        <v>0</v>
      </c>
      <c r="D560" s="587">
        <v>0</v>
      </c>
      <c r="E560" s="586">
        <v>132</v>
      </c>
      <c r="F560" s="586">
        <v>42</v>
      </c>
      <c r="G560" s="415">
        <v>132</v>
      </c>
      <c r="H560" s="416">
        <v>42</v>
      </c>
    </row>
    <row r="561" spans="1:8" x14ac:dyDescent="0.25">
      <c r="A561" s="581">
        <v>19475419</v>
      </c>
      <c r="B561" s="199" t="s">
        <v>1328</v>
      </c>
      <c r="C561" s="587">
        <v>0</v>
      </c>
      <c r="D561" s="587">
        <v>0</v>
      </c>
      <c r="E561" s="586">
        <v>41</v>
      </c>
      <c r="F561" s="586">
        <v>14</v>
      </c>
      <c r="G561" s="415">
        <v>41</v>
      </c>
      <c r="H561" s="416">
        <v>14</v>
      </c>
    </row>
    <row r="562" spans="1:8" x14ac:dyDescent="0.25">
      <c r="A562" s="581">
        <v>19475429</v>
      </c>
      <c r="B562" s="199" t="s">
        <v>1329</v>
      </c>
      <c r="C562" s="587">
        <v>0</v>
      </c>
      <c r="D562" s="587">
        <v>0</v>
      </c>
      <c r="E562" s="586">
        <v>18</v>
      </c>
      <c r="F562" s="586">
        <v>9</v>
      </c>
      <c r="G562" s="415">
        <v>18</v>
      </c>
      <c r="H562" s="416">
        <v>9</v>
      </c>
    </row>
    <row r="563" spans="1:8" x14ac:dyDescent="0.25">
      <c r="A563" s="581">
        <v>19477413</v>
      </c>
      <c r="B563" s="199" t="s">
        <v>1330</v>
      </c>
      <c r="C563" s="587">
        <v>0</v>
      </c>
      <c r="D563" s="587">
        <v>0</v>
      </c>
      <c r="E563" s="586">
        <v>5</v>
      </c>
      <c r="F563" s="586">
        <v>7</v>
      </c>
      <c r="G563" s="415">
        <v>5</v>
      </c>
      <c r="H563" s="416">
        <v>7</v>
      </c>
    </row>
    <row r="564" spans="1:8" x14ac:dyDescent="0.25">
      <c r="A564" s="581">
        <v>19477417</v>
      </c>
      <c r="B564" s="199" t="s">
        <v>1331</v>
      </c>
      <c r="C564" s="587">
        <v>0</v>
      </c>
      <c r="D564" s="587">
        <v>0</v>
      </c>
      <c r="E564" s="586">
        <v>2</v>
      </c>
      <c r="F564" s="586">
        <v>2</v>
      </c>
      <c r="G564" s="415">
        <v>2</v>
      </c>
      <c r="H564" s="416">
        <v>2</v>
      </c>
    </row>
    <row r="565" spans="1:8" x14ac:dyDescent="0.25">
      <c r="A565" s="581">
        <v>19477455</v>
      </c>
      <c r="B565" s="199" t="s">
        <v>1332</v>
      </c>
      <c r="C565" s="587">
        <v>0</v>
      </c>
      <c r="D565" s="587">
        <v>0</v>
      </c>
      <c r="E565" s="586">
        <v>30</v>
      </c>
      <c r="F565" s="586">
        <v>8</v>
      </c>
      <c r="G565" s="415">
        <v>30</v>
      </c>
      <c r="H565" s="416">
        <v>8</v>
      </c>
    </row>
    <row r="566" spans="1:8" x14ac:dyDescent="0.25">
      <c r="A566" s="581">
        <v>19575414</v>
      </c>
      <c r="B566" s="199" t="s">
        <v>1333</v>
      </c>
      <c r="C566" s="587">
        <v>0</v>
      </c>
      <c r="D566" s="587">
        <v>0</v>
      </c>
      <c r="E566" s="586">
        <v>16</v>
      </c>
      <c r="F566" s="586">
        <v>8</v>
      </c>
      <c r="G566" s="415">
        <v>16</v>
      </c>
      <c r="H566" s="416">
        <v>8</v>
      </c>
    </row>
    <row r="567" spans="1:8" x14ac:dyDescent="0.25">
      <c r="A567" s="581">
        <v>19675401</v>
      </c>
      <c r="B567" s="199" t="s">
        <v>1334</v>
      </c>
      <c r="C567" s="587">
        <v>0</v>
      </c>
      <c r="D567" s="587">
        <v>0</v>
      </c>
      <c r="E567" s="586">
        <v>22</v>
      </c>
      <c r="F567" s="586">
        <v>6</v>
      </c>
      <c r="G567" s="415">
        <v>22</v>
      </c>
      <c r="H567" s="416">
        <v>6</v>
      </c>
    </row>
    <row r="568" spans="1:8" x14ac:dyDescent="0.25">
      <c r="A568" s="581">
        <v>19675403</v>
      </c>
      <c r="B568" s="199" t="s">
        <v>1335</v>
      </c>
      <c r="C568" s="587">
        <v>0</v>
      </c>
      <c r="D568" s="587">
        <v>0</v>
      </c>
      <c r="E568" s="586">
        <v>52</v>
      </c>
      <c r="F568" s="586">
        <v>10</v>
      </c>
      <c r="G568" s="415">
        <v>52</v>
      </c>
      <c r="H568" s="416">
        <v>10</v>
      </c>
    </row>
    <row r="569" spans="1:8" x14ac:dyDescent="0.25">
      <c r="A569" s="581">
        <v>19677407</v>
      </c>
      <c r="B569" s="199" t="s">
        <v>1336</v>
      </c>
      <c r="C569" s="587">
        <v>0</v>
      </c>
      <c r="D569" s="587">
        <v>0</v>
      </c>
      <c r="E569" s="586">
        <v>32</v>
      </c>
      <c r="F569" s="586">
        <v>24</v>
      </c>
      <c r="G569" s="415">
        <v>32</v>
      </c>
      <c r="H569" s="416">
        <v>24</v>
      </c>
    </row>
    <row r="570" spans="1:8" x14ac:dyDescent="0.25">
      <c r="A570" s="581">
        <v>19677408</v>
      </c>
      <c r="B570" s="199" t="s">
        <v>1337</v>
      </c>
      <c r="C570" s="587">
        <v>0</v>
      </c>
      <c r="D570" s="587">
        <v>0</v>
      </c>
      <c r="E570" s="586">
        <v>16</v>
      </c>
      <c r="F570" s="586">
        <v>8</v>
      </c>
      <c r="G570" s="415">
        <v>16</v>
      </c>
      <c r="H570" s="416">
        <v>8</v>
      </c>
    </row>
    <row r="571" spans="1:8" x14ac:dyDescent="0.25">
      <c r="A571" s="581">
        <v>50000022</v>
      </c>
      <c r="B571" s="199" t="s">
        <v>1338</v>
      </c>
      <c r="C571" s="587">
        <v>0</v>
      </c>
      <c r="D571" s="587">
        <v>0</v>
      </c>
      <c r="E571" s="586">
        <v>62</v>
      </c>
      <c r="F571" s="586">
        <v>29</v>
      </c>
      <c r="G571" s="415">
        <v>62</v>
      </c>
      <c r="H571" s="416">
        <v>29</v>
      </c>
    </row>
    <row r="572" spans="1:8" x14ac:dyDescent="0.25">
      <c r="A572" s="581">
        <v>50000139</v>
      </c>
      <c r="B572" s="199" t="s">
        <v>1339</v>
      </c>
      <c r="C572" s="587">
        <v>0</v>
      </c>
      <c r="D572" s="587">
        <v>0</v>
      </c>
      <c r="E572" s="586">
        <v>117</v>
      </c>
      <c r="F572" s="586">
        <v>40</v>
      </c>
      <c r="G572" s="415">
        <v>117</v>
      </c>
      <c r="H572" s="416">
        <v>40</v>
      </c>
    </row>
    <row r="573" spans="1:8" x14ac:dyDescent="0.25">
      <c r="A573" s="581">
        <v>50075405</v>
      </c>
      <c r="B573" s="199" t="s">
        <v>1340</v>
      </c>
      <c r="C573" s="587">
        <v>0</v>
      </c>
      <c r="D573" s="587">
        <v>0</v>
      </c>
      <c r="E573" s="586">
        <v>10</v>
      </c>
      <c r="F573" s="586">
        <v>2</v>
      </c>
      <c r="G573" s="415">
        <v>10</v>
      </c>
      <c r="H573" s="416">
        <v>2</v>
      </c>
    </row>
    <row r="574" spans="1:8" x14ac:dyDescent="0.25">
      <c r="A574" s="581">
        <v>50075407</v>
      </c>
      <c r="B574" s="199" t="s">
        <v>1341</v>
      </c>
      <c r="C574" s="587">
        <v>0</v>
      </c>
      <c r="D574" s="587">
        <v>0</v>
      </c>
      <c r="E574" s="586">
        <v>8</v>
      </c>
      <c r="F574" s="586">
        <v>5</v>
      </c>
      <c r="G574" s="415">
        <v>8</v>
      </c>
      <c r="H574" s="416">
        <v>5</v>
      </c>
    </row>
    <row r="575" spans="1:8" x14ac:dyDescent="0.25">
      <c r="A575" s="581">
        <v>50075412</v>
      </c>
      <c r="B575" s="199" t="s">
        <v>1342</v>
      </c>
      <c r="C575" s="587">
        <v>0</v>
      </c>
      <c r="D575" s="587">
        <v>0</v>
      </c>
      <c r="E575" s="586">
        <v>2</v>
      </c>
      <c r="F575" s="586">
        <v>2</v>
      </c>
      <c r="G575" s="415">
        <v>2</v>
      </c>
      <c r="H575" s="416">
        <v>2</v>
      </c>
    </row>
    <row r="576" spans="1:8" x14ac:dyDescent="0.25">
      <c r="A576" s="581">
        <v>50075431</v>
      </c>
      <c r="B576" s="199" t="s">
        <v>1343</v>
      </c>
      <c r="C576" s="587">
        <v>0</v>
      </c>
      <c r="D576" s="587">
        <v>0</v>
      </c>
      <c r="E576" s="586">
        <v>6</v>
      </c>
      <c r="F576" s="586">
        <v>4</v>
      </c>
      <c r="G576" s="415">
        <v>6</v>
      </c>
      <c r="H576" s="416">
        <v>4</v>
      </c>
    </row>
    <row r="577" spans="1:8" x14ac:dyDescent="0.25">
      <c r="A577" s="581">
        <v>50077463</v>
      </c>
      <c r="B577" s="199" t="s">
        <v>1344</v>
      </c>
      <c r="C577" s="587">
        <v>0</v>
      </c>
      <c r="D577" s="587">
        <v>0</v>
      </c>
      <c r="E577" s="586">
        <v>2</v>
      </c>
      <c r="F577" s="586">
        <v>2</v>
      </c>
      <c r="G577" s="415">
        <v>2</v>
      </c>
      <c r="H577" s="416">
        <v>2</v>
      </c>
    </row>
    <row r="578" spans="1:8" x14ac:dyDescent="0.25">
      <c r="A578" s="581">
        <v>90000006</v>
      </c>
      <c r="B578" s="199" t="s">
        <v>1345</v>
      </c>
      <c r="C578" s="587">
        <v>0</v>
      </c>
      <c r="D578" s="587">
        <v>0</v>
      </c>
      <c r="E578" s="586">
        <v>61</v>
      </c>
      <c r="F578" s="586">
        <v>27</v>
      </c>
      <c r="G578" s="415">
        <v>61</v>
      </c>
      <c r="H578" s="416">
        <v>27</v>
      </c>
    </row>
    <row r="579" spans="1:8" x14ac:dyDescent="0.25">
      <c r="A579" s="581">
        <v>90065202</v>
      </c>
      <c r="B579" s="199" t="s">
        <v>1346</v>
      </c>
      <c r="C579" s="587">
        <v>0</v>
      </c>
      <c r="D579" s="587">
        <v>0</v>
      </c>
      <c r="E579" s="586">
        <v>181</v>
      </c>
      <c r="F579" s="586">
        <v>88</v>
      </c>
      <c r="G579" s="415">
        <v>181</v>
      </c>
      <c r="H579" s="416">
        <v>88</v>
      </c>
    </row>
    <row r="580" spans="1:8" x14ac:dyDescent="0.25">
      <c r="A580" s="581">
        <v>110000021</v>
      </c>
      <c r="B580" s="199" t="s">
        <v>1347</v>
      </c>
      <c r="C580" s="587">
        <v>0</v>
      </c>
      <c r="D580" s="587">
        <v>0</v>
      </c>
      <c r="E580" s="586">
        <v>18</v>
      </c>
      <c r="F580" s="586">
        <v>5</v>
      </c>
      <c r="G580" s="415">
        <v>18</v>
      </c>
      <c r="H580" s="416">
        <v>5</v>
      </c>
    </row>
    <row r="581" spans="1:8" x14ac:dyDescent="0.25">
      <c r="A581" s="581">
        <v>110000059</v>
      </c>
      <c r="B581" s="199" t="s">
        <v>1348</v>
      </c>
      <c r="C581" s="587">
        <v>0</v>
      </c>
      <c r="D581" s="587">
        <v>0</v>
      </c>
      <c r="E581" s="586">
        <v>34</v>
      </c>
      <c r="F581" s="586">
        <v>4</v>
      </c>
      <c r="G581" s="415">
        <v>34</v>
      </c>
      <c r="H581" s="416">
        <v>4</v>
      </c>
    </row>
    <row r="582" spans="1:8" x14ac:dyDescent="0.25">
      <c r="A582" s="581">
        <v>110000071</v>
      </c>
      <c r="B582" s="199" t="s">
        <v>1349</v>
      </c>
      <c r="C582" s="587">
        <v>0</v>
      </c>
      <c r="D582" s="587">
        <v>0</v>
      </c>
      <c r="E582" s="586">
        <v>42</v>
      </c>
      <c r="F582" s="586">
        <v>5</v>
      </c>
      <c r="G582" s="415">
        <v>42</v>
      </c>
      <c r="H582" s="416">
        <v>5</v>
      </c>
    </row>
    <row r="583" spans="1:8" x14ac:dyDescent="0.25">
      <c r="A583" s="581">
        <v>130077414</v>
      </c>
      <c r="B583" s="199" t="s">
        <v>1350</v>
      </c>
      <c r="C583" s="587">
        <v>0</v>
      </c>
      <c r="D583" s="587">
        <v>0</v>
      </c>
      <c r="E583" s="586">
        <v>14</v>
      </c>
      <c r="F583" s="586">
        <v>2</v>
      </c>
      <c r="G583" s="415">
        <v>14</v>
      </c>
      <c r="H583" s="416">
        <v>2</v>
      </c>
    </row>
    <row r="584" spans="1:8" x14ac:dyDescent="0.25">
      <c r="A584" s="581">
        <v>170000183</v>
      </c>
      <c r="B584" s="199" t="s">
        <v>1351</v>
      </c>
      <c r="C584" s="587">
        <v>0</v>
      </c>
      <c r="D584" s="587">
        <v>0</v>
      </c>
      <c r="E584" s="586">
        <v>4</v>
      </c>
      <c r="F584" s="586">
        <v>2</v>
      </c>
      <c r="G584" s="415">
        <v>4</v>
      </c>
      <c r="H584" s="416">
        <v>2</v>
      </c>
    </row>
    <row r="585" spans="1:8" x14ac:dyDescent="0.25">
      <c r="A585" s="581">
        <v>170075406</v>
      </c>
      <c r="B585" s="199" t="s">
        <v>1352</v>
      </c>
      <c r="C585" s="587">
        <v>0</v>
      </c>
      <c r="D585" s="587">
        <v>0</v>
      </c>
      <c r="E585" s="586">
        <v>330</v>
      </c>
      <c r="F585" s="586">
        <v>121</v>
      </c>
      <c r="G585" s="415">
        <v>330</v>
      </c>
      <c r="H585" s="416">
        <v>121</v>
      </c>
    </row>
    <row r="586" spans="1:8" x14ac:dyDescent="0.25">
      <c r="A586" s="581">
        <v>170075409</v>
      </c>
      <c r="B586" s="199" t="s">
        <v>1353</v>
      </c>
      <c r="C586" s="587">
        <v>0</v>
      </c>
      <c r="D586" s="587">
        <v>0</v>
      </c>
      <c r="E586" s="586">
        <v>2</v>
      </c>
      <c r="F586" s="586">
        <v>2</v>
      </c>
      <c r="G586" s="415">
        <v>2</v>
      </c>
      <c r="H586" s="416">
        <v>2</v>
      </c>
    </row>
    <row r="587" spans="1:8" x14ac:dyDescent="0.25">
      <c r="A587" s="581">
        <v>170075417</v>
      </c>
      <c r="B587" s="199" t="s">
        <v>1354</v>
      </c>
      <c r="C587" s="587">
        <v>0</v>
      </c>
      <c r="D587" s="587">
        <v>0</v>
      </c>
      <c r="E587" s="586">
        <v>13</v>
      </c>
      <c r="F587" s="586">
        <v>10</v>
      </c>
      <c r="G587" s="415">
        <v>13</v>
      </c>
      <c r="H587" s="416">
        <v>10</v>
      </c>
    </row>
    <row r="588" spans="1:8" x14ac:dyDescent="0.25">
      <c r="A588" s="581">
        <v>170075420</v>
      </c>
      <c r="B588" s="199" t="s">
        <v>1355</v>
      </c>
      <c r="C588" s="587">
        <v>0</v>
      </c>
      <c r="D588" s="587">
        <v>0</v>
      </c>
      <c r="E588" s="586">
        <v>30</v>
      </c>
      <c r="F588" s="586">
        <v>9</v>
      </c>
      <c r="G588" s="415">
        <v>30</v>
      </c>
      <c r="H588" s="416">
        <v>9</v>
      </c>
    </row>
    <row r="589" spans="1:8" x14ac:dyDescent="0.25">
      <c r="A589" s="581">
        <v>170075425</v>
      </c>
      <c r="B589" s="199" t="s">
        <v>1356</v>
      </c>
      <c r="C589" s="587">
        <v>0</v>
      </c>
      <c r="D589" s="587">
        <v>0</v>
      </c>
      <c r="E589" s="586">
        <v>56</v>
      </c>
      <c r="F589" s="586">
        <v>11</v>
      </c>
      <c r="G589" s="415">
        <v>56</v>
      </c>
      <c r="H589" s="416">
        <v>11</v>
      </c>
    </row>
    <row r="590" spans="1:8" x14ac:dyDescent="0.25">
      <c r="A590" s="581">
        <v>170075431</v>
      </c>
      <c r="B590" s="199" t="s">
        <v>1357</v>
      </c>
      <c r="C590" s="587">
        <v>0</v>
      </c>
      <c r="D590" s="587">
        <v>0</v>
      </c>
      <c r="E590" s="586">
        <v>157</v>
      </c>
      <c r="F590" s="586">
        <v>66</v>
      </c>
      <c r="G590" s="415">
        <v>157</v>
      </c>
      <c r="H590" s="416">
        <v>66</v>
      </c>
    </row>
    <row r="591" spans="1:8" x14ac:dyDescent="0.25">
      <c r="A591" s="581">
        <v>170075433</v>
      </c>
      <c r="B591" s="199" t="s">
        <v>1358</v>
      </c>
      <c r="C591" s="587">
        <v>0</v>
      </c>
      <c r="D591" s="587">
        <v>0</v>
      </c>
      <c r="E591" s="586">
        <v>54</v>
      </c>
      <c r="F591" s="586">
        <v>17</v>
      </c>
      <c r="G591" s="415">
        <v>54</v>
      </c>
      <c r="H591" s="416">
        <v>17</v>
      </c>
    </row>
    <row r="592" spans="1:8" x14ac:dyDescent="0.25">
      <c r="A592" s="581">
        <v>170075441</v>
      </c>
      <c r="B592" s="199" t="s">
        <v>1359</v>
      </c>
      <c r="C592" s="587">
        <v>0</v>
      </c>
      <c r="D592" s="587">
        <v>0</v>
      </c>
      <c r="E592" s="586">
        <v>320</v>
      </c>
      <c r="F592" s="586">
        <v>17</v>
      </c>
      <c r="G592" s="415">
        <v>320</v>
      </c>
      <c r="H592" s="416">
        <v>17</v>
      </c>
    </row>
    <row r="593" spans="1:8" x14ac:dyDescent="0.25">
      <c r="A593" s="581">
        <v>170075446</v>
      </c>
      <c r="B593" s="199" t="s">
        <v>1360</v>
      </c>
      <c r="C593" s="587">
        <v>0</v>
      </c>
      <c r="D593" s="587">
        <v>0</v>
      </c>
      <c r="E593" s="586">
        <v>145</v>
      </c>
      <c r="F593" s="586">
        <v>32</v>
      </c>
      <c r="G593" s="415">
        <v>145</v>
      </c>
      <c r="H593" s="416">
        <v>32</v>
      </c>
    </row>
    <row r="594" spans="1:8" x14ac:dyDescent="0.25">
      <c r="A594" s="581">
        <v>210000036</v>
      </c>
      <c r="B594" s="199" t="s">
        <v>1361</v>
      </c>
      <c r="C594" s="587">
        <v>0</v>
      </c>
      <c r="D594" s="587">
        <v>0</v>
      </c>
      <c r="E594" s="586">
        <v>22</v>
      </c>
      <c r="F594" s="586">
        <v>18</v>
      </c>
      <c r="G594" s="415">
        <v>22</v>
      </c>
      <c r="H594" s="416">
        <v>18</v>
      </c>
    </row>
    <row r="595" spans="1:8" x14ac:dyDescent="0.25">
      <c r="A595" s="581">
        <v>210000073</v>
      </c>
      <c r="B595" s="199" t="s">
        <v>1362</v>
      </c>
      <c r="C595" s="587">
        <v>0</v>
      </c>
      <c r="D595" s="587">
        <v>0</v>
      </c>
      <c r="E595" s="586">
        <v>20</v>
      </c>
      <c r="F595" s="586">
        <v>5</v>
      </c>
      <c r="G595" s="415">
        <v>20</v>
      </c>
      <c r="H595" s="416">
        <v>5</v>
      </c>
    </row>
    <row r="596" spans="1:8" x14ac:dyDescent="0.25">
      <c r="A596" s="581">
        <v>250000031</v>
      </c>
      <c r="B596" s="199" t="s">
        <v>1363</v>
      </c>
      <c r="C596" s="587">
        <v>0</v>
      </c>
      <c r="D596" s="587">
        <v>0</v>
      </c>
      <c r="E596" s="586">
        <v>102</v>
      </c>
      <c r="F596" s="586">
        <v>32</v>
      </c>
      <c r="G596" s="415">
        <v>102</v>
      </c>
      <c r="H596" s="416">
        <v>32</v>
      </c>
    </row>
    <row r="597" spans="1:8" x14ac:dyDescent="0.25">
      <c r="A597" s="581">
        <v>250000104</v>
      </c>
      <c r="B597" s="199" t="s">
        <v>1364</v>
      </c>
      <c r="C597" s="587">
        <v>0</v>
      </c>
      <c r="D597" s="587">
        <v>0</v>
      </c>
      <c r="E597" s="586">
        <v>2</v>
      </c>
      <c r="F597" s="586">
        <v>2</v>
      </c>
      <c r="G597" s="415">
        <v>2</v>
      </c>
      <c r="H597" s="416">
        <v>2</v>
      </c>
    </row>
    <row r="598" spans="1:8" x14ac:dyDescent="0.25">
      <c r="A598" s="581">
        <v>320200005</v>
      </c>
      <c r="B598" s="199" t="s">
        <v>1365</v>
      </c>
      <c r="C598" s="587">
        <v>0</v>
      </c>
      <c r="D598" s="587">
        <v>0</v>
      </c>
      <c r="E598" s="586">
        <v>12</v>
      </c>
      <c r="F598" s="586">
        <v>8</v>
      </c>
      <c r="G598" s="415">
        <v>12</v>
      </c>
      <c r="H598" s="416">
        <v>8</v>
      </c>
    </row>
    <row r="599" spans="1:8" x14ac:dyDescent="0.25">
      <c r="A599" s="581">
        <v>321400006</v>
      </c>
      <c r="B599" s="199" t="s">
        <v>1366</v>
      </c>
      <c r="C599" s="587">
        <v>0</v>
      </c>
      <c r="D599" s="587">
        <v>0</v>
      </c>
      <c r="E599" s="586">
        <v>26</v>
      </c>
      <c r="F599" s="586">
        <v>4</v>
      </c>
      <c r="G599" s="415">
        <v>26</v>
      </c>
      <c r="H599" s="416">
        <v>4</v>
      </c>
    </row>
    <row r="600" spans="1:8" x14ac:dyDescent="0.25">
      <c r="A600" s="581">
        <v>326100011</v>
      </c>
      <c r="B600" s="199" t="s">
        <v>1367</v>
      </c>
      <c r="C600" s="587">
        <v>0</v>
      </c>
      <c r="D600" s="587">
        <v>0</v>
      </c>
      <c r="E600" s="586">
        <v>88</v>
      </c>
      <c r="F600" s="586">
        <v>13</v>
      </c>
      <c r="G600" s="415">
        <v>88</v>
      </c>
      <c r="H600" s="416">
        <v>13</v>
      </c>
    </row>
    <row r="601" spans="1:8" x14ac:dyDescent="0.25">
      <c r="A601" s="581">
        <v>360200014</v>
      </c>
      <c r="B601" s="199" t="s">
        <v>1368</v>
      </c>
      <c r="C601" s="587">
        <v>0</v>
      </c>
      <c r="D601" s="587">
        <v>0</v>
      </c>
      <c r="E601" s="586">
        <v>8</v>
      </c>
      <c r="F601" s="586">
        <v>5</v>
      </c>
      <c r="G601" s="415">
        <v>8</v>
      </c>
      <c r="H601" s="416">
        <v>5</v>
      </c>
    </row>
    <row r="602" spans="1:8" x14ac:dyDescent="0.25">
      <c r="A602" s="581">
        <v>380200021</v>
      </c>
      <c r="B602" s="199" t="s">
        <v>1369</v>
      </c>
      <c r="C602" s="587">
        <v>0</v>
      </c>
      <c r="D602" s="587">
        <v>0</v>
      </c>
      <c r="E602" s="586">
        <v>46</v>
      </c>
      <c r="F602" s="586">
        <v>20</v>
      </c>
      <c r="G602" s="415">
        <v>46</v>
      </c>
      <c r="H602" s="416">
        <v>20</v>
      </c>
    </row>
    <row r="603" spans="1:8" s="58" customFormat="1" x14ac:dyDescent="0.25">
      <c r="A603" s="619">
        <v>406435102</v>
      </c>
      <c r="B603" s="620" t="s">
        <v>434</v>
      </c>
      <c r="C603" s="621">
        <v>0</v>
      </c>
      <c r="D603" s="621">
        <v>0</v>
      </c>
      <c r="E603" s="622">
        <v>76</v>
      </c>
      <c r="F603" s="622">
        <v>17</v>
      </c>
      <c r="G603" s="623">
        <v>76</v>
      </c>
      <c r="H603" s="624">
        <v>17</v>
      </c>
    </row>
    <row r="604" spans="1:8" x14ac:dyDescent="0.25">
      <c r="A604" s="581">
        <v>420200008</v>
      </c>
      <c r="B604" s="199" t="s">
        <v>1370</v>
      </c>
      <c r="C604" s="587">
        <v>0</v>
      </c>
      <c r="D604" s="587">
        <v>0</v>
      </c>
      <c r="E604" s="586">
        <v>24</v>
      </c>
      <c r="F604" s="586">
        <v>19</v>
      </c>
      <c r="G604" s="415">
        <v>24</v>
      </c>
      <c r="H604" s="416">
        <v>19</v>
      </c>
    </row>
    <row r="605" spans="1:8" x14ac:dyDescent="0.25">
      <c r="A605" s="581">
        <v>420200010</v>
      </c>
      <c r="B605" s="199" t="s">
        <v>1371</v>
      </c>
      <c r="C605" s="587">
        <v>0</v>
      </c>
      <c r="D605" s="587">
        <v>0</v>
      </c>
      <c r="E605" s="586">
        <v>68</v>
      </c>
      <c r="F605" s="586">
        <v>14</v>
      </c>
      <c r="G605" s="415">
        <v>68</v>
      </c>
      <c r="H605" s="416">
        <v>14</v>
      </c>
    </row>
    <row r="606" spans="1:8" x14ac:dyDescent="0.25">
      <c r="A606" s="581">
        <v>420200077</v>
      </c>
      <c r="B606" s="199" t="s">
        <v>1372</v>
      </c>
      <c r="C606" s="587">
        <v>0</v>
      </c>
      <c r="D606" s="587">
        <v>0</v>
      </c>
      <c r="E606" s="586">
        <v>77</v>
      </c>
      <c r="F606" s="586">
        <v>45</v>
      </c>
      <c r="G606" s="415">
        <v>77</v>
      </c>
      <c r="H606" s="416">
        <v>45</v>
      </c>
    </row>
    <row r="607" spans="1:8" x14ac:dyDescent="0.25">
      <c r="A607" s="581">
        <v>427300004</v>
      </c>
      <c r="B607" s="199" t="s">
        <v>1373</v>
      </c>
      <c r="C607" s="587">
        <v>0</v>
      </c>
      <c r="D607" s="587">
        <v>0</v>
      </c>
      <c r="E607" s="586">
        <v>142</v>
      </c>
      <c r="F607" s="586">
        <v>78</v>
      </c>
      <c r="G607" s="415">
        <v>142</v>
      </c>
      <c r="H607" s="416">
        <v>78</v>
      </c>
    </row>
    <row r="608" spans="1:8" x14ac:dyDescent="0.25">
      <c r="A608" s="581">
        <v>440200011</v>
      </c>
      <c r="B608" s="199" t="s">
        <v>1374</v>
      </c>
      <c r="C608" s="587">
        <v>0</v>
      </c>
      <c r="D608" s="587">
        <v>0</v>
      </c>
      <c r="E608" s="586">
        <v>99</v>
      </c>
      <c r="F608" s="586">
        <v>64</v>
      </c>
      <c r="G608" s="415">
        <v>99</v>
      </c>
      <c r="H608" s="416">
        <v>64</v>
      </c>
    </row>
    <row r="609" spans="1:8" x14ac:dyDescent="0.25">
      <c r="A609" s="581">
        <v>460800002</v>
      </c>
      <c r="B609" s="199" t="s">
        <v>1375</v>
      </c>
      <c r="C609" s="587">
        <v>0</v>
      </c>
      <c r="D609" s="587">
        <v>0</v>
      </c>
      <c r="E609" s="586">
        <v>20</v>
      </c>
      <c r="F609" s="586">
        <v>4</v>
      </c>
      <c r="G609" s="415">
        <v>20</v>
      </c>
      <c r="H609" s="416">
        <v>4</v>
      </c>
    </row>
    <row r="610" spans="1:8" x14ac:dyDescent="0.25">
      <c r="A610" s="581">
        <v>500200009</v>
      </c>
      <c r="B610" s="199" t="s">
        <v>1376</v>
      </c>
      <c r="C610" s="587">
        <v>0</v>
      </c>
      <c r="D610" s="587">
        <v>0</v>
      </c>
      <c r="E610" s="586">
        <v>122</v>
      </c>
      <c r="F610" s="586">
        <v>51</v>
      </c>
      <c r="G610" s="415">
        <v>122</v>
      </c>
      <c r="H610" s="416">
        <v>51</v>
      </c>
    </row>
    <row r="611" spans="1:8" x14ac:dyDescent="0.25">
      <c r="A611" s="581">
        <v>500200052</v>
      </c>
      <c r="B611" s="199" t="s">
        <v>388</v>
      </c>
      <c r="C611" s="587">
        <v>0</v>
      </c>
      <c r="D611" s="587">
        <v>0</v>
      </c>
      <c r="E611" s="586">
        <v>28</v>
      </c>
      <c r="F611" s="586">
        <v>12</v>
      </c>
      <c r="G611" s="415">
        <v>28</v>
      </c>
      <c r="H611" s="416">
        <v>12</v>
      </c>
    </row>
    <row r="612" spans="1:8" x14ac:dyDescent="0.25">
      <c r="A612" s="581">
        <v>540200015</v>
      </c>
      <c r="B612" s="199" t="s">
        <v>1377</v>
      </c>
      <c r="C612" s="587">
        <v>0</v>
      </c>
      <c r="D612" s="587">
        <v>0</v>
      </c>
      <c r="E612" s="586">
        <v>32</v>
      </c>
      <c r="F612" s="586">
        <v>6</v>
      </c>
      <c r="G612" s="415">
        <v>32</v>
      </c>
      <c r="H612" s="416">
        <v>6</v>
      </c>
    </row>
    <row r="613" spans="1:8" x14ac:dyDescent="0.25">
      <c r="A613" s="581">
        <v>620200017</v>
      </c>
      <c r="B613" s="199" t="s">
        <v>1378</v>
      </c>
      <c r="C613" s="587">
        <v>0</v>
      </c>
      <c r="D613" s="587">
        <v>0</v>
      </c>
      <c r="E613" s="586">
        <v>44</v>
      </c>
      <c r="F613" s="586">
        <v>9</v>
      </c>
      <c r="G613" s="415">
        <v>44</v>
      </c>
      <c r="H613" s="416">
        <v>9</v>
      </c>
    </row>
    <row r="614" spans="1:8" x14ac:dyDescent="0.25">
      <c r="A614" s="581">
        <v>641600005</v>
      </c>
      <c r="B614" s="199" t="s">
        <v>1379</v>
      </c>
      <c r="C614" s="587">
        <v>0</v>
      </c>
      <c r="D614" s="587">
        <v>0</v>
      </c>
      <c r="E614" s="586">
        <v>4</v>
      </c>
      <c r="F614" s="586">
        <v>4</v>
      </c>
      <c r="G614" s="415">
        <v>4</v>
      </c>
      <c r="H614" s="416">
        <v>4</v>
      </c>
    </row>
    <row r="615" spans="1:8" x14ac:dyDescent="0.25">
      <c r="A615" s="581">
        <v>661400006</v>
      </c>
      <c r="B615" s="199" t="s">
        <v>1380</v>
      </c>
      <c r="C615" s="587">
        <v>0</v>
      </c>
      <c r="D615" s="587">
        <v>0</v>
      </c>
      <c r="E615" s="586">
        <v>12</v>
      </c>
      <c r="F615" s="586">
        <v>5</v>
      </c>
      <c r="G615" s="415">
        <v>12</v>
      </c>
      <c r="H615" s="416">
        <v>5</v>
      </c>
    </row>
    <row r="616" spans="1:8" x14ac:dyDescent="0.25">
      <c r="A616" s="581">
        <v>680200035</v>
      </c>
      <c r="B616" s="199" t="s">
        <v>1381</v>
      </c>
      <c r="C616" s="587">
        <v>0</v>
      </c>
      <c r="D616" s="587">
        <v>0</v>
      </c>
      <c r="E616" s="586">
        <v>8</v>
      </c>
      <c r="F616" s="586">
        <v>4</v>
      </c>
      <c r="G616" s="415">
        <v>8</v>
      </c>
      <c r="H616" s="416">
        <v>4</v>
      </c>
    </row>
    <row r="617" spans="1:8" x14ac:dyDescent="0.25">
      <c r="A617" s="581">
        <v>700200013</v>
      </c>
      <c r="B617" s="199" t="s">
        <v>1382</v>
      </c>
      <c r="C617" s="587">
        <v>0</v>
      </c>
      <c r="D617" s="587">
        <v>0</v>
      </c>
      <c r="E617" s="586">
        <v>2</v>
      </c>
      <c r="F617" s="586">
        <v>2</v>
      </c>
      <c r="G617" s="415">
        <v>2</v>
      </c>
      <c r="H617" s="416">
        <v>2</v>
      </c>
    </row>
    <row r="618" spans="1:8" x14ac:dyDescent="0.25">
      <c r="A618" s="581">
        <v>700200022</v>
      </c>
      <c r="B618" s="199" t="s">
        <v>1383</v>
      </c>
      <c r="C618" s="587">
        <v>0</v>
      </c>
      <c r="D618" s="587">
        <v>0</v>
      </c>
      <c r="E618" s="586">
        <v>127</v>
      </c>
      <c r="F618" s="586">
        <v>34</v>
      </c>
      <c r="G618" s="415">
        <v>127</v>
      </c>
      <c r="H618" s="416">
        <v>34</v>
      </c>
    </row>
    <row r="619" spans="1:8" x14ac:dyDescent="0.25">
      <c r="A619" s="581">
        <v>740200018</v>
      </c>
      <c r="B619" s="199" t="s">
        <v>1384</v>
      </c>
      <c r="C619" s="587">
        <v>0</v>
      </c>
      <c r="D619" s="587">
        <v>0</v>
      </c>
      <c r="E619" s="586">
        <v>540</v>
      </c>
      <c r="F619" s="586">
        <v>170</v>
      </c>
      <c r="G619" s="415">
        <v>540</v>
      </c>
      <c r="H619" s="416">
        <v>170</v>
      </c>
    </row>
    <row r="620" spans="1:8" x14ac:dyDescent="0.25">
      <c r="A620" s="581">
        <v>740200042</v>
      </c>
      <c r="B620" s="199" t="s">
        <v>1385</v>
      </c>
      <c r="C620" s="587">
        <v>0</v>
      </c>
      <c r="D620" s="587">
        <v>0</v>
      </c>
      <c r="E620" s="586">
        <v>7</v>
      </c>
      <c r="F620" s="586">
        <v>7</v>
      </c>
      <c r="G620" s="415">
        <v>7</v>
      </c>
      <c r="H620" s="416">
        <v>7</v>
      </c>
    </row>
    <row r="621" spans="1:8" x14ac:dyDescent="0.25">
      <c r="A621" s="581">
        <v>740200065</v>
      </c>
      <c r="B621" s="199" t="s">
        <v>1386</v>
      </c>
      <c r="C621" s="587">
        <v>0</v>
      </c>
      <c r="D621" s="587">
        <v>0</v>
      </c>
      <c r="E621" s="586">
        <v>58</v>
      </c>
      <c r="F621" s="586">
        <v>17</v>
      </c>
      <c r="G621" s="415">
        <v>58</v>
      </c>
      <c r="H621" s="416">
        <v>17</v>
      </c>
    </row>
    <row r="622" spans="1:8" x14ac:dyDescent="0.25">
      <c r="A622" s="581">
        <v>741400003</v>
      </c>
      <c r="B622" s="199" t="s">
        <v>1387</v>
      </c>
      <c r="C622" s="587">
        <v>0</v>
      </c>
      <c r="D622" s="587">
        <v>0</v>
      </c>
      <c r="E622" s="586">
        <v>4</v>
      </c>
      <c r="F622" s="586">
        <v>2</v>
      </c>
      <c r="G622" s="415">
        <v>4</v>
      </c>
      <c r="H622" s="416">
        <v>2</v>
      </c>
    </row>
    <row r="623" spans="1:8" x14ac:dyDescent="0.25">
      <c r="A623" s="581">
        <v>766300002</v>
      </c>
      <c r="B623" s="199" t="s">
        <v>1388</v>
      </c>
      <c r="C623" s="587">
        <v>0</v>
      </c>
      <c r="D623" s="587">
        <v>0</v>
      </c>
      <c r="E623" s="586">
        <v>132</v>
      </c>
      <c r="F623" s="586">
        <v>70</v>
      </c>
      <c r="G623" s="415">
        <v>132</v>
      </c>
      <c r="H623" s="416">
        <v>70</v>
      </c>
    </row>
    <row r="624" spans="1:8" x14ac:dyDescent="0.25">
      <c r="A624" s="581">
        <v>781800006</v>
      </c>
      <c r="B624" s="199" t="s">
        <v>1389</v>
      </c>
      <c r="C624" s="587">
        <v>0</v>
      </c>
      <c r="D624" s="587">
        <v>0</v>
      </c>
      <c r="E624" s="586">
        <v>30</v>
      </c>
      <c r="F624" s="586">
        <v>6</v>
      </c>
      <c r="G624" s="415">
        <v>30</v>
      </c>
      <c r="H624" s="416">
        <v>6</v>
      </c>
    </row>
    <row r="625" spans="1:8" x14ac:dyDescent="0.25">
      <c r="A625" s="581">
        <v>800600005</v>
      </c>
      <c r="B625" s="199" t="s">
        <v>1390</v>
      </c>
      <c r="C625" s="587">
        <v>0</v>
      </c>
      <c r="D625" s="587">
        <v>0</v>
      </c>
      <c r="E625" s="586">
        <v>14</v>
      </c>
      <c r="F625" s="586">
        <v>4</v>
      </c>
      <c r="G625" s="415">
        <v>14</v>
      </c>
      <c r="H625" s="416">
        <v>4</v>
      </c>
    </row>
    <row r="626" spans="1:8" x14ac:dyDescent="0.25">
      <c r="A626" s="581">
        <v>800800004</v>
      </c>
      <c r="B626" s="199" t="s">
        <v>1391</v>
      </c>
      <c r="C626" s="587">
        <v>0</v>
      </c>
      <c r="D626" s="587">
        <v>0</v>
      </c>
      <c r="E626" s="586">
        <v>30</v>
      </c>
      <c r="F626" s="586">
        <v>9</v>
      </c>
      <c r="G626" s="415">
        <v>30</v>
      </c>
      <c r="H626" s="416">
        <v>9</v>
      </c>
    </row>
    <row r="627" spans="1:8" x14ac:dyDescent="0.25">
      <c r="A627" s="581">
        <v>800800009</v>
      </c>
      <c r="B627" s="199" t="s">
        <v>1392</v>
      </c>
      <c r="C627" s="587">
        <v>0</v>
      </c>
      <c r="D627" s="587">
        <v>0</v>
      </c>
      <c r="E627" s="586">
        <v>20</v>
      </c>
      <c r="F627" s="586">
        <v>2</v>
      </c>
      <c r="G627" s="415">
        <v>20</v>
      </c>
      <c r="H627" s="416">
        <v>2</v>
      </c>
    </row>
    <row r="628" spans="1:8" x14ac:dyDescent="0.25">
      <c r="A628" s="581">
        <v>800800012</v>
      </c>
      <c r="B628" s="199" t="s">
        <v>1393</v>
      </c>
      <c r="C628" s="587">
        <v>0</v>
      </c>
      <c r="D628" s="587">
        <v>0</v>
      </c>
      <c r="E628" s="586">
        <v>300</v>
      </c>
      <c r="F628" s="586">
        <v>51</v>
      </c>
      <c r="G628" s="415">
        <v>300</v>
      </c>
      <c r="H628" s="416">
        <v>51</v>
      </c>
    </row>
    <row r="629" spans="1:8" x14ac:dyDescent="0.25">
      <c r="A629" s="581">
        <v>801000003</v>
      </c>
      <c r="B629" s="199" t="s">
        <v>1394</v>
      </c>
      <c r="C629" s="587">
        <v>0</v>
      </c>
      <c r="D629" s="587">
        <v>0</v>
      </c>
      <c r="E629" s="586">
        <v>109</v>
      </c>
      <c r="F629" s="586">
        <v>29</v>
      </c>
      <c r="G629" s="415">
        <v>109</v>
      </c>
      <c r="H629" s="416">
        <v>29</v>
      </c>
    </row>
    <row r="630" spans="1:8" x14ac:dyDescent="0.25">
      <c r="A630" s="581">
        <v>801200008</v>
      </c>
      <c r="B630" s="199" t="s">
        <v>1395</v>
      </c>
      <c r="C630" s="587">
        <v>0</v>
      </c>
      <c r="D630" s="587">
        <v>0</v>
      </c>
      <c r="E630" s="586">
        <v>358</v>
      </c>
      <c r="F630" s="586">
        <v>16</v>
      </c>
      <c r="G630" s="415">
        <v>358</v>
      </c>
      <c r="H630" s="416">
        <v>16</v>
      </c>
    </row>
    <row r="631" spans="1:8" x14ac:dyDescent="0.25">
      <c r="A631" s="581">
        <v>801200024</v>
      </c>
      <c r="B631" s="199" t="s">
        <v>1396</v>
      </c>
      <c r="C631" s="587">
        <v>0</v>
      </c>
      <c r="D631" s="587">
        <v>0</v>
      </c>
      <c r="E631" s="586">
        <v>218</v>
      </c>
      <c r="F631" s="586">
        <v>67</v>
      </c>
      <c r="G631" s="415">
        <v>218</v>
      </c>
      <c r="H631" s="416">
        <v>67</v>
      </c>
    </row>
    <row r="632" spans="1:8" x14ac:dyDescent="0.25">
      <c r="A632" s="581">
        <v>801600003</v>
      </c>
      <c r="B632" s="199" t="s">
        <v>558</v>
      </c>
      <c r="C632" s="587">
        <v>0</v>
      </c>
      <c r="D632" s="587">
        <v>0</v>
      </c>
      <c r="E632" s="586">
        <v>102</v>
      </c>
      <c r="F632" s="586">
        <v>37</v>
      </c>
      <c r="G632" s="415">
        <v>102</v>
      </c>
      <c r="H632" s="416">
        <v>37</v>
      </c>
    </row>
    <row r="633" spans="1:8" x14ac:dyDescent="0.25">
      <c r="A633" s="581">
        <v>801800016</v>
      </c>
      <c r="B633" s="199" t="s">
        <v>1397</v>
      </c>
      <c r="C633" s="587">
        <v>0</v>
      </c>
      <c r="D633" s="587">
        <v>0</v>
      </c>
      <c r="E633" s="586">
        <v>2</v>
      </c>
      <c r="F633" s="586">
        <v>2</v>
      </c>
      <c r="G633" s="415">
        <v>2</v>
      </c>
      <c r="H633" s="416">
        <v>2</v>
      </c>
    </row>
    <row r="634" spans="1:8" x14ac:dyDescent="0.25">
      <c r="A634" s="581">
        <v>805200008</v>
      </c>
      <c r="B634" s="199" t="s">
        <v>1398</v>
      </c>
      <c r="C634" s="587">
        <v>0</v>
      </c>
      <c r="D634" s="587">
        <v>0</v>
      </c>
      <c r="E634" s="586">
        <v>20</v>
      </c>
      <c r="F634" s="586">
        <v>4</v>
      </c>
      <c r="G634" s="415">
        <v>20</v>
      </c>
      <c r="H634" s="416">
        <v>4</v>
      </c>
    </row>
    <row r="635" spans="1:8" s="58" customFormat="1" x14ac:dyDescent="0.25">
      <c r="A635" s="619">
        <v>809635210</v>
      </c>
      <c r="B635" s="620" t="s">
        <v>1399</v>
      </c>
      <c r="C635" s="621">
        <v>0</v>
      </c>
      <c r="D635" s="621">
        <v>0</v>
      </c>
      <c r="E635" s="622">
        <v>184</v>
      </c>
      <c r="F635" s="622">
        <v>46</v>
      </c>
      <c r="G635" s="623">
        <v>184</v>
      </c>
      <c r="H635" s="624">
        <v>46</v>
      </c>
    </row>
    <row r="636" spans="1:8" x14ac:dyDescent="0.25">
      <c r="A636" s="581">
        <v>840200034</v>
      </c>
      <c r="B636" s="199" t="s">
        <v>1400</v>
      </c>
      <c r="C636" s="587">
        <v>0</v>
      </c>
      <c r="D636" s="587">
        <v>0</v>
      </c>
      <c r="E636" s="586">
        <v>44</v>
      </c>
      <c r="F636" s="586">
        <v>10</v>
      </c>
      <c r="G636" s="415">
        <v>44</v>
      </c>
      <c r="H636" s="416">
        <v>10</v>
      </c>
    </row>
    <row r="637" spans="1:8" x14ac:dyDescent="0.25">
      <c r="A637" s="581">
        <v>840600002</v>
      </c>
      <c r="B637" s="199" t="s">
        <v>1401</v>
      </c>
      <c r="C637" s="587">
        <v>0</v>
      </c>
      <c r="D637" s="587">
        <v>0</v>
      </c>
      <c r="E637" s="586">
        <v>9</v>
      </c>
      <c r="F637" s="586">
        <v>5</v>
      </c>
      <c r="G637" s="415">
        <v>9</v>
      </c>
      <c r="H637" s="416">
        <v>5</v>
      </c>
    </row>
    <row r="638" spans="1:8" x14ac:dyDescent="0.25">
      <c r="A638" s="581">
        <v>901200019</v>
      </c>
      <c r="B638" s="199" t="s">
        <v>1402</v>
      </c>
      <c r="C638" s="587">
        <v>0</v>
      </c>
      <c r="D638" s="587">
        <v>0</v>
      </c>
      <c r="E638" s="586">
        <v>118</v>
      </c>
      <c r="F638" s="586">
        <v>2</v>
      </c>
      <c r="G638" s="415">
        <v>118</v>
      </c>
      <c r="H638" s="416">
        <v>2</v>
      </c>
    </row>
    <row r="639" spans="1:8" x14ac:dyDescent="0.25">
      <c r="A639" s="581">
        <v>905100006</v>
      </c>
      <c r="B639" s="199" t="s">
        <v>1403</v>
      </c>
      <c r="C639" s="587">
        <v>0</v>
      </c>
      <c r="D639" s="587">
        <v>0</v>
      </c>
      <c r="E639" s="586">
        <v>161</v>
      </c>
      <c r="F639" s="586">
        <v>35</v>
      </c>
      <c r="G639" s="415">
        <v>161</v>
      </c>
      <c r="H639" s="416">
        <v>35</v>
      </c>
    </row>
    <row r="640" spans="1:8" x14ac:dyDescent="0.25">
      <c r="A640" s="585">
        <v>961600008</v>
      </c>
      <c r="B640" s="199" t="s">
        <v>1404</v>
      </c>
      <c r="C640" s="587">
        <v>0</v>
      </c>
      <c r="D640" s="587">
        <v>0</v>
      </c>
      <c r="E640" s="586">
        <v>28</v>
      </c>
      <c r="F640" s="586">
        <v>2</v>
      </c>
      <c r="G640" s="415">
        <v>28</v>
      </c>
      <c r="H640" s="416">
        <v>2</v>
      </c>
    </row>
    <row r="641" spans="1:8" x14ac:dyDescent="0.25">
      <c r="A641" s="585">
        <v>10000071</v>
      </c>
      <c r="B641" s="199" t="s">
        <v>1405</v>
      </c>
      <c r="C641" s="587">
        <v>0</v>
      </c>
      <c r="D641" s="587">
        <v>0</v>
      </c>
      <c r="E641" s="586">
        <v>84</v>
      </c>
      <c r="F641" s="586">
        <v>4</v>
      </c>
      <c r="G641" s="415">
        <v>84</v>
      </c>
      <c r="H641" s="416">
        <v>4</v>
      </c>
    </row>
    <row r="642" spans="1:8" x14ac:dyDescent="0.25">
      <c r="A642" s="585">
        <v>10000072</v>
      </c>
      <c r="B642" s="199" t="s">
        <v>1406</v>
      </c>
      <c r="C642" s="587">
        <v>0</v>
      </c>
      <c r="D642" s="587">
        <v>0</v>
      </c>
      <c r="E642" s="586">
        <v>8</v>
      </c>
      <c r="F642" s="586">
        <v>3</v>
      </c>
      <c r="G642" s="415">
        <v>8</v>
      </c>
      <c r="H642" s="416">
        <v>3</v>
      </c>
    </row>
    <row r="643" spans="1:8" x14ac:dyDescent="0.25">
      <c r="A643" s="585">
        <v>10000253</v>
      </c>
      <c r="B643" s="199" t="s">
        <v>1407</v>
      </c>
      <c r="C643" s="587">
        <v>0</v>
      </c>
      <c r="D643" s="587">
        <v>0</v>
      </c>
      <c r="E643" s="586">
        <v>36</v>
      </c>
      <c r="F643" s="586">
        <v>9</v>
      </c>
      <c r="G643" s="415">
        <v>36</v>
      </c>
      <c r="H643" s="416">
        <v>9</v>
      </c>
    </row>
    <row r="644" spans="1:8" x14ac:dyDescent="0.25">
      <c r="A644" s="585">
        <v>10000465</v>
      </c>
      <c r="B644" s="199" t="s">
        <v>1408</v>
      </c>
      <c r="C644" s="587">
        <v>0</v>
      </c>
      <c r="D644" s="587">
        <v>0</v>
      </c>
      <c r="E644" s="586">
        <v>10</v>
      </c>
      <c r="F644" s="586">
        <v>3</v>
      </c>
      <c r="G644" s="415">
        <v>10</v>
      </c>
      <c r="H644" s="416">
        <v>3</v>
      </c>
    </row>
    <row r="645" spans="1:8" x14ac:dyDescent="0.25">
      <c r="A645" s="585">
        <v>10000549</v>
      </c>
      <c r="B645" s="199" t="s">
        <v>1409</v>
      </c>
      <c r="C645" s="587">
        <v>0</v>
      </c>
      <c r="D645" s="587">
        <v>0</v>
      </c>
      <c r="E645" s="586">
        <v>3</v>
      </c>
      <c r="F645" s="586">
        <v>2</v>
      </c>
      <c r="G645" s="415">
        <v>3</v>
      </c>
      <c r="H645" s="416">
        <v>2</v>
      </c>
    </row>
    <row r="646" spans="1:8" x14ac:dyDescent="0.25">
      <c r="A646" s="585">
        <v>10000705</v>
      </c>
      <c r="B646" s="199" t="s">
        <v>1410</v>
      </c>
      <c r="C646" s="587">
        <v>0</v>
      </c>
      <c r="D646" s="587">
        <v>0</v>
      </c>
      <c r="E646" s="586">
        <v>25</v>
      </c>
      <c r="F646" s="586">
        <v>11</v>
      </c>
      <c r="G646" s="415">
        <v>25</v>
      </c>
      <c r="H646" s="416">
        <v>11</v>
      </c>
    </row>
    <row r="647" spans="1:8" x14ac:dyDescent="0.25">
      <c r="A647" s="585">
        <v>10001041</v>
      </c>
      <c r="B647" s="199" t="s">
        <v>1411</v>
      </c>
      <c r="C647" s="587">
        <v>0</v>
      </c>
      <c r="D647" s="587">
        <v>0</v>
      </c>
      <c r="E647" s="586">
        <v>2</v>
      </c>
      <c r="F647" s="586">
        <v>1</v>
      </c>
      <c r="G647" s="415">
        <v>2</v>
      </c>
      <c r="H647" s="416">
        <v>1</v>
      </c>
    </row>
    <row r="648" spans="1:8" x14ac:dyDescent="0.25">
      <c r="A648" s="585">
        <v>10001135</v>
      </c>
      <c r="B648" s="199" t="s">
        <v>1412</v>
      </c>
      <c r="C648" s="587">
        <v>0</v>
      </c>
      <c r="D648" s="587">
        <v>0</v>
      </c>
      <c r="E648" s="586">
        <v>36</v>
      </c>
      <c r="F648" s="586">
        <v>8</v>
      </c>
      <c r="G648" s="415">
        <v>36</v>
      </c>
      <c r="H648" s="416">
        <v>8</v>
      </c>
    </row>
    <row r="649" spans="1:8" x14ac:dyDescent="0.25">
      <c r="A649" s="585">
        <v>10001197</v>
      </c>
      <c r="B649" s="199" t="s">
        <v>1413</v>
      </c>
      <c r="C649" s="587">
        <v>0</v>
      </c>
      <c r="D649" s="587">
        <v>0</v>
      </c>
      <c r="E649" s="586">
        <v>68</v>
      </c>
      <c r="F649" s="586">
        <v>23</v>
      </c>
      <c r="G649" s="415">
        <v>68</v>
      </c>
      <c r="H649" s="416">
        <v>23</v>
      </c>
    </row>
    <row r="650" spans="1:8" x14ac:dyDescent="0.25">
      <c r="A650" s="585">
        <v>10001216</v>
      </c>
      <c r="B650" s="199" t="s">
        <v>1414</v>
      </c>
      <c r="C650" s="587">
        <v>0</v>
      </c>
      <c r="D650" s="587">
        <v>0</v>
      </c>
      <c r="E650" s="586">
        <v>192</v>
      </c>
      <c r="F650" s="586">
        <v>76</v>
      </c>
      <c r="G650" s="415">
        <v>192</v>
      </c>
      <c r="H650" s="416">
        <v>76</v>
      </c>
    </row>
    <row r="651" spans="1:8" x14ac:dyDescent="0.25">
      <c r="A651" s="585">
        <v>10001463</v>
      </c>
      <c r="B651" s="199" t="s">
        <v>1415</v>
      </c>
      <c r="C651" s="587">
        <v>0</v>
      </c>
      <c r="D651" s="587">
        <v>0</v>
      </c>
      <c r="E651" s="586">
        <v>224</v>
      </c>
      <c r="F651" s="586">
        <v>107</v>
      </c>
      <c r="G651" s="415">
        <v>224</v>
      </c>
      <c r="H651" s="416">
        <v>107</v>
      </c>
    </row>
    <row r="652" spans="1:8" x14ac:dyDescent="0.25">
      <c r="A652" s="585">
        <v>10001496</v>
      </c>
      <c r="B652" s="199" t="s">
        <v>1416</v>
      </c>
      <c r="C652" s="587">
        <v>0</v>
      </c>
      <c r="D652" s="587">
        <v>0</v>
      </c>
      <c r="E652" s="586">
        <v>26</v>
      </c>
      <c r="F652" s="586">
        <v>9</v>
      </c>
      <c r="G652" s="415">
        <v>26</v>
      </c>
      <c r="H652" s="416">
        <v>9</v>
      </c>
    </row>
    <row r="653" spans="1:8" x14ac:dyDescent="0.25">
      <c r="A653" s="585">
        <v>10065207</v>
      </c>
      <c r="B653" s="199" t="s">
        <v>1417</v>
      </c>
      <c r="C653" s="587">
        <v>0</v>
      </c>
      <c r="D653" s="587">
        <v>0</v>
      </c>
      <c r="E653" s="586">
        <v>54</v>
      </c>
      <c r="F653" s="586">
        <v>9</v>
      </c>
      <c r="G653" s="415">
        <v>54</v>
      </c>
      <c r="H653" s="416">
        <v>9</v>
      </c>
    </row>
    <row r="654" spans="1:8" x14ac:dyDescent="0.25">
      <c r="A654" s="585">
        <v>10075421</v>
      </c>
      <c r="B654" s="199" t="s">
        <v>1418</v>
      </c>
      <c r="C654" s="587">
        <v>0</v>
      </c>
      <c r="D654" s="587">
        <v>0</v>
      </c>
      <c r="E654" s="586">
        <v>61</v>
      </c>
      <c r="F654" s="586">
        <v>27</v>
      </c>
      <c r="G654" s="415">
        <v>61</v>
      </c>
      <c r="H654" s="416">
        <v>27</v>
      </c>
    </row>
    <row r="655" spans="1:8" x14ac:dyDescent="0.25">
      <c r="A655" s="585">
        <v>19175407</v>
      </c>
      <c r="B655" s="199" t="s">
        <v>1419</v>
      </c>
      <c r="C655" s="587">
        <v>0</v>
      </c>
      <c r="D655" s="587">
        <v>0</v>
      </c>
      <c r="E655" s="586">
        <v>4</v>
      </c>
      <c r="F655" s="586">
        <v>2</v>
      </c>
      <c r="G655" s="415">
        <v>4</v>
      </c>
      <c r="H655" s="416">
        <v>2</v>
      </c>
    </row>
    <row r="656" spans="1:8" x14ac:dyDescent="0.25">
      <c r="A656" s="585">
        <v>19275428</v>
      </c>
      <c r="B656" s="199" t="s">
        <v>1420</v>
      </c>
      <c r="C656" s="587">
        <v>0</v>
      </c>
      <c r="D656" s="587">
        <v>0</v>
      </c>
      <c r="E656" s="586">
        <v>127</v>
      </c>
      <c r="F656" s="586">
        <v>35</v>
      </c>
      <c r="G656" s="415">
        <v>127</v>
      </c>
      <c r="H656" s="416">
        <v>35</v>
      </c>
    </row>
    <row r="657" spans="1:8" x14ac:dyDescent="0.25">
      <c r="A657" s="585">
        <v>19275433</v>
      </c>
      <c r="B657" s="199" t="s">
        <v>1421</v>
      </c>
      <c r="C657" s="587">
        <v>0</v>
      </c>
      <c r="D657" s="587">
        <v>0</v>
      </c>
      <c r="E657" s="586">
        <v>3</v>
      </c>
      <c r="F657" s="586">
        <v>2</v>
      </c>
      <c r="G657" s="415">
        <v>3</v>
      </c>
      <c r="H657" s="416">
        <v>2</v>
      </c>
    </row>
    <row r="658" spans="1:8" x14ac:dyDescent="0.25">
      <c r="A658" s="585">
        <v>19277406</v>
      </c>
      <c r="B658" s="199" t="s">
        <v>1422</v>
      </c>
      <c r="C658" s="587">
        <v>0</v>
      </c>
      <c r="D658" s="587">
        <v>0</v>
      </c>
      <c r="E658" s="586">
        <v>44</v>
      </c>
      <c r="F658" s="586">
        <v>24</v>
      </c>
      <c r="G658" s="415">
        <v>44</v>
      </c>
      <c r="H658" s="416">
        <v>24</v>
      </c>
    </row>
    <row r="659" spans="1:8" x14ac:dyDescent="0.25">
      <c r="A659" s="585">
        <v>19277411</v>
      </c>
      <c r="B659" s="199" t="s">
        <v>1423</v>
      </c>
      <c r="C659" s="587">
        <v>0</v>
      </c>
      <c r="D659" s="587">
        <v>0</v>
      </c>
      <c r="E659" s="586">
        <v>56</v>
      </c>
      <c r="F659" s="586">
        <v>36</v>
      </c>
      <c r="G659" s="415">
        <v>56</v>
      </c>
      <c r="H659" s="416">
        <v>36</v>
      </c>
    </row>
    <row r="660" spans="1:8" x14ac:dyDescent="0.25">
      <c r="A660" s="585">
        <v>19375416</v>
      </c>
      <c r="B660" s="199" t="s">
        <v>1424</v>
      </c>
      <c r="C660" s="587">
        <v>0</v>
      </c>
      <c r="D660" s="587">
        <v>0</v>
      </c>
      <c r="E660" s="586">
        <v>3</v>
      </c>
      <c r="F660" s="586">
        <v>2</v>
      </c>
      <c r="G660" s="415">
        <v>3</v>
      </c>
      <c r="H660" s="416">
        <v>2</v>
      </c>
    </row>
    <row r="661" spans="1:8" x14ac:dyDescent="0.25">
      <c r="A661" s="585">
        <v>19375442</v>
      </c>
      <c r="B661" s="199" t="s">
        <v>1425</v>
      </c>
      <c r="C661" s="587">
        <v>0</v>
      </c>
      <c r="D661" s="587">
        <v>0</v>
      </c>
      <c r="E661" s="586">
        <v>48</v>
      </c>
      <c r="F661" s="586">
        <v>13</v>
      </c>
      <c r="G661" s="415">
        <v>48</v>
      </c>
      <c r="H661" s="416">
        <v>13</v>
      </c>
    </row>
    <row r="662" spans="1:8" x14ac:dyDescent="0.25">
      <c r="A662" s="585">
        <v>19475409</v>
      </c>
      <c r="B662" s="199" t="s">
        <v>1426</v>
      </c>
      <c r="C662" s="587">
        <v>0</v>
      </c>
      <c r="D662" s="587">
        <v>0</v>
      </c>
      <c r="E662" s="586">
        <v>6</v>
      </c>
      <c r="F662" s="586">
        <v>1</v>
      </c>
      <c r="G662" s="415">
        <v>6</v>
      </c>
      <c r="H662" s="416">
        <v>1</v>
      </c>
    </row>
    <row r="663" spans="1:8" x14ac:dyDescent="0.25">
      <c r="A663" s="585">
        <v>19477422</v>
      </c>
      <c r="B663" s="199" t="s">
        <v>1427</v>
      </c>
      <c r="C663" s="587">
        <v>0</v>
      </c>
      <c r="D663" s="587">
        <v>0</v>
      </c>
      <c r="E663" s="586">
        <v>4</v>
      </c>
      <c r="F663" s="586">
        <v>2</v>
      </c>
      <c r="G663" s="415">
        <v>4</v>
      </c>
      <c r="H663" s="416">
        <v>2</v>
      </c>
    </row>
    <row r="664" spans="1:8" x14ac:dyDescent="0.25">
      <c r="A664" s="585">
        <v>19477423</v>
      </c>
      <c r="B664" s="199" t="s">
        <v>1428</v>
      </c>
      <c r="C664" s="587">
        <v>0</v>
      </c>
      <c r="D664" s="587">
        <v>0</v>
      </c>
      <c r="E664" s="586">
        <v>49</v>
      </c>
      <c r="F664" s="586">
        <v>34</v>
      </c>
      <c r="G664" s="415">
        <v>49</v>
      </c>
      <c r="H664" s="416">
        <v>34</v>
      </c>
    </row>
    <row r="665" spans="1:8" x14ac:dyDescent="0.25">
      <c r="A665" s="585">
        <v>19575408</v>
      </c>
      <c r="B665" s="199" t="s">
        <v>1429</v>
      </c>
      <c r="C665" s="587">
        <v>0</v>
      </c>
      <c r="D665" s="587">
        <v>0</v>
      </c>
      <c r="E665" s="586">
        <v>149</v>
      </c>
      <c r="F665" s="586">
        <v>52</v>
      </c>
      <c r="G665" s="415">
        <v>149</v>
      </c>
      <c r="H665" s="416">
        <v>52</v>
      </c>
    </row>
    <row r="666" spans="1:8" x14ac:dyDescent="0.25">
      <c r="A666" s="585">
        <v>19575429</v>
      </c>
      <c r="B666" s="199" t="s">
        <v>1430</v>
      </c>
      <c r="C666" s="587">
        <v>0</v>
      </c>
      <c r="D666" s="587">
        <v>0</v>
      </c>
      <c r="E666" s="586">
        <v>6</v>
      </c>
      <c r="F666" s="586">
        <v>3</v>
      </c>
      <c r="G666" s="415">
        <v>6</v>
      </c>
      <c r="H666" s="416">
        <v>3</v>
      </c>
    </row>
    <row r="667" spans="1:8" x14ac:dyDescent="0.25">
      <c r="A667" s="585">
        <v>50000138</v>
      </c>
      <c r="B667" s="199" t="s">
        <v>1431</v>
      </c>
      <c r="C667" s="587">
        <v>0</v>
      </c>
      <c r="D667" s="587">
        <v>0</v>
      </c>
      <c r="E667" s="586">
        <v>2</v>
      </c>
      <c r="F667" s="586">
        <v>1</v>
      </c>
      <c r="G667" s="415">
        <v>2</v>
      </c>
      <c r="H667" s="416">
        <v>1</v>
      </c>
    </row>
    <row r="668" spans="1:8" x14ac:dyDescent="0.25">
      <c r="A668" s="585">
        <v>50075406</v>
      </c>
      <c r="B668" s="199" t="s">
        <v>1432</v>
      </c>
      <c r="C668" s="587">
        <v>0</v>
      </c>
      <c r="D668" s="587">
        <v>0</v>
      </c>
      <c r="E668" s="586">
        <v>8</v>
      </c>
      <c r="F668" s="586">
        <v>4</v>
      </c>
      <c r="G668" s="415">
        <v>8</v>
      </c>
      <c r="H668" s="416">
        <v>4</v>
      </c>
    </row>
    <row r="669" spans="1:8" x14ac:dyDescent="0.25">
      <c r="A669" s="585">
        <v>50075432</v>
      </c>
      <c r="B669" s="199" t="s">
        <v>1433</v>
      </c>
      <c r="C669" s="587">
        <v>0</v>
      </c>
      <c r="D669" s="587">
        <v>0</v>
      </c>
      <c r="E669" s="586">
        <v>2</v>
      </c>
      <c r="F669" s="586">
        <v>1</v>
      </c>
      <c r="G669" s="415">
        <v>2</v>
      </c>
      <c r="H669" s="416">
        <v>1</v>
      </c>
    </row>
    <row r="670" spans="1:8" x14ac:dyDescent="0.25">
      <c r="A670" s="585">
        <v>50075435</v>
      </c>
      <c r="B670" s="199" t="s">
        <v>1434</v>
      </c>
      <c r="C670" s="587">
        <v>0</v>
      </c>
      <c r="D670" s="587">
        <v>0</v>
      </c>
      <c r="E670" s="586">
        <v>60</v>
      </c>
      <c r="F670" s="586">
        <v>24</v>
      </c>
      <c r="G670" s="415">
        <v>60</v>
      </c>
      <c r="H670" s="416">
        <v>24</v>
      </c>
    </row>
    <row r="671" spans="1:8" x14ac:dyDescent="0.25">
      <c r="A671" s="585">
        <v>50075441</v>
      </c>
      <c r="B671" s="199" t="s">
        <v>1435</v>
      </c>
      <c r="C671" s="587">
        <v>0</v>
      </c>
      <c r="D671" s="587">
        <v>0</v>
      </c>
      <c r="E671" s="586">
        <v>55</v>
      </c>
      <c r="F671" s="586">
        <v>35</v>
      </c>
      <c r="G671" s="415">
        <v>55</v>
      </c>
      <c r="H671" s="416">
        <v>35</v>
      </c>
    </row>
    <row r="672" spans="1:8" x14ac:dyDescent="0.25">
      <c r="A672" s="585">
        <v>50077451</v>
      </c>
      <c r="B672" s="199" t="s">
        <v>1436</v>
      </c>
      <c r="C672" s="587">
        <v>0</v>
      </c>
      <c r="D672" s="587">
        <v>0</v>
      </c>
      <c r="E672" s="586">
        <v>205</v>
      </c>
      <c r="F672" s="586">
        <v>115</v>
      </c>
      <c r="G672" s="415">
        <v>205</v>
      </c>
      <c r="H672" s="416">
        <v>115</v>
      </c>
    </row>
    <row r="673" spans="1:8" x14ac:dyDescent="0.25">
      <c r="A673" s="585">
        <v>50077456</v>
      </c>
      <c r="B673" s="199" t="s">
        <v>1437</v>
      </c>
      <c r="C673" s="587">
        <v>0</v>
      </c>
      <c r="D673" s="587">
        <v>0</v>
      </c>
      <c r="E673" s="586">
        <v>113</v>
      </c>
      <c r="F673" s="586">
        <v>18</v>
      </c>
      <c r="G673" s="415">
        <v>113</v>
      </c>
      <c r="H673" s="416">
        <v>18</v>
      </c>
    </row>
    <row r="674" spans="1:8" x14ac:dyDescent="0.25">
      <c r="A674" s="585">
        <v>90000108</v>
      </c>
      <c r="B674" s="199" t="s">
        <v>1438</v>
      </c>
      <c r="C674" s="587">
        <v>0</v>
      </c>
      <c r="D674" s="587">
        <v>0</v>
      </c>
      <c r="E674" s="586">
        <v>28</v>
      </c>
      <c r="F674" s="586">
        <v>11</v>
      </c>
      <c r="G674" s="415">
        <v>28</v>
      </c>
      <c r="H674" s="416">
        <v>11</v>
      </c>
    </row>
    <row r="675" spans="1:8" x14ac:dyDescent="0.25">
      <c r="A675" s="585">
        <v>90000120</v>
      </c>
      <c r="B675" s="199" t="s">
        <v>1439</v>
      </c>
      <c r="C675" s="587">
        <v>0</v>
      </c>
      <c r="D675" s="587">
        <v>0</v>
      </c>
      <c r="E675" s="586">
        <v>106</v>
      </c>
      <c r="F675" s="586">
        <v>51</v>
      </c>
      <c r="G675" s="415">
        <v>106</v>
      </c>
      <c r="H675" s="416">
        <v>51</v>
      </c>
    </row>
    <row r="676" spans="1:8" x14ac:dyDescent="0.25">
      <c r="A676" s="585">
        <v>90075415</v>
      </c>
      <c r="B676" s="199" t="s">
        <v>1440</v>
      </c>
      <c r="C676" s="587">
        <v>0</v>
      </c>
      <c r="D676" s="587">
        <v>0</v>
      </c>
      <c r="E676" s="586">
        <v>8</v>
      </c>
      <c r="F676" s="586">
        <v>2</v>
      </c>
      <c r="G676" s="415">
        <v>8</v>
      </c>
      <c r="H676" s="416">
        <v>2</v>
      </c>
    </row>
    <row r="677" spans="1:8" x14ac:dyDescent="0.25">
      <c r="A677" s="585">
        <v>110000056</v>
      </c>
      <c r="B677" s="199" t="s">
        <v>1441</v>
      </c>
      <c r="C677" s="587">
        <v>0</v>
      </c>
      <c r="D677" s="587">
        <v>0</v>
      </c>
      <c r="E677" s="586">
        <v>89</v>
      </c>
      <c r="F677" s="586">
        <v>65</v>
      </c>
      <c r="G677" s="415">
        <v>89</v>
      </c>
      <c r="H677" s="416">
        <v>65</v>
      </c>
    </row>
    <row r="678" spans="1:8" x14ac:dyDescent="0.25">
      <c r="A678" s="585">
        <v>130000076</v>
      </c>
      <c r="B678" s="199" t="s">
        <v>1442</v>
      </c>
      <c r="C678" s="587">
        <v>0</v>
      </c>
      <c r="D678" s="587">
        <v>0</v>
      </c>
      <c r="E678" s="586">
        <v>3</v>
      </c>
      <c r="F678" s="586">
        <v>3</v>
      </c>
      <c r="G678" s="415">
        <v>3</v>
      </c>
      <c r="H678" s="416">
        <v>3</v>
      </c>
    </row>
    <row r="679" spans="1:8" x14ac:dyDescent="0.25">
      <c r="A679" s="585">
        <v>170075426</v>
      </c>
      <c r="B679" s="199" t="s">
        <v>1443</v>
      </c>
      <c r="C679" s="587">
        <v>0</v>
      </c>
      <c r="D679" s="587">
        <v>0</v>
      </c>
      <c r="E679" s="586">
        <v>128</v>
      </c>
      <c r="F679" s="586">
        <v>33</v>
      </c>
      <c r="G679" s="415">
        <v>128</v>
      </c>
      <c r="H679" s="416">
        <v>33</v>
      </c>
    </row>
    <row r="680" spans="1:8" x14ac:dyDescent="0.25">
      <c r="A680" s="585">
        <v>170075427</v>
      </c>
      <c r="B680" s="199" t="s">
        <v>1444</v>
      </c>
      <c r="C680" s="587">
        <v>0</v>
      </c>
      <c r="D680" s="587">
        <v>0</v>
      </c>
      <c r="E680" s="586">
        <v>44</v>
      </c>
      <c r="F680" s="586">
        <v>14</v>
      </c>
      <c r="G680" s="415">
        <v>44</v>
      </c>
      <c r="H680" s="416">
        <v>14</v>
      </c>
    </row>
    <row r="681" spans="1:8" x14ac:dyDescent="0.25">
      <c r="A681" s="585">
        <v>170075436</v>
      </c>
      <c r="B681" s="199" t="s">
        <v>1445</v>
      </c>
      <c r="C681" s="587">
        <v>0</v>
      </c>
      <c r="D681" s="587">
        <v>0</v>
      </c>
      <c r="E681" s="586">
        <v>8</v>
      </c>
      <c r="F681" s="586">
        <v>4</v>
      </c>
      <c r="G681" s="415">
        <v>8</v>
      </c>
      <c r="H681" s="416">
        <v>4</v>
      </c>
    </row>
    <row r="682" spans="1:8" x14ac:dyDescent="0.25">
      <c r="A682" s="585">
        <v>170075442</v>
      </c>
      <c r="B682" s="199" t="s">
        <v>1446</v>
      </c>
      <c r="C682" s="587">
        <v>0</v>
      </c>
      <c r="D682" s="587">
        <v>0</v>
      </c>
      <c r="E682" s="586">
        <v>12</v>
      </c>
      <c r="F682" s="586">
        <v>8</v>
      </c>
      <c r="G682" s="415">
        <v>12</v>
      </c>
      <c r="H682" s="416">
        <v>8</v>
      </c>
    </row>
    <row r="683" spans="1:8" x14ac:dyDescent="0.25">
      <c r="A683" s="585">
        <v>170075444</v>
      </c>
      <c r="B683" s="199" t="s">
        <v>1447</v>
      </c>
      <c r="C683" s="587">
        <v>0</v>
      </c>
      <c r="D683" s="587">
        <v>0</v>
      </c>
      <c r="E683" s="586">
        <v>16</v>
      </c>
      <c r="F683" s="586">
        <v>12</v>
      </c>
      <c r="G683" s="415">
        <v>16</v>
      </c>
      <c r="H683" s="416">
        <v>12</v>
      </c>
    </row>
    <row r="684" spans="1:8" x14ac:dyDescent="0.25">
      <c r="A684" s="585">
        <v>210000071</v>
      </c>
      <c r="B684" s="199" t="s">
        <v>1448</v>
      </c>
      <c r="C684" s="587">
        <v>0</v>
      </c>
      <c r="D684" s="587">
        <v>0</v>
      </c>
      <c r="E684" s="586">
        <v>16</v>
      </c>
      <c r="F684" s="586">
        <v>6</v>
      </c>
      <c r="G684" s="415">
        <v>16</v>
      </c>
      <c r="H684" s="416">
        <v>6</v>
      </c>
    </row>
    <row r="685" spans="1:8" x14ac:dyDescent="0.25">
      <c r="A685" s="585">
        <v>210075404</v>
      </c>
      <c r="B685" s="199" t="s">
        <v>1449</v>
      </c>
      <c r="C685" s="587">
        <v>0</v>
      </c>
      <c r="D685" s="587">
        <v>0</v>
      </c>
      <c r="E685" s="586">
        <v>10</v>
      </c>
      <c r="F685" s="586">
        <v>5</v>
      </c>
      <c r="G685" s="415">
        <v>10</v>
      </c>
      <c r="H685" s="416">
        <v>5</v>
      </c>
    </row>
    <row r="686" spans="1:8" x14ac:dyDescent="0.25">
      <c r="A686" s="585">
        <v>210075420</v>
      </c>
      <c r="B686" s="199" t="s">
        <v>1450</v>
      </c>
      <c r="C686" s="587">
        <v>0</v>
      </c>
      <c r="D686" s="587">
        <v>0</v>
      </c>
      <c r="E686" s="586">
        <v>6</v>
      </c>
      <c r="F686" s="586">
        <v>3</v>
      </c>
      <c r="G686" s="415">
        <v>6</v>
      </c>
      <c r="H686" s="416">
        <v>3</v>
      </c>
    </row>
    <row r="687" spans="1:8" x14ac:dyDescent="0.25">
      <c r="A687" s="585">
        <v>210075425</v>
      </c>
      <c r="B687" s="199" t="s">
        <v>1451</v>
      </c>
      <c r="C687" s="587">
        <v>0</v>
      </c>
      <c r="D687" s="587">
        <v>0</v>
      </c>
      <c r="E687" s="586">
        <v>21</v>
      </c>
      <c r="F687" s="586">
        <v>9</v>
      </c>
      <c r="G687" s="415">
        <v>21</v>
      </c>
      <c r="H687" s="416">
        <v>9</v>
      </c>
    </row>
    <row r="688" spans="1:8" x14ac:dyDescent="0.25">
      <c r="A688" s="585">
        <v>250000036</v>
      </c>
      <c r="B688" s="199" t="s">
        <v>1452</v>
      </c>
      <c r="C688" s="587">
        <v>0</v>
      </c>
      <c r="D688" s="587">
        <v>0</v>
      </c>
      <c r="E688" s="586">
        <v>4</v>
      </c>
      <c r="F688" s="586">
        <v>1</v>
      </c>
      <c r="G688" s="415">
        <v>4</v>
      </c>
      <c r="H688" s="416">
        <v>1</v>
      </c>
    </row>
    <row r="689" spans="1:8" x14ac:dyDescent="0.25">
      <c r="A689" s="585">
        <v>250000084</v>
      </c>
      <c r="B689" s="199" t="s">
        <v>1453</v>
      </c>
      <c r="C689" s="587">
        <v>0</v>
      </c>
      <c r="D689" s="587">
        <v>0</v>
      </c>
      <c r="E689" s="586">
        <v>31</v>
      </c>
      <c r="F689" s="586">
        <v>22</v>
      </c>
      <c r="G689" s="415">
        <v>31</v>
      </c>
      <c r="H689" s="416">
        <v>22</v>
      </c>
    </row>
    <row r="690" spans="1:8" x14ac:dyDescent="0.25">
      <c r="A690" s="585">
        <v>270075405</v>
      </c>
      <c r="B690" s="199" t="s">
        <v>1454</v>
      </c>
      <c r="C690" s="587">
        <v>0</v>
      </c>
      <c r="D690" s="587">
        <v>0</v>
      </c>
      <c r="E690" s="586">
        <v>2</v>
      </c>
      <c r="F690" s="586">
        <v>1</v>
      </c>
      <c r="G690" s="415">
        <v>2</v>
      </c>
      <c r="H690" s="416">
        <v>1</v>
      </c>
    </row>
    <row r="691" spans="1:8" x14ac:dyDescent="0.25">
      <c r="A691" s="585">
        <v>360200012</v>
      </c>
      <c r="B691" s="199" t="s">
        <v>1455</v>
      </c>
      <c r="C691" s="587">
        <v>0</v>
      </c>
      <c r="D691" s="587">
        <v>0</v>
      </c>
      <c r="E691" s="586">
        <v>62</v>
      </c>
      <c r="F691" s="586">
        <v>23</v>
      </c>
      <c r="G691" s="415">
        <v>62</v>
      </c>
      <c r="H691" s="416">
        <v>23</v>
      </c>
    </row>
    <row r="692" spans="1:8" x14ac:dyDescent="0.25">
      <c r="A692" s="585">
        <v>360200026</v>
      </c>
      <c r="B692" s="199" t="s">
        <v>1456</v>
      </c>
      <c r="C692" s="587">
        <v>0</v>
      </c>
      <c r="D692" s="587">
        <v>0</v>
      </c>
      <c r="E692" s="586">
        <v>2</v>
      </c>
      <c r="F692" s="586">
        <v>1</v>
      </c>
      <c r="G692" s="415">
        <v>2</v>
      </c>
      <c r="H692" s="416">
        <v>1</v>
      </c>
    </row>
    <row r="693" spans="1:8" x14ac:dyDescent="0.25">
      <c r="A693" s="585">
        <v>360800001</v>
      </c>
      <c r="B693" s="199" t="s">
        <v>1457</v>
      </c>
      <c r="C693" s="587">
        <v>0</v>
      </c>
      <c r="D693" s="587">
        <v>0</v>
      </c>
      <c r="E693" s="586">
        <v>10</v>
      </c>
      <c r="F693" s="586">
        <v>3</v>
      </c>
      <c r="G693" s="415">
        <v>10</v>
      </c>
      <c r="H693" s="416">
        <v>3</v>
      </c>
    </row>
    <row r="694" spans="1:8" x14ac:dyDescent="0.25">
      <c r="A694" s="585">
        <v>380200016</v>
      </c>
      <c r="B694" s="199" t="s">
        <v>1458</v>
      </c>
      <c r="C694" s="587">
        <v>0</v>
      </c>
      <c r="D694" s="587">
        <v>0</v>
      </c>
      <c r="E694" s="586">
        <v>2</v>
      </c>
      <c r="F694" s="586">
        <v>1</v>
      </c>
      <c r="G694" s="415">
        <v>2</v>
      </c>
      <c r="H694" s="416">
        <v>1</v>
      </c>
    </row>
    <row r="695" spans="1:8" x14ac:dyDescent="0.25">
      <c r="A695" s="585">
        <v>380200018</v>
      </c>
      <c r="B695" s="199" t="s">
        <v>1459</v>
      </c>
      <c r="C695" s="587">
        <v>0</v>
      </c>
      <c r="D695" s="587">
        <v>0</v>
      </c>
      <c r="E695" s="586">
        <v>78</v>
      </c>
      <c r="F695" s="586">
        <v>56</v>
      </c>
      <c r="G695" s="415">
        <v>78</v>
      </c>
      <c r="H695" s="416">
        <v>56</v>
      </c>
    </row>
    <row r="696" spans="1:8" x14ac:dyDescent="0.25">
      <c r="A696" s="585">
        <v>387500001</v>
      </c>
      <c r="B696" s="199" t="s">
        <v>1460</v>
      </c>
      <c r="C696" s="587">
        <v>0</v>
      </c>
      <c r="D696" s="587">
        <v>0</v>
      </c>
      <c r="E696" s="586">
        <v>9</v>
      </c>
      <c r="F696" s="586">
        <v>4</v>
      </c>
      <c r="G696" s="415">
        <v>9</v>
      </c>
      <c r="H696" s="416">
        <v>4</v>
      </c>
    </row>
    <row r="697" spans="1:8" x14ac:dyDescent="0.25">
      <c r="A697" s="585">
        <v>400200012</v>
      </c>
      <c r="B697" s="199" t="s">
        <v>1461</v>
      </c>
      <c r="C697" s="587">
        <v>0</v>
      </c>
      <c r="D697" s="587">
        <v>0</v>
      </c>
      <c r="E697" s="586">
        <v>64</v>
      </c>
      <c r="F697" s="586">
        <v>22</v>
      </c>
      <c r="G697" s="415">
        <v>64</v>
      </c>
      <c r="H697" s="416">
        <v>22</v>
      </c>
    </row>
    <row r="698" spans="1:8" x14ac:dyDescent="0.25">
      <c r="A698" s="585">
        <v>400200015</v>
      </c>
      <c r="B698" s="199" t="s">
        <v>1462</v>
      </c>
      <c r="C698" s="587">
        <v>0</v>
      </c>
      <c r="D698" s="587">
        <v>0</v>
      </c>
      <c r="E698" s="586">
        <v>105</v>
      </c>
      <c r="F698" s="586">
        <v>69</v>
      </c>
      <c r="G698" s="415">
        <v>105</v>
      </c>
      <c r="H698" s="416">
        <v>69</v>
      </c>
    </row>
    <row r="699" spans="1:8" x14ac:dyDescent="0.25">
      <c r="A699" s="585">
        <v>400200016</v>
      </c>
      <c r="B699" s="199" t="s">
        <v>1463</v>
      </c>
      <c r="C699" s="587">
        <v>0</v>
      </c>
      <c r="D699" s="587">
        <v>0</v>
      </c>
      <c r="E699" s="586">
        <v>50</v>
      </c>
      <c r="F699" s="586">
        <v>25</v>
      </c>
      <c r="G699" s="415">
        <v>50</v>
      </c>
      <c r="H699" s="416">
        <v>25</v>
      </c>
    </row>
    <row r="700" spans="1:8" x14ac:dyDescent="0.25">
      <c r="A700" s="585">
        <v>409500005</v>
      </c>
      <c r="B700" s="199" t="s">
        <v>1464</v>
      </c>
      <c r="C700" s="587">
        <v>0</v>
      </c>
      <c r="D700" s="587">
        <v>0</v>
      </c>
      <c r="E700" s="586">
        <v>21</v>
      </c>
      <c r="F700" s="586">
        <v>14</v>
      </c>
      <c r="G700" s="415">
        <v>21</v>
      </c>
      <c r="H700" s="416">
        <v>14</v>
      </c>
    </row>
    <row r="701" spans="1:8" x14ac:dyDescent="0.25">
      <c r="A701" s="585">
        <v>420200003</v>
      </c>
      <c r="B701" s="199" t="s">
        <v>1465</v>
      </c>
      <c r="C701" s="587">
        <v>0</v>
      </c>
      <c r="D701" s="587">
        <v>0</v>
      </c>
      <c r="E701" s="586">
        <v>30</v>
      </c>
      <c r="F701" s="586">
        <v>19</v>
      </c>
      <c r="G701" s="415">
        <v>30</v>
      </c>
      <c r="H701" s="416">
        <v>19</v>
      </c>
    </row>
    <row r="702" spans="1:8" x14ac:dyDescent="0.25">
      <c r="A702" s="585">
        <v>420200016</v>
      </c>
      <c r="B702" s="199" t="s">
        <v>1466</v>
      </c>
      <c r="C702" s="587">
        <v>0</v>
      </c>
      <c r="D702" s="587">
        <v>0</v>
      </c>
      <c r="E702" s="586">
        <v>63</v>
      </c>
      <c r="F702" s="586">
        <v>30</v>
      </c>
      <c r="G702" s="415">
        <v>63</v>
      </c>
      <c r="H702" s="416">
        <v>30</v>
      </c>
    </row>
    <row r="703" spans="1:8" x14ac:dyDescent="0.25">
      <c r="A703" s="585">
        <v>421200002</v>
      </c>
      <c r="B703" s="199" t="s">
        <v>1467</v>
      </c>
      <c r="C703" s="587">
        <v>0</v>
      </c>
      <c r="D703" s="587">
        <v>0</v>
      </c>
      <c r="E703" s="586">
        <v>32</v>
      </c>
      <c r="F703" s="586">
        <v>16</v>
      </c>
      <c r="G703" s="415">
        <v>32</v>
      </c>
      <c r="H703" s="416">
        <v>16</v>
      </c>
    </row>
    <row r="704" spans="1:8" x14ac:dyDescent="0.25">
      <c r="A704" s="585">
        <v>424700008</v>
      </c>
      <c r="B704" s="199" t="s">
        <v>1468</v>
      </c>
      <c r="C704" s="587">
        <v>0</v>
      </c>
      <c r="D704" s="587">
        <v>0</v>
      </c>
      <c r="E704" s="586">
        <v>105</v>
      </c>
      <c r="F704" s="586">
        <v>42</v>
      </c>
      <c r="G704" s="415">
        <v>105</v>
      </c>
      <c r="H704" s="416">
        <v>42</v>
      </c>
    </row>
    <row r="705" spans="1:8" x14ac:dyDescent="0.25">
      <c r="A705" s="585">
        <v>427300002</v>
      </c>
      <c r="B705" s="199" t="s">
        <v>1469</v>
      </c>
      <c r="C705" s="587">
        <v>0</v>
      </c>
      <c r="D705" s="587">
        <v>0</v>
      </c>
      <c r="E705" s="586">
        <v>105</v>
      </c>
      <c r="F705" s="586">
        <v>65</v>
      </c>
      <c r="G705" s="415">
        <v>105</v>
      </c>
      <c r="H705" s="416">
        <v>65</v>
      </c>
    </row>
    <row r="706" spans="1:8" x14ac:dyDescent="0.25">
      <c r="A706" s="585">
        <v>427300007</v>
      </c>
      <c r="B706" s="199" t="s">
        <v>1470</v>
      </c>
      <c r="C706" s="587">
        <v>0</v>
      </c>
      <c r="D706" s="587">
        <v>0</v>
      </c>
      <c r="E706" s="586">
        <v>28</v>
      </c>
      <c r="F706" s="586">
        <v>9</v>
      </c>
      <c r="G706" s="415">
        <v>28</v>
      </c>
      <c r="H706" s="416">
        <v>9</v>
      </c>
    </row>
    <row r="707" spans="1:8" x14ac:dyDescent="0.25">
      <c r="A707" s="585">
        <v>427500009</v>
      </c>
      <c r="B707" s="199" t="s">
        <v>1471</v>
      </c>
      <c r="C707" s="587">
        <v>0</v>
      </c>
      <c r="D707" s="587">
        <v>0</v>
      </c>
      <c r="E707" s="586">
        <v>10</v>
      </c>
      <c r="F707" s="586">
        <v>6</v>
      </c>
      <c r="G707" s="415">
        <v>10</v>
      </c>
      <c r="H707" s="416">
        <v>6</v>
      </c>
    </row>
    <row r="708" spans="1:8" x14ac:dyDescent="0.25">
      <c r="A708" s="585">
        <v>429300006</v>
      </c>
      <c r="B708" s="199" t="s">
        <v>1472</v>
      </c>
      <c r="C708" s="587">
        <v>0</v>
      </c>
      <c r="D708" s="587">
        <v>0</v>
      </c>
      <c r="E708" s="586">
        <v>8</v>
      </c>
      <c r="F708" s="586">
        <v>4</v>
      </c>
      <c r="G708" s="415">
        <v>8</v>
      </c>
      <c r="H708" s="416">
        <v>4</v>
      </c>
    </row>
    <row r="709" spans="1:8" x14ac:dyDescent="0.25">
      <c r="A709" s="585">
        <v>460200006</v>
      </c>
      <c r="B709" s="199" t="s">
        <v>1473</v>
      </c>
      <c r="C709" s="587">
        <v>0</v>
      </c>
      <c r="D709" s="587">
        <v>0</v>
      </c>
      <c r="E709" s="586">
        <v>6</v>
      </c>
      <c r="F709" s="586">
        <v>1</v>
      </c>
      <c r="G709" s="415">
        <v>6</v>
      </c>
      <c r="H709" s="416">
        <v>1</v>
      </c>
    </row>
    <row r="710" spans="1:8" x14ac:dyDescent="0.25">
      <c r="A710" s="585">
        <v>460200008</v>
      </c>
      <c r="B710" s="199" t="s">
        <v>1474</v>
      </c>
      <c r="C710" s="587">
        <v>0</v>
      </c>
      <c r="D710" s="587">
        <v>0</v>
      </c>
      <c r="E710" s="586">
        <v>12</v>
      </c>
      <c r="F710" s="586">
        <v>6</v>
      </c>
      <c r="G710" s="415">
        <v>12</v>
      </c>
      <c r="H710" s="416">
        <v>6</v>
      </c>
    </row>
    <row r="711" spans="1:8" x14ac:dyDescent="0.25">
      <c r="A711" s="585">
        <v>460200011</v>
      </c>
      <c r="B711" s="199" t="s">
        <v>1475</v>
      </c>
      <c r="C711" s="587">
        <v>0</v>
      </c>
      <c r="D711" s="587">
        <v>0</v>
      </c>
      <c r="E711" s="586">
        <v>50</v>
      </c>
      <c r="F711" s="586">
        <v>9</v>
      </c>
      <c r="G711" s="415">
        <v>50</v>
      </c>
      <c r="H711" s="416">
        <v>9</v>
      </c>
    </row>
    <row r="712" spans="1:8" x14ac:dyDescent="0.25">
      <c r="A712" s="585">
        <v>460200055</v>
      </c>
      <c r="B712" s="199" t="s">
        <v>1476</v>
      </c>
      <c r="C712" s="587">
        <v>0</v>
      </c>
      <c r="D712" s="587">
        <v>0</v>
      </c>
      <c r="E712" s="586">
        <v>3</v>
      </c>
      <c r="F712" s="586">
        <v>2</v>
      </c>
      <c r="G712" s="415">
        <v>3</v>
      </c>
      <c r="H712" s="416">
        <v>2</v>
      </c>
    </row>
    <row r="713" spans="1:8" x14ac:dyDescent="0.25">
      <c r="A713" s="585">
        <v>500200040</v>
      </c>
      <c r="B713" s="199" t="s">
        <v>1477</v>
      </c>
      <c r="C713" s="587">
        <v>0</v>
      </c>
      <c r="D713" s="587">
        <v>0</v>
      </c>
      <c r="E713" s="586">
        <v>4</v>
      </c>
      <c r="F713" s="586">
        <v>3</v>
      </c>
      <c r="G713" s="415">
        <v>4</v>
      </c>
      <c r="H713" s="416">
        <v>3</v>
      </c>
    </row>
    <row r="714" spans="1:8" x14ac:dyDescent="0.25">
      <c r="A714" s="585">
        <v>540200013</v>
      </c>
      <c r="B714" s="199" t="s">
        <v>1478</v>
      </c>
      <c r="C714" s="587">
        <v>0</v>
      </c>
      <c r="D714" s="587">
        <v>0</v>
      </c>
      <c r="E714" s="586">
        <v>68</v>
      </c>
      <c r="F714" s="586">
        <v>23</v>
      </c>
      <c r="G714" s="415">
        <v>68</v>
      </c>
      <c r="H714" s="416">
        <v>23</v>
      </c>
    </row>
    <row r="715" spans="1:8" x14ac:dyDescent="0.25">
      <c r="A715" s="585">
        <v>540200018</v>
      </c>
      <c r="B715" s="199" t="s">
        <v>1479</v>
      </c>
      <c r="C715" s="587">
        <v>0</v>
      </c>
      <c r="D715" s="587">
        <v>0</v>
      </c>
      <c r="E715" s="586">
        <v>46</v>
      </c>
      <c r="F715" s="586">
        <v>11</v>
      </c>
      <c r="G715" s="415">
        <v>46</v>
      </c>
      <c r="H715" s="416">
        <v>11</v>
      </c>
    </row>
    <row r="716" spans="1:8" x14ac:dyDescent="0.25">
      <c r="A716" s="585">
        <v>546700009</v>
      </c>
      <c r="B716" s="199" t="s">
        <v>1480</v>
      </c>
      <c r="C716" s="587">
        <v>0</v>
      </c>
      <c r="D716" s="587">
        <v>0</v>
      </c>
      <c r="E716" s="586">
        <v>49</v>
      </c>
      <c r="F716" s="586">
        <v>31</v>
      </c>
      <c r="G716" s="415">
        <v>49</v>
      </c>
      <c r="H716" s="416">
        <v>31</v>
      </c>
    </row>
    <row r="717" spans="1:8" x14ac:dyDescent="0.25">
      <c r="A717" s="585">
        <v>600200002</v>
      </c>
      <c r="B717" s="199" t="s">
        <v>1481</v>
      </c>
      <c r="C717" s="587">
        <v>0</v>
      </c>
      <c r="D717" s="587">
        <v>0</v>
      </c>
      <c r="E717" s="586">
        <v>12</v>
      </c>
      <c r="F717" s="586">
        <v>2</v>
      </c>
      <c r="G717" s="415">
        <v>12</v>
      </c>
      <c r="H717" s="416">
        <v>2</v>
      </c>
    </row>
    <row r="718" spans="1:8" x14ac:dyDescent="0.25">
      <c r="A718" s="585">
        <v>600200035</v>
      </c>
      <c r="B718" s="199" t="s">
        <v>1482</v>
      </c>
      <c r="C718" s="587">
        <v>0</v>
      </c>
      <c r="D718" s="587">
        <v>0</v>
      </c>
      <c r="E718" s="586">
        <v>6</v>
      </c>
      <c r="F718" s="586">
        <v>3</v>
      </c>
      <c r="G718" s="415">
        <v>6</v>
      </c>
      <c r="H718" s="416">
        <v>3</v>
      </c>
    </row>
    <row r="719" spans="1:8" x14ac:dyDescent="0.25">
      <c r="A719" s="585">
        <v>601000009</v>
      </c>
      <c r="B719" s="199" t="s">
        <v>1483</v>
      </c>
      <c r="C719" s="587">
        <v>0</v>
      </c>
      <c r="D719" s="587">
        <v>0</v>
      </c>
      <c r="E719" s="586">
        <v>40</v>
      </c>
      <c r="F719" s="586">
        <v>24</v>
      </c>
      <c r="G719" s="415">
        <v>40</v>
      </c>
      <c r="H719" s="416">
        <v>24</v>
      </c>
    </row>
    <row r="720" spans="1:8" x14ac:dyDescent="0.25">
      <c r="A720" s="585">
        <v>620200001</v>
      </c>
      <c r="B720" s="199" t="s">
        <v>1484</v>
      </c>
      <c r="C720" s="587">
        <v>0</v>
      </c>
      <c r="D720" s="587">
        <v>0</v>
      </c>
      <c r="E720" s="586">
        <v>178</v>
      </c>
      <c r="F720" s="586">
        <v>45</v>
      </c>
      <c r="G720" s="415">
        <v>178</v>
      </c>
      <c r="H720" s="416">
        <v>45</v>
      </c>
    </row>
    <row r="721" spans="1:8" x14ac:dyDescent="0.25">
      <c r="A721" s="585">
        <v>649300005</v>
      </c>
      <c r="B721" s="199" t="s">
        <v>1485</v>
      </c>
      <c r="C721" s="587">
        <v>0</v>
      </c>
      <c r="D721" s="587">
        <v>0</v>
      </c>
      <c r="E721" s="586">
        <v>28</v>
      </c>
      <c r="F721" s="586">
        <v>11</v>
      </c>
      <c r="G721" s="415">
        <v>28</v>
      </c>
      <c r="H721" s="416">
        <v>11</v>
      </c>
    </row>
    <row r="722" spans="1:8" x14ac:dyDescent="0.25">
      <c r="A722" s="585">
        <v>649300006</v>
      </c>
      <c r="B722" s="199" t="s">
        <v>1486</v>
      </c>
      <c r="C722" s="587">
        <v>0</v>
      </c>
      <c r="D722" s="587">
        <v>0</v>
      </c>
      <c r="E722" s="586">
        <v>57</v>
      </c>
      <c r="F722" s="586">
        <v>15</v>
      </c>
      <c r="G722" s="415">
        <v>57</v>
      </c>
      <c r="H722" s="416">
        <v>15</v>
      </c>
    </row>
    <row r="723" spans="1:8" x14ac:dyDescent="0.25">
      <c r="A723" s="585">
        <v>660200038</v>
      </c>
      <c r="B723" s="199" t="s">
        <v>1487</v>
      </c>
      <c r="C723" s="587">
        <v>0</v>
      </c>
      <c r="D723" s="587">
        <v>0</v>
      </c>
      <c r="E723" s="586">
        <v>4</v>
      </c>
      <c r="F723" s="586">
        <v>1</v>
      </c>
      <c r="G723" s="415">
        <v>4</v>
      </c>
      <c r="H723" s="416">
        <v>1</v>
      </c>
    </row>
    <row r="724" spans="1:8" x14ac:dyDescent="0.25">
      <c r="A724" s="585">
        <v>680200013</v>
      </c>
      <c r="B724" s="199" t="s">
        <v>1488</v>
      </c>
      <c r="C724" s="587">
        <v>0</v>
      </c>
      <c r="D724" s="587">
        <v>0</v>
      </c>
      <c r="E724" s="586">
        <v>2</v>
      </c>
      <c r="F724" s="586">
        <v>1</v>
      </c>
      <c r="G724" s="415">
        <v>2</v>
      </c>
      <c r="H724" s="416">
        <v>1</v>
      </c>
    </row>
    <row r="725" spans="1:8" x14ac:dyDescent="0.25">
      <c r="A725" s="585">
        <v>681800002</v>
      </c>
      <c r="B725" s="199" t="s">
        <v>1489</v>
      </c>
      <c r="C725" s="587">
        <v>0</v>
      </c>
      <c r="D725" s="587">
        <v>0</v>
      </c>
      <c r="E725" s="586">
        <v>20</v>
      </c>
      <c r="F725" s="586">
        <v>6</v>
      </c>
      <c r="G725" s="415">
        <v>20</v>
      </c>
      <c r="H725" s="416">
        <v>6</v>
      </c>
    </row>
    <row r="726" spans="1:8" x14ac:dyDescent="0.25">
      <c r="A726" s="585">
        <v>705500007</v>
      </c>
      <c r="B726" s="199" t="s">
        <v>1490</v>
      </c>
      <c r="C726" s="587">
        <v>0</v>
      </c>
      <c r="D726" s="587">
        <v>0</v>
      </c>
      <c r="E726" s="586">
        <v>127</v>
      </c>
      <c r="F726" s="586">
        <v>44</v>
      </c>
      <c r="G726" s="415">
        <v>127</v>
      </c>
      <c r="H726" s="416">
        <v>44</v>
      </c>
    </row>
    <row r="727" spans="1:8" x14ac:dyDescent="0.25">
      <c r="A727" s="585">
        <v>740200026</v>
      </c>
      <c r="B727" s="199" t="s">
        <v>1491</v>
      </c>
      <c r="C727" s="199">
        <v>0</v>
      </c>
      <c r="D727" s="199">
        <v>0</v>
      </c>
      <c r="E727" s="586">
        <v>18</v>
      </c>
      <c r="F727" s="586">
        <v>9</v>
      </c>
      <c r="G727" s="415">
        <v>18</v>
      </c>
      <c r="H727" s="416">
        <v>9</v>
      </c>
    </row>
    <row r="728" spans="1:8" x14ac:dyDescent="0.25">
      <c r="A728" s="585">
        <v>740200031</v>
      </c>
      <c r="B728" s="199" t="s">
        <v>1492</v>
      </c>
      <c r="C728" s="199">
        <v>0</v>
      </c>
      <c r="D728" s="199">
        <v>0</v>
      </c>
      <c r="E728" s="586">
        <v>25</v>
      </c>
      <c r="F728" s="586">
        <v>12</v>
      </c>
      <c r="G728" s="415">
        <v>25</v>
      </c>
      <c r="H728" s="416">
        <v>12</v>
      </c>
    </row>
    <row r="729" spans="1:8" x14ac:dyDescent="0.25">
      <c r="A729" s="585">
        <v>740600012</v>
      </c>
      <c r="B729" s="199" t="s">
        <v>1493</v>
      </c>
      <c r="C729" s="199">
        <v>0</v>
      </c>
      <c r="D729" s="199">
        <v>0</v>
      </c>
      <c r="E729" s="586">
        <v>69</v>
      </c>
      <c r="F729" s="586">
        <v>27</v>
      </c>
      <c r="G729" s="415">
        <v>69</v>
      </c>
      <c r="H729" s="416">
        <v>27</v>
      </c>
    </row>
    <row r="730" spans="1:8" x14ac:dyDescent="0.25">
      <c r="A730" s="585">
        <v>741000013</v>
      </c>
      <c r="B730" s="199" t="s">
        <v>1494</v>
      </c>
      <c r="C730" s="199">
        <v>0</v>
      </c>
      <c r="D730" s="199">
        <v>0</v>
      </c>
      <c r="E730" s="586">
        <v>131</v>
      </c>
      <c r="F730" s="586">
        <v>26</v>
      </c>
      <c r="G730" s="415">
        <v>131</v>
      </c>
      <c r="H730" s="416">
        <v>26</v>
      </c>
    </row>
    <row r="731" spans="1:8" x14ac:dyDescent="0.25">
      <c r="A731" s="585">
        <v>741400004</v>
      </c>
      <c r="B731" s="199" t="s">
        <v>1495</v>
      </c>
      <c r="C731" s="199">
        <v>0</v>
      </c>
      <c r="D731" s="199">
        <v>0</v>
      </c>
      <c r="E731" s="586">
        <v>118</v>
      </c>
      <c r="F731" s="586">
        <v>46</v>
      </c>
      <c r="G731" s="415">
        <v>118</v>
      </c>
      <c r="H731" s="416">
        <v>46</v>
      </c>
    </row>
    <row r="732" spans="1:8" x14ac:dyDescent="0.25">
      <c r="A732" s="585">
        <v>741400010</v>
      </c>
      <c r="B732" s="199" t="s">
        <v>1496</v>
      </c>
      <c r="C732" s="199">
        <v>0</v>
      </c>
      <c r="D732" s="199">
        <v>0</v>
      </c>
      <c r="E732" s="586">
        <v>126</v>
      </c>
      <c r="F732" s="586">
        <v>76</v>
      </c>
      <c r="G732" s="415">
        <v>126</v>
      </c>
      <c r="H732" s="416">
        <v>76</v>
      </c>
    </row>
    <row r="733" spans="1:8" x14ac:dyDescent="0.25">
      <c r="A733" s="585">
        <v>761200016</v>
      </c>
      <c r="B733" s="199" t="s">
        <v>1497</v>
      </c>
      <c r="C733" s="199">
        <v>0</v>
      </c>
      <c r="D733" s="199">
        <v>0</v>
      </c>
      <c r="E733" s="586">
        <v>2</v>
      </c>
      <c r="F733" s="586">
        <v>1</v>
      </c>
      <c r="G733" s="415">
        <v>2</v>
      </c>
      <c r="H733" s="416">
        <v>1</v>
      </c>
    </row>
    <row r="734" spans="1:8" x14ac:dyDescent="0.25">
      <c r="A734" s="585">
        <v>780200014</v>
      </c>
      <c r="B734" s="199" t="s">
        <v>1498</v>
      </c>
      <c r="C734" s="199">
        <v>0</v>
      </c>
      <c r="D734" s="199">
        <v>0</v>
      </c>
      <c r="E734" s="586">
        <v>85</v>
      </c>
      <c r="F734" s="586">
        <v>27</v>
      </c>
      <c r="G734" s="415">
        <v>85</v>
      </c>
      <c r="H734" s="416">
        <v>27</v>
      </c>
    </row>
    <row r="735" spans="1:8" x14ac:dyDescent="0.25">
      <c r="A735" s="585">
        <v>781800015</v>
      </c>
      <c r="B735" s="199" t="s">
        <v>1499</v>
      </c>
      <c r="C735" s="199">
        <v>0</v>
      </c>
      <c r="D735" s="199">
        <v>0</v>
      </c>
      <c r="E735" s="586">
        <v>128</v>
      </c>
      <c r="F735" s="586">
        <v>24</v>
      </c>
      <c r="G735" s="415">
        <v>128</v>
      </c>
      <c r="H735" s="416">
        <v>24</v>
      </c>
    </row>
    <row r="736" spans="1:8" x14ac:dyDescent="0.25">
      <c r="A736" s="585">
        <v>800600003</v>
      </c>
      <c r="B736" s="199" t="s">
        <v>1500</v>
      </c>
      <c r="C736" s="199">
        <v>0</v>
      </c>
      <c r="D736" s="199">
        <v>0</v>
      </c>
      <c r="E736" s="586">
        <v>72</v>
      </c>
      <c r="F736" s="586">
        <v>24</v>
      </c>
      <c r="G736" s="415">
        <v>72</v>
      </c>
      <c r="H736" s="416">
        <v>24</v>
      </c>
    </row>
    <row r="737" spans="1:8" x14ac:dyDescent="0.25">
      <c r="A737" s="585">
        <v>800600007</v>
      </c>
      <c r="B737" s="199" t="s">
        <v>1501</v>
      </c>
      <c r="C737" s="199">
        <v>0</v>
      </c>
      <c r="D737" s="199">
        <v>0</v>
      </c>
      <c r="E737" s="586">
        <v>48</v>
      </c>
      <c r="F737" s="586">
        <v>8</v>
      </c>
      <c r="G737" s="415">
        <v>48</v>
      </c>
      <c r="H737" s="416">
        <v>8</v>
      </c>
    </row>
    <row r="738" spans="1:8" x14ac:dyDescent="0.25">
      <c r="A738" s="585">
        <v>800600018</v>
      </c>
      <c r="B738" s="199" t="s">
        <v>1502</v>
      </c>
      <c r="C738" s="199">
        <v>0</v>
      </c>
      <c r="D738" s="199">
        <v>0</v>
      </c>
      <c r="E738" s="586">
        <v>2</v>
      </c>
      <c r="F738" s="586">
        <v>1</v>
      </c>
      <c r="G738" s="415">
        <v>2</v>
      </c>
      <c r="H738" s="416">
        <v>1</v>
      </c>
    </row>
    <row r="739" spans="1:8" x14ac:dyDescent="0.25">
      <c r="A739" s="585">
        <v>801000007</v>
      </c>
      <c r="B739" s="199" t="s">
        <v>1503</v>
      </c>
      <c r="C739" s="199">
        <v>0</v>
      </c>
      <c r="D739" s="199">
        <v>0</v>
      </c>
      <c r="E739" s="586">
        <v>106</v>
      </c>
      <c r="F739" s="586">
        <v>23</v>
      </c>
      <c r="G739" s="415">
        <v>106</v>
      </c>
      <c r="H739" s="416">
        <v>23</v>
      </c>
    </row>
    <row r="740" spans="1:8" x14ac:dyDescent="0.25">
      <c r="A740" s="585">
        <v>801200041</v>
      </c>
      <c r="B740" s="199" t="s">
        <v>1504</v>
      </c>
      <c r="C740" s="199">
        <v>0</v>
      </c>
      <c r="D740" s="199">
        <v>0</v>
      </c>
      <c r="E740" s="586">
        <v>40</v>
      </c>
      <c r="F740" s="586">
        <v>10</v>
      </c>
      <c r="G740" s="415">
        <v>40</v>
      </c>
      <c r="H740" s="416">
        <v>10</v>
      </c>
    </row>
    <row r="741" spans="1:8" x14ac:dyDescent="0.25">
      <c r="A741" s="585">
        <v>801400006</v>
      </c>
      <c r="B741" s="199" t="s">
        <v>1505</v>
      </c>
      <c r="C741" s="199">
        <v>0</v>
      </c>
      <c r="D741" s="199">
        <v>0</v>
      </c>
      <c r="E741" s="586">
        <v>20</v>
      </c>
      <c r="F741" s="586">
        <v>5</v>
      </c>
      <c r="G741" s="415">
        <v>20</v>
      </c>
      <c r="H741" s="416">
        <v>5</v>
      </c>
    </row>
    <row r="742" spans="1:8" x14ac:dyDescent="0.25">
      <c r="A742" s="585">
        <v>801600013</v>
      </c>
      <c r="B742" s="199" t="s">
        <v>1506</v>
      </c>
      <c r="C742" s="199">
        <v>0</v>
      </c>
      <c r="D742" s="199">
        <v>0</v>
      </c>
      <c r="E742" s="586">
        <v>16</v>
      </c>
      <c r="F742" s="586">
        <v>8</v>
      </c>
      <c r="G742" s="415">
        <v>16</v>
      </c>
      <c r="H742" s="416">
        <v>8</v>
      </c>
    </row>
    <row r="743" spans="1:8" x14ac:dyDescent="0.25">
      <c r="A743" s="585">
        <v>840200009</v>
      </c>
      <c r="B743" s="199" t="s">
        <v>1507</v>
      </c>
      <c r="C743" s="199">
        <v>0</v>
      </c>
      <c r="D743" s="199">
        <v>0</v>
      </c>
      <c r="E743" s="586">
        <v>74</v>
      </c>
      <c r="F743" s="586">
        <v>22</v>
      </c>
      <c r="G743" s="415">
        <v>74</v>
      </c>
      <c r="H743" s="416">
        <v>22</v>
      </c>
    </row>
    <row r="744" spans="1:8" x14ac:dyDescent="0.25">
      <c r="A744" s="585">
        <v>840200015</v>
      </c>
      <c r="B744" s="199" t="s">
        <v>1508</v>
      </c>
      <c r="C744" s="199">
        <v>0</v>
      </c>
      <c r="D744" s="199">
        <v>0</v>
      </c>
      <c r="E744" s="586">
        <v>22</v>
      </c>
      <c r="F744" s="586">
        <v>4</v>
      </c>
      <c r="G744" s="415">
        <v>22</v>
      </c>
      <c r="H744" s="416">
        <v>4</v>
      </c>
    </row>
    <row r="745" spans="1:8" x14ac:dyDescent="0.25">
      <c r="A745" s="585">
        <v>840200017</v>
      </c>
      <c r="B745" s="199" t="s">
        <v>1509</v>
      </c>
      <c r="C745" s="199">
        <v>0</v>
      </c>
      <c r="D745" s="199">
        <v>0</v>
      </c>
      <c r="E745" s="586">
        <v>3</v>
      </c>
      <c r="F745" s="586">
        <v>2</v>
      </c>
      <c r="G745" s="415">
        <v>3</v>
      </c>
      <c r="H745" s="416">
        <v>2</v>
      </c>
    </row>
    <row r="746" spans="1:8" x14ac:dyDescent="0.25">
      <c r="A746" s="585">
        <v>840200021</v>
      </c>
      <c r="B746" s="199" t="s">
        <v>1510</v>
      </c>
      <c r="C746" s="199">
        <v>0</v>
      </c>
      <c r="D746" s="199">
        <v>0</v>
      </c>
      <c r="E746" s="586">
        <v>4</v>
      </c>
      <c r="F746" s="586">
        <v>1</v>
      </c>
      <c r="G746" s="415">
        <v>4</v>
      </c>
      <c r="H746" s="416">
        <v>1</v>
      </c>
    </row>
    <row r="747" spans="1:8" x14ac:dyDescent="0.25">
      <c r="A747" s="585">
        <v>885100006</v>
      </c>
      <c r="B747" s="199" t="s">
        <v>1511</v>
      </c>
      <c r="C747" s="199">
        <v>0</v>
      </c>
      <c r="D747" s="199">
        <v>0</v>
      </c>
      <c r="E747" s="586">
        <v>20</v>
      </c>
      <c r="F747" s="586">
        <v>4</v>
      </c>
      <c r="G747" s="415">
        <v>20</v>
      </c>
      <c r="H747" s="416">
        <v>4</v>
      </c>
    </row>
    <row r="748" spans="1:8" x14ac:dyDescent="0.25">
      <c r="A748" s="585">
        <v>888300003</v>
      </c>
      <c r="B748" s="199" t="s">
        <v>1512</v>
      </c>
      <c r="C748" s="199">
        <v>0</v>
      </c>
      <c r="D748" s="199">
        <v>0</v>
      </c>
      <c r="E748" s="586">
        <v>58</v>
      </c>
      <c r="F748" s="586">
        <v>31</v>
      </c>
      <c r="G748" s="415">
        <v>58</v>
      </c>
      <c r="H748" s="416">
        <v>31</v>
      </c>
    </row>
    <row r="749" spans="1:8" x14ac:dyDescent="0.25">
      <c r="A749" s="585">
        <v>900200026</v>
      </c>
      <c r="B749" s="199" t="s">
        <v>1513</v>
      </c>
      <c r="C749" s="199">
        <v>0</v>
      </c>
      <c r="D749" s="199">
        <v>0</v>
      </c>
      <c r="E749" s="586">
        <v>14</v>
      </c>
      <c r="F749" s="586">
        <v>7</v>
      </c>
      <c r="G749" s="415">
        <v>14</v>
      </c>
      <c r="H749" s="416">
        <v>7</v>
      </c>
    </row>
    <row r="750" spans="1:8" x14ac:dyDescent="0.25">
      <c r="A750" s="585">
        <v>900200027</v>
      </c>
      <c r="B750" s="199" t="s">
        <v>1514</v>
      </c>
      <c r="C750" s="199">
        <v>0</v>
      </c>
      <c r="D750" s="199">
        <v>0</v>
      </c>
      <c r="E750" s="586">
        <v>54</v>
      </c>
      <c r="F750" s="586">
        <v>23</v>
      </c>
      <c r="G750" s="415">
        <v>54</v>
      </c>
      <c r="H750" s="416">
        <v>23</v>
      </c>
    </row>
    <row r="751" spans="1:8" x14ac:dyDescent="0.25">
      <c r="A751" s="585">
        <v>941600012</v>
      </c>
      <c r="B751" s="199" t="s">
        <v>1515</v>
      </c>
      <c r="C751" s="199">
        <v>0</v>
      </c>
      <c r="D751" s="199">
        <v>0</v>
      </c>
      <c r="E751" s="586">
        <v>35</v>
      </c>
      <c r="F751" s="586">
        <v>19</v>
      </c>
      <c r="G751" s="415">
        <v>35</v>
      </c>
      <c r="H751" s="416">
        <v>19</v>
      </c>
    </row>
    <row r="752" spans="1:8" x14ac:dyDescent="0.25">
      <c r="A752" s="585">
        <v>941600015</v>
      </c>
      <c r="B752" s="199" t="s">
        <v>1516</v>
      </c>
      <c r="C752" s="199">
        <v>0</v>
      </c>
      <c r="D752" s="199">
        <v>0</v>
      </c>
      <c r="E752" s="586">
        <v>2</v>
      </c>
      <c r="F752" s="586">
        <v>1</v>
      </c>
      <c r="G752" s="415">
        <v>2</v>
      </c>
      <c r="H752" s="416">
        <v>1</v>
      </c>
    </row>
    <row r="753" spans="1:8" x14ac:dyDescent="0.25">
      <c r="A753" s="585">
        <v>960200004</v>
      </c>
      <c r="B753" s="199" t="s">
        <v>1517</v>
      </c>
      <c r="C753" s="199">
        <v>0</v>
      </c>
      <c r="D753" s="199">
        <v>0</v>
      </c>
      <c r="E753" s="586">
        <v>74</v>
      </c>
      <c r="F753" s="586">
        <v>22</v>
      </c>
      <c r="G753" s="415">
        <v>74</v>
      </c>
      <c r="H753" s="416">
        <v>22</v>
      </c>
    </row>
    <row r="754" spans="1:8" x14ac:dyDescent="0.25">
      <c r="A754" s="585">
        <v>961000003</v>
      </c>
      <c r="B754" s="199" t="s">
        <v>498</v>
      </c>
      <c r="C754" s="199">
        <v>0</v>
      </c>
      <c r="D754" s="199">
        <v>0</v>
      </c>
      <c r="E754" s="586">
        <v>1</v>
      </c>
      <c r="F754" s="586">
        <v>1</v>
      </c>
      <c r="G754" s="415">
        <v>1</v>
      </c>
      <c r="H754" s="416">
        <v>1</v>
      </c>
    </row>
    <row r="755" spans="1:8" x14ac:dyDescent="0.25">
      <c r="A755" s="585">
        <v>964700001</v>
      </c>
      <c r="B755" s="199" t="s">
        <v>1518</v>
      </c>
      <c r="C755" s="199">
        <v>0</v>
      </c>
      <c r="D755" s="199">
        <v>0</v>
      </c>
      <c r="E755" s="586">
        <v>17</v>
      </c>
      <c r="F755" s="586">
        <v>8</v>
      </c>
      <c r="G755" s="415">
        <v>17</v>
      </c>
      <c r="H755" s="416">
        <v>8</v>
      </c>
    </row>
    <row r="756" spans="1:8" x14ac:dyDescent="0.25">
      <c r="A756" s="579">
        <v>967100008</v>
      </c>
      <c r="B756" s="424" t="s">
        <v>1519</v>
      </c>
      <c r="C756" s="199">
        <v>0</v>
      </c>
      <c r="D756" s="199">
        <v>0</v>
      </c>
      <c r="E756" s="199">
        <v>230</v>
      </c>
      <c r="F756" s="199">
        <v>74</v>
      </c>
      <c r="G756" s="415">
        <v>230</v>
      </c>
      <c r="H756" s="416">
        <v>74</v>
      </c>
    </row>
    <row r="757" spans="1:8" x14ac:dyDescent="0.25">
      <c r="A757" s="579">
        <v>800800022</v>
      </c>
      <c r="B757" s="424" t="s">
        <v>1609</v>
      </c>
      <c r="C757" s="199">
        <v>0</v>
      </c>
      <c r="D757" s="199">
        <v>0</v>
      </c>
      <c r="E757" s="199">
        <v>20</v>
      </c>
      <c r="F757" s="199">
        <v>10</v>
      </c>
      <c r="G757" s="415">
        <v>20</v>
      </c>
      <c r="H757" s="416">
        <v>10</v>
      </c>
    </row>
    <row r="758" spans="1:8" x14ac:dyDescent="0.25">
      <c r="A758" s="424">
        <v>888300016</v>
      </c>
      <c r="B758" s="424" t="s">
        <v>1598</v>
      </c>
      <c r="C758" s="424">
        <v>0</v>
      </c>
      <c r="D758" s="424">
        <v>0</v>
      </c>
      <c r="E758" s="424">
        <v>2</v>
      </c>
      <c r="F758" s="424">
        <v>2</v>
      </c>
      <c r="G758" s="424">
        <v>2</v>
      </c>
      <c r="H758" s="424">
        <v>2</v>
      </c>
    </row>
  </sheetData>
  <mergeCells count="11">
    <mergeCell ref="A3:H3"/>
    <mergeCell ref="D1:H1"/>
    <mergeCell ref="A4:H4"/>
    <mergeCell ref="A5:A6"/>
    <mergeCell ref="B5:B6"/>
    <mergeCell ref="C5:C6"/>
    <mergeCell ref="D5:D6"/>
    <mergeCell ref="E5:E6"/>
    <mergeCell ref="F5:F6"/>
    <mergeCell ref="G5:G6"/>
    <mergeCell ref="H5:H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I455"/>
  <sheetViews>
    <sheetView zoomScale="77" zoomScaleNormal="77" workbookViewId="0">
      <selection activeCell="H6" sqref="H6"/>
    </sheetView>
  </sheetViews>
  <sheetFormatPr defaultRowHeight="15" x14ac:dyDescent="0.25"/>
  <cols>
    <col min="1" max="1" width="4" style="413" customWidth="1"/>
    <col min="2" max="2" width="12.28515625" style="413" customWidth="1"/>
    <col min="3" max="3" width="54.28515625" style="413" customWidth="1"/>
    <col min="4" max="4" width="9.140625" style="413"/>
    <col min="5" max="5" width="9.140625" style="58"/>
    <col min="6" max="6" width="23.42578125" style="413" customWidth="1"/>
    <col min="7" max="8" width="9.140625" style="413"/>
    <col min="9" max="9" width="12.140625" style="413" customWidth="1"/>
    <col min="10" max="16384" width="9.140625" style="413"/>
  </cols>
  <sheetData>
    <row r="1" spans="2:9" ht="69" customHeight="1" x14ac:dyDescent="0.25">
      <c r="C1" s="655"/>
      <c r="D1" s="655"/>
      <c r="E1" s="655"/>
      <c r="F1" s="655" t="s">
        <v>1656</v>
      </c>
      <c r="G1" s="655"/>
      <c r="H1" s="655"/>
      <c r="I1" s="655"/>
    </row>
    <row r="3" spans="2:9" ht="29.25" customHeight="1" x14ac:dyDescent="0.25">
      <c r="B3" s="641" t="s">
        <v>1550</v>
      </c>
      <c r="C3" s="641"/>
      <c r="D3" s="641"/>
      <c r="E3" s="641"/>
      <c r="F3" s="641"/>
      <c r="G3" s="641"/>
      <c r="H3" s="641"/>
      <c r="I3" s="641"/>
    </row>
    <row r="4" spans="2:9" ht="33" customHeight="1" x14ac:dyDescent="0.25">
      <c r="B4" s="642" t="s">
        <v>1551</v>
      </c>
      <c r="C4" s="642"/>
      <c r="D4" s="642"/>
      <c r="E4" s="642"/>
      <c r="F4" s="642"/>
      <c r="G4" s="642"/>
      <c r="H4" s="642"/>
      <c r="I4" s="642"/>
    </row>
    <row r="5" spans="2:9" ht="64.5" thickBot="1" x14ac:dyDescent="0.3">
      <c r="B5" s="565" t="s">
        <v>129</v>
      </c>
      <c r="C5" s="565" t="s">
        <v>130</v>
      </c>
      <c r="D5" s="565" t="s">
        <v>1520</v>
      </c>
      <c r="E5" s="565" t="s">
        <v>765</v>
      </c>
      <c r="F5" s="557" t="s">
        <v>1689</v>
      </c>
      <c r="G5" s="566" t="s">
        <v>766</v>
      </c>
      <c r="H5" s="629" t="s">
        <v>1552</v>
      </c>
      <c r="I5" s="566" t="s">
        <v>768</v>
      </c>
    </row>
    <row r="6" spans="2:9" ht="15.75" thickBot="1" x14ac:dyDescent="0.3">
      <c r="B6" s="565"/>
      <c r="C6" s="567" t="s">
        <v>708</v>
      </c>
      <c r="D6" s="568">
        <f t="shared" ref="D6:I6" si="0">SUM(D7:D455)</f>
        <v>93527.7</v>
      </c>
      <c r="E6" s="568">
        <f t="shared" si="0"/>
        <v>44614</v>
      </c>
      <c r="F6" s="568">
        <f t="shared" si="0"/>
        <v>109375.7</v>
      </c>
      <c r="G6" s="589">
        <f t="shared" si="0"/>
        <v>51764</v>
      </c>
      <c r="H6" s="630">
        <f t="shared" si="0"/>
        <v>15848</v>
      </c>
      <c r="I6" s="602">
        <f t="shared" si="0"/>
        <v>7150</v>
      </c>
    </row>
    <row r="7" spans="2:9" x14ac:dyDescent="0.25">
      <c r="B7" s="558">
        <v>10000001</v>
      </c>
      <c r="C7" s="559" t="s">
        <v>769</v>
      </c>
      <c r="D7" s="560">
        <v>245</v>
      </c>
      <c r="E7" s="560">
        <v>141</v>
      </c>
      <c r="F7" s="560">
        <v>247</v>
      </c>
      <c r="G7" s="560">
        <v>143</v>
      </c>
      <c r="H7" s="438">
        <v>2</v>
      </c>
      <c r="I7" s="561">
        <v>2</v>
      </c>
    </row>
    <row r="8" spans="2:9" x14ac:dyDescent="0.25">
      <c r="B8" s="558">
        <v>10000019</v>
      </c>
      <c r="C8" s="559" t="s">
        <v>770</v>
      </c>
      <c r="D8" s="560">
        <v>428</v>
      </c>
      <c r="E8" s="560">
        <v>116</v>
      </c>
      <c r="F8" s="560">
        <v>508</v>
      </c>
      <c r="G8" s="560">
        <v>129</v>
      </c>
      <c r="H8" s="564">
        <v>80</v>
      </c>
      <c r="I8" s="561">
        <v>13</v>
      </c>
    </row>
    <row r="9" spans="2:9" x14ac:dyDescent="0.25">
      <c r="B9" s="558">
        <v>10000126</v>
      </c>
      <c r="C9" s="559" t="s">
        <v>772</v>
      </c>
      <c r="D9" s="560">
        <v>76</v>
      </c>
      <c r="E9" s="560">
        <v>18</v>
      </c>
      <c r="F9" s="560">
        <v>86</v>
      </c>
      <c r="G9" s="560">
        <v>37</v>
      </c>
      <c r="H9" s="564">
        <v>10</v>
      </c>
      <c r="I9" s="561">
        <v>19</v>
      </c>
    </row>
    <row r="10" spans="2:9" x14ac:dyDescent="0.25">
      <c r="B10" s="558">
        <v>10000142</v>
      </c>
      <c r="C10" s="559" t="s">
        <v>1296</v>
      </c>
      <c r="D10" s="560">
        <v>228</v>
      </c>
      <c r="E10" s="560">
        <v>111</v>
      </c>
      <c r="F10" s="560">
        <v>236</v>
      </c>
      <c r="G10" s="560">
        <v>117</v>
      </c>
      <c r="H10" s="564">
        <v>8</v>
      </c>
      <c r="I10" s="561">
        <v>6</v>
      </c>
    </row>
    <row r="11" spans="2:9" x14ac:dyDescent="0.25">
      <c r="B11" s="558">
        <v>10000170</v>
      </c>
      <c r="C11" s="559" t="s">
        <v>775</v>
      </c>
      <c r="D11" s="560">
        <v>102</v>
      </c>
      <c r="E11" s="560">
        <v>36</v>
      </c>
      <c r="F11" s="560">
        <v>106</v>
      </c>
      <c r="G11" s="560">
        <v>39</v>
      </c>
      <c r="H11" s="564">
        <v>4</v>
      </c>
      <c r="I11" s="561">
        <v>3</v>
      </c>
    </row>
    <row r="12" spans="2:9" ht="25.5" x14ac:dyDescent="0.25">
      <c r="B12" s="558">
        <v>10000205</v>
      </c>
      <c r="C12" s="559" t="s">
        <v>776</v>
      </c>
      <c r="D12" s="560">
        <v>132</v>
      </c>
      <c r="E12" s="560">
        <v>59</v>
      </c>
      <c r="F12" s="560">
        <v>149</v>
      </c>
      <c r="G12" s="560">
        <v>62</v>
      </c>
      <c r="H12" s="564">
        <v>17</v>
      </c>
      <c r="I12" s="561">
        <v>3</v>
      </c>
    </row>
    <row r="13" spans="2:9" x14ac:dyDescent="0.25">
      <c r="B13" s="558">
        <v>10000236</v>
      </c>
      <c r="C13" s="559" t="s">
        <v>777</v>
      </c>
      <c r="D13" s="560">
        <v>293</v>
      </c>
      <c r="E13" s="560">
        <v>116</v>
      </c>
      <c r="F13" s="560">
        <v>299</v>
      </c>
      <c r="G13" s="560">
        <v>128</v>
      </c>
      <c r="H13" s="564">
        <v>6</v>
      </c>
      <c r="I13" s="561">
        <v>12</v>
      </c>
    </row>
    <row r="14" spans="2:9" x14ac:dyDescent="0.25">
      <c r="B14" s="558">
        <v>10000244</v>
      </c>
      <c r="C14" s="559" t="s">
        <v>778</v>
      </c>
      <c r="D14" s="560">
        <v>618</v>
      </c>
      <c r="E14" s="560">
        <v>205</v>
      </c>
      <c r="F14" s="560">
        <v>657</v>
      </c>
      <c r="G14" s="560">
        <v>223</v>
      </c>
      <c r="H14" s="564">
        <v>39</v>
      </c>
      <c r="I14" s="561">
        <v>18</v>
      </c>
    </row>
    <row r="15" spans="2:9" x14ac:dyDescent="0.25">
      <c r="B15" s="558">
        <v>10000280</v>
      </c>
      <c r="C15" s="559" t="s">
        <v>780</v>
      </c>
      <c r="D15" s="560">
        <v>66</v>
      </c>
      <c r="E15" s="560">
        <v>32</v>
      </c>
      <c r="F15" s="560">
        <v>72</v>
      </c>
      <c r="G15" s="560">
        <v>33</v>
      </c>
      <c r="H15" s="564">
        <v>6</v>
      </c>
      <c r="I15" s="561">
        <v>1</v>
      </c>
    </row>
    <row r="16" spans="2:9" x14ac:dyDescent="0.25">
      <c r="B16" s="558">
        <v>10000281</v>
      </c>
      <c r="C16" s="559" t="s">
        <v>781</v>
      </c>
      <c r="D16" s="560">
        <v>138</v>
      </c>
      <c r="E16" s="560">
        <v>49</v>
      </c>
      <c r="F16" s="560">
        <v>152</v>
      </c>
      <c r="G16" s="560">
        <v>52</v>
      </c>
      <c r="H16" s="564">
        <v>14</v>
      </c>
      <c r="I16" s="561">
        <v>3</v>
      </c>
    </row>
    <row r="17" spans="2:9" x14ac:dyDescent="0.25">
      <c r="B17" s="558">
        <v>10000339</v>
      </c>
      <c r="C17" s="559" t="s">
        <v>783</v>
      </c>
      <c r="D17" s="560">
        <v>138</v>
      </c>
      <c r="E17" s="560">
        <v>30</v>
      </c>
      <c r="F17" s="560">
        <v>168</v>
      </c>
      <c r="G17" s="560">
        <v>57</v>
      </c>
      <c r="H17" s="564">
        <v>30</v>
      </c>
      <c r="I17" s="561">
        <v>27</v>
      </c>
    </row>
    <row r="18" spans="2:9" x14ac:dyDescent="0.25">
      <c r="B18" s="558">
        <v>10000348</v>
      </c>
      <c r="C18" s="559" t="s">
        <v>785</v>
      </c>
      <c r="D18" s="562">
        <v>160</v>
      </c>
      <c r="E18" s="562">
        <v>105</v>
      </c>
      <c r="F18" s="560">
        <v>168</v>
      </c>
      <c r="G18" s="560">
        <v>109</v>
      </c>
      <c r="H18" s="564">
        <v>8</v>
      </c>
      <c r="I18" s="561">
        <v>4</v>
      </c>
    </row>
    <row r="19" spans="2:9" x14ac:dyDescent="0.25">
      <c r="B19" s="558">
        <v>10000361</v>
      </c>
      <c r="C19" s="559" t="s">
        <v>787</v>
      </c>
      <c r="D19" s="562">
        <v>132</v>
      </c>
      <c r="E19" s="562">
        <v>50</v>
      </c>
      <c r="F19" s="560">
        <v>141</v>
      </c>
      <c r="G19" s="560">
        <v>55</v>
      </c>
      <c r="H19" s="564">
        <v>9</v>
      </c>
      <c r="I19" s="561">
        <v>5</v>
      </c>
    </row>
    <row r="20" spans="2:9" ht="25.5" x14ac:dyDescent="0.25">
      <c r="B20" s="558">
        <v>10000378</v>
      </c>
      <c r="C20" s="559" t="s">
        <v>789</v>
      </c>
      <c r="D20" s="562">
        <v>158</v>
      </c>
      <c r="E20" s="562">
        <v>59</v>
      </c>
      <c r="F20" s="560">
        <v>181</v>
      </c>
      <c r="G20" s="560">
        <v>70</v>
      </c>
      <c r="H20" s="564">
        <v>23</v>
      </c>
      <c r="I20" s="561">
        <v>11</v>
      </c>
    </row>
    <row r="21" spans="2:9" x14ac:dyDescent="0.25">
      <c r="B21" s="558">
        <v>10000390</v>
      </c>
      <c r="C21" s="559" t="s">
        <v>1555</v>
      </c>
      <c r="D21" s="562">
        <v>16</v>
      </c>
      <c r="E21" s="562">
        <v>8</v>
      </c>
      <c r="F21" s="560">
        <v>18</v>
      </c>
      <c r="G21" s="560">
        <v>11</v>
      </c>
      <c r="H21" s="564">
        <v>2</v>
      </c>
      <c r="I21" s="561">
        <v>3</v>
      </c>
    </row>
    <row r="22" spans="2:9" x14ac:dyDescent="0.25">
      <c r="B22" s="558">
        <v>10000393</v>
      </c>
      <c r="C22" s="559" t="s">
        <v>792</v>
      </c>
      <c r="D22" s="562">
        <v>46</v>
      </c>
      <c r="E22" s="562">
        <v>18</v>
      </c>
      <c r="F22" s="560">
        <v>78</v>
      </c>
      <c r="G22" s="560">
        <v>25</v>
      </c>
      <c r="H22" s="564">
        <v>32</v>
      </c>
      <c r="I22" s="561">
        <v>7</v>
      </c>
    </row>
    <row r="23" spans="2:9" x14ac:dyDescent="0.25">
      <c r="B23" s="558">
        <v>10000418</v>
      </c>
      <c r="C23" s="559" t="s">
        <v>793</v>
      </c>
      <c r="D23" s="562">
        <v>116</v>
      </c>
      <c r="E23" s="562">
        <v>46</v>
      </c>
      <c r="F23" s="560">
        <v>142</v>
      </c>
      <c r="G23" s="560">
        <v>58</v>
      </c>
      <c r="H23" s="564">
        <v>26</v>
      </c>
      <c r="I23" s="561">
        <v>12</v>
      </c>
    </row>
    <row r="24" spans="2:9" x14ac:dyDescent="0.25">
      <c r="B24" s="558">
        <v>10000429</v>
      </c>
      <c r="C24" s="559" t="s">
        <v>1298</v>
      </c>
      <c r="D24" s="562">
        <v>45</v>
      </c>
      <c r="E24" s="562">
        <v>20</v>
      </c>
      <c r="F24" s="560">
        <v>67</v>
      </c>
      <c r="G24" s="560">
        <v>30</v>
      </c>
      <c r="H24" s="564">
        <v>22</v>
      </c>
      <c r="I24" s="561">
        <v>10</v>
      </c>
    </row>
    <row r="25" spans="2:9" x14ac:dyDescent="0.25">
      <c r="B25" s="558">
        <v>10000455</v>
      </c>
      <c r="C25" s="559" t="s">
        <v>795</v>
      </c>
      <c r="D25" s="562">
        <v>88</v>
      </c>
      <c r="E25" s="562">
        <v>21</v>
      </c>
      <c r="F25" s="560">
        <v>92</v>
      </c>
      <c r="G25" s="560">
        <v>23</v>
      </c>
      <c r="H25" s="564">
        <v>4</v>
      </c>
      <c r="I25" s="561">
        <v>2</v>
      </c>
    </row>
    <row r="26" spans="2:9" x14ac:dyDescent="0.25">
      <c r="B26" s="558">
        <v>10000464</v>
      </c>
      <c r="C26" s="559" t="s">
        <v>797</v>
      </c>
      <c r="D26" s="562">
        <v>273</v>
      </c>
      <c r="E26" s="562">
        <v>112</v>
      </c>
      <c r="F26" s="560">
        <v>461</v>
      </c>
      <c r="G26" s="560">
        <v>189</v>
      </c>
      <c r="H26" s="564">
        <v>188</v>
      </c>
      <c r="I26" s="561">
        <v>77</v>
      </c>
    </row>
    <row r="27" spans="2:9" x14ac:dyDescent="0.25">
      <c r="B27" s="558">
        <v>10000465</v>
      </c>
      <c r="C27" s="559" t="s">
        <v>1408</v>
      </c>
      <c r="D27" s="560">
        <v>438</v>
      </c>
      <c r="E27" s="560">
        <v>141</v>
      </c>
      <c r="F27" s="560">
        <v>441</v>
      </c>
      <c r="G27" s="560">
        <v>156</v>
      </c>
      <c r="H27" s="564">
        <v>3</v>
      </c>
      <c r="I27" s="561">
        <v>15</v>
      </c>
    </row>
    <row r="28" spans="2:9" ht="25.5" x14ac:dyDescent="0.25">
      <c r="B28" s="558">
        <v>10000482</v>
      </c>
      <c r="C28" s="559" t="s">
        <v>798</v>
      </c>
      <c r="D28" s="560">
        <v>330</v>
      </c>
      <c r="E28" s="560">
        <v>124</v>
      </c>
      <c r="F28" s="560">
        <v>350</v>
      </c>
      <c r="G28" s="560">
        <v>131</v>
      </c>
      <c r="H28" s="564">
        <v>20</v>
      </c>
      <c r="I28" s="561">
        <v>7</v>
      </c>
    </row>
    <row r="29" spans="2:9" x14ac:dyDescent="0.25">
      <c r="B29" s="558">
        <v>10000525</v>
      </c>
      <c r="C29" s="559" t="s">
        <v>1300</v>
      </c>
      <c r="D29" s="560">
        <v>73</v>
      </c>
      <c r="E29" s="560">
        <v>43</v>
      </c>
      <c r="F29" s="560">
        <v>97</v>
      </c>
      <c r="G29" s="560">
        <v>52</v>
      </c>
      <c r="H29" s="564">
        <v>24</v>
      </c>
      <c r="I29" s="561">
        <v>9</v>
      </c>
    </row>
    <row r="30" spans="2:9" x14ac:dyDescent="0.25">
      <c r="B30" s="558">
        <v>10000548</v>
      </c>
      <c r="C30" s="559" t="s">
        <v>802</v>
      </c>
      <c r="D30" s="560">
        <v>163</v>
      </c>
      <c r="E30" s="560">
        <v>110</v>
      </c>
      <c r="F30" s="560">
        <v>164</v>
      </c>
      <c r="G30" s="560">
        <v>111</v>
      </c>
      <c r="H30" s="564">
        <v>1</v>
      </c>
      <c r="I30" s="561">
        <v>1</v>
      </c>
    </row>
    <row r="31" spans="2:9" x14ac:dyDescent="0.25">
      <c r="B31" s="558">
        <v>10000705</v>
      </c>
      <c r="C31" s="559" t="s">
        <v>1410</v>
      </c>
      <c r="D31" s="560">
        <v>37</v>
      </c>
      <c r="E31" s="560">
        <v>21</v>
      </c>
      <c r="F31" s="560">
        <v>40</v>
      </c>
      <c r="G31" s="560">
        <v>25</v>
      </c>
      <c r="H31" s="564">
        <v>3</v>
      </c>
      <c r="I31" s="561">
        <v>4</v>
      </c>
    </row>
    <row r="32" spans="2:9" x14ac:dyDescent="0.25">
      <c r="B32" s="558">
        <v>10000962</v>
      </c>
      <c r="C32" s="559" t="s">
        <v>805</v>
      </c>
      <c r="D32" s="560">
        <v>291</v>
      </c>
      <c r="E32" s="560">
        <v>94</v>
      </c>
      <c r="F32" s="560">
        <v>332</v>
      </c>
      <c r="G32" s="560">
        <v>100</v>
      </c>
      <c r="H32" s="564">
        <v>41</v>
      </c>
      <c r="I32" s="561">
        <v>6</v>
      </c>
    </row>
    <row r="33" spans="2:9" x14ac:dyDescent="0.25">
      <c r="B33" s="558">
        <v>10000969</v>
      </c>
      <c r="C33" s="559" t="s">
        <v>807</v>
      </c>
      <c r="D33" s="560">
        <v>186</v>
      </c>
      <c r="E33" s="560">
        <v>70</v>
      </c>
      <c r="F33" s="560">
        <v>212</v>
      </c>
      <c r="G33" s="560">
        <v>88</v>
      </c>
      <c r="H33" s="564">
        <v>26</v>
      </c>
      <c r="I33" s="561">
        <v>18</v>
      </c>
    </row>
    <row r="34" spans="2:9" x14ac:dyDescent="0.25">
      <c r="B34" s="558">
        <v>10000996</v>
      </c>
      <c r="C34" s="559" t="s">
        <v>809</v>
      </c>
      <c r="D34" s="560">
        <v>97</v>
      </c>
      <c r="E34" s="560">
        <v>32</v>
      </c>
      <c r="F34" s="560">
        <v>221</v>
      </c>
      <c r="G34" s="560">
        <v>40</v>
      </c>
      <c r="H34" s="564">
        <v>124</v>
      </c>
      <c r="I34" s="561">
        <v>8</v>
      </c>
    </row>
    <row r="35" spans="2:9" x14ac:dyDescent="0.25">
      <c r="B35" s="558">
        <v>10001112</v>
      </c>
      <c r="C35" s="559" t="s">
        <v>811</v>
      </c>
      <c r="D35" s="560">
        <v>86</v>
      </c>
      <c r="E35" s="560">
        <v>29</v>
      </c>
      <c r="F35" s="560">
        <v>101</v>
      </c>
      <c r="G35" s="560">
        <v>48</v>
      </c>
      <c r="H35" s="564">
        <v>15</v>
      </c>
      <c r="I35" s="561">
        <v>19</v>
      </c>
    </row>
    <row r="36" spans="2:9" x14ac:dyDescent="0.25">
      <c r="B36" s="558">
        <v>10001120</v>
      </c>
      <c r="C36" s="559" t="s">
        <v>812</v>
      </c>
      <c r="D36" s="560">
        <v>45</v>
      </c>
      <c r="E36" s="560">
        <v>26</v>
      </c>
      <c r="F36" s="560">
        <v>89</v>
      </c>
      <c r="G36" s="560">
        <v>50</v>
      </c>
      <c r="H36" s="564">
        <v>44</v>
      </c>
      <c r="I36" s="561">
        <v>24</v>
      </c>
    </row>
    <row r="37" spans="2:9" x14ac:dyDescent="0.25">
      <c r="B37" s="558">
        <v>10001135</v>
      </c>
      <c r="C37" s="559" t="s">
        <v>1412</v>
      </c>
      <c r="D37" s="560">
        <v>204</v>
      </c>
      <c r="E37" s="560">
        <v>78</v>
      </c>
      <c r="F37" s="560">
        <v>254</v>
      </c>
      <c r="G37" s="560">
        <v>91</v>
      </c>
      <c r="H37" s="564">
        <v>50</v>
      </c>
      <c r="I37" s="561">
        <v>13</v>
      </c>
    </row>
    <row r="38" spans="2:9" x14ac:dyDescent="0.25">
      <c r="B38" s="558">
        <v>10001187</v>
      </c>
      <c r="C38" s="559" t="s">
        <v>1302</v>
      </c>
      <c r="D38" s="560">
        <v>260</v>
      </c>
      <c r="E38" s="560">
        <v>156</v>
      </c>
      <c r="F38" s="560">
        <v>264</v>
      </c>
      <c r="G38" s="560">
        <v>160</v>
      </c>
      <c r="H38" s="564">
        <v>4</v>
      </c>
      <c r="I38" s="561">
        <v>4</v>
      </c>
    </row>
    <row r="39" spans="2:9" ht="25.5" x14ac:dyDescent="0.25">
      <c r="B39" s="558">
        <v>10001197</v>
      </c>
      <c r="C39" s="559" t="s">
        <v>1413</v>
      </c>
      <c r="D39" s="560">
        <v>272</v>
      </c>
      <c r="E39" s="560">
        <v>144</v>
      </c>
      <c r="F39" s="560">
        <v>332</v>
      </c>
      <c r="G39" s="560">
        <v>161</v>
      </c>
      <c r="H39" s="564">
        <v>60</v>
      </c>
      <c r="I39" s="561">
        <v>17</v>
      </c>
    </row>
    <row r="40" spans="2:9" x14ac:dyDescent="0.25">
      <c r="B40" s="558">
        <v>10001210</v>
      </c>
      <c r="C40" s="559" t="s">
        <v>814</v>
      </c>
      <c r="D40" s="560">
        <v>538</v>
      </c>
      <c r="E40" s="560">
        <v>207</v>
      </c>
      <c r="F40" s="560">
        <v>889</v>
      </c>
      <c r="G40" s="560">
        <v>255</v>
      </c>
      <c r="H40" s="564">
        <v>351</v>
      </c>
      <c r="I40" s="561">
        <v>48</v>
      </c>
    </row>
    <row r="41" spans="2:9" x14ac:dyDescent="0.25">
      <c r="B41" s="558">
        <v>10001216</v>
      </c>
      <c r="C41" s="559" t="s">
        <v>1414</v>
      </c>
      <c r="D41" s="560">
        <v>191</v>
      </c>
      <c r="E41" s="560">
        <v>112</v>
      </c>
      <c r="F41" s="560">
        <v>297</v>
      </c>
      <c r="G41" s="560">
        <v>147</v>
      </c>
      <c r="H41" s="564">
        <v>106</v>
      </c>
      <c r="I41" s="561">
        <v>35</v>
      </c>
    </row>
    <row r="42" spans="2:9" ht="25.5" x14ac:dyDescent="0.25">
      <c r="B42" s="558">
        <v>10001289</v>
      </c>
      <c r="C42" s="559" t="s">
        <v>1557</v>
      </c>
      <c r="D42" s="560">
        <v>8</v>
      </c>
      <c r="E42" s="560">
        <v>2</v>
      </c>
      <c r="F42" s="560">
        <v>9</v>
      </c>
      <c r="G42" s="560">
        <v>3</v>
      </c>
      <c r="H42" s="564">
        <v>1</v>
      </c>
      <c r="I42" s="561">
        <v>1</v>
      </c>
    </row>
    <row r="43" spans="2:9" x14ac:dyDescent="0.25">
      <c r="B43" s="558">
        <v>10001304</v>
      </c>
      <c r="C43" s="559" t="s">
        <v>818</v>
      </c>
      <c r="D43" s="560">
        <v>167</v>
      </c>
      <c r="E43" s="560">
        <v>59</v>
      </c>
      <c r="F43" s="560">
        <v>255</v>
      </c>
      <c r="G43" s="560">
        <v>88</v>
      </c>
      <c r="H43" s="564">
        <v>88</v>
      </c>
      <c r="I43" s="561">
        <v>29</v>
      </c>
    </row>
    <row r="44" spans="2:9" x14ac:dyDescent="0.25">
      <c r="B44" s="558">
        <v>10001348</v>
      </c>
      <c r="C44" s="559" t="s">
        <v>819</v>
      </c>
      <c r="D44" s="560">
        <v>145</v>
      </c>
      <c r="E44" s="560">
        <v>49</v>
      </c>
      <c r="F44" s="560">
        <v>153</v>
      </c>
      <c r="G44" s="560">
        <v>59</v>
      </c>
      <c r="H44" s="564">
        <v>8</v>
      </c>
      <c r="I44" s="561">
        <v>10</v>
      </c>
    </row>
    <row r="45" spans="2:9" x14ac:dyDescent="0.25">
      <c r="B45" s="558">
        <v>10001376</v>
      </c>
      <c r="C45" s="559" t="s">
        <v>1559</v>
      </c>
      <c r="D45" s="560">
        <v>13</v>
      </c>
      <c r="E45" s="560">
        <v>6</v>
      </c>
      <c r="F45" s="560">
        <v>61</v>
      </c>
      <c r="G45" s="560">
        <v>30</v>
      </c>
      <c r="H45" s="564">
        <v>48</v>
      </c>
      <c r="I45" s="561">
        <v>24</v>
      </c>
    </row>
    <row r="46" spans="2:9" x14ac:dyDescent="0.25">
      <c r="B46" s="558">
        <v>10001379</v>
      </c>
      <c r="C46" s="559" t="s">
        <v>1303</v>
      </c>
      <c r="D46" s="560">
        <v>118</v>
      </c>
      <c r="E46" s="560">
        <v>47</v>
      </c>
      <c r="F46" s="560">
        <v>260</v>
      </c>
      <c r="G46" s="560">
        <v>94</v>
      </c>
      <c r="H46" s="564">
        <v>142</v>
      </c>
      <c r="I46" s="561">
        <v>47</v>
      </c>
    </row>
    <row r="47" spans="2:9" x14ac:dyDescent="0.25">
      <c r="B47" s="558">
        <v>10001418</v>
      </c>
      <c r="C47" s="559" t="s">
        <v>823</v>
      </c>
      <c r="D47" s="560">
        <v>258</v>
      </c>
      <c r="E47" s="560">
        <v>105</v>
      </c>
      <c r="F47" s="560">
        <v>276</v>
      </c>
      <c r="G47" s="560">
        <v>108</v>
      </c>
      <c r="H47" s="564">
        <v>18</v>
      </c>
      <c r="I47" s="561">
        <v>3</v>
      </c>
    </row>
    <row r="48" spans="2:9" ht="25.5" x14ac:dyDescent="0.25">
      <c r="B48" s="558">
        <v>10001420</v>
      </c>
      <c r="C48" s="559" t="s">
        <v>824</v>
      </c>
      <c r="D48" s="560">
        <v>557</v>
      </c>
      <c r="E48" s="560">
        <v>352</v>
      </c>
      <c r="F48" s="560">
        <v>559</v>
      </c>
      <c r="G48" s="560">
        <v>353</v>
      </c>
      <c r="H48" s="564">
        <v>2</v>
      </c>
      <c r="I48" s="561">
        <v>1</v>
      </c>
    </row>
    <row r="49" spans="2:9" x14ac:dyDescent="0.25">
      <c r="B49" s="558">
        <v>10001427</v>
      </c>
      <c r="C49" s="559" t="s">
        <v>825</v>
      </c>
      <c r="D49" s="560">
        <v>103</v>
      </c>
      <c r="E49" s="560">
        <v>27</v>
      </c>
      <c r="F49" s="560">
        <v>119</v>
      </c>
      <c r="G49" s="560">
        <v>32</v>
      </c>
      <c r="H49" s="564">
        <v>16</v>
      </c>
      <c r="I49" s="561">
        <v>5</v>
      </c>
    </row>
    <row r="50" spans="2:9" ht="25.5" x14ac:dyDescent="0.25">
      <c r="B50" s="558">
        <v>10001462</v>
      </c>
      <c r="C50" s="559" t="s">
        <v>1305</v>
      </c>
      <c r="D50" s="560">
        <v>241</v>
      </c>
      <c r="E50" s="560">
        <v>92</v>
      </c>
      <c r="F50" s="560">
        <v>250</v>
      </c>
      <c r="G50" s="560">
        <v>104</v>
      </c>
      <c r="H50" s="564">
        <v>9</v>
      </c>
      <c r="I50" s="561">
        <v>12</v>
      </c>
    </row>
    <row r="51" spans="2:9" x14ac:dyDescent="0.25">
      <c r="B51" s="558">
        <v>10001463</v>
      </c>
      <c r="C51" s="559" t="s">
        <v>1415</v>
      </c>
      <c r="D51" s="560">
        <v>267</v>
      </c>
      <c r="E51" s="560">
        <v>156</v>
      </c>
      <c r="F51" s="560">
        <v>329</v>
      </c>
      <c r="G51" s="560">
        <v>168</v>
      </c>
      <c r="H51" s="564">
        <v>62</v>
      </c>
      <c r="I51" s="561">
        <v>12</v>
      </c>
    </row>
    <row r="52" spans="2:9" x14ac:dyDescent="0.25">
      <c r="B52" s="558">
        <v>10001485</v>
      </c>
      <c r="C52" s="559" t="s">
        <v>826</v>
      </c>
      <c r="D52" s="560">
        <v>176</v>
      </c>
      <c r="E52" s="560">
        <v>82</v>
      </c>
      <c r="F52" s="560">
        <v>181</v>
      </c>
      <c r="G52" s="560">
        <v>87</v>
      </c>
      <c r="H52" s="564">
        <v>5</v>
      </c>
      <c r="I52" s="561">
        <v>5</v>
      </c>
    </row>
    <row r="53" spans="2:9" x14ac:dyDescent="0.25">
      <c r="B53" s="558">
        <v>10001488</v>
      </c>
      <c r="C53" s="559" t="s">
        <v>827</v>
      </c>
      <c r="D53" s="560">
        <v>400</v>
      </c>
      <c r="E53" s="560">
        <v>127</v>
      </c>
      <c r="F53" s="560">
        <v>475</v>
      </c>
      <c r="G53" s="560">
        <v>144</v>
      </c>
      <c r="H53" s="564">
        <v>75</v>
      </c>
      <c r="I53" s="561">
        <v>17</v>
      </c>
    </row>
    <row r="54" spans="2:9" x14ac:dyDescent="0.25">
      <c r="B54" s="558">
        <v>10001496</v>
      </c>
      <c r="C54" s="559" t="s">
        <v>1416</v>
      </c>
      <c r="D54" s="560">
        <v>82</v>
      </c>
      <c r="E54" s="560">
        <v>34</v>
      </c>
      <c r="F54" s="560">
        <v>92</v>
      </c>
      <c r="G54" s="560">
        <v>37</v>
      </c>
      <c r="H54" s="564">
        <v>10</v>
      </c>
      <c r="I54" s="561">
        <v>3</v>
      </c>
    </row>
    <row r="55" spans="2:9" x14ac:dyDescent="0.25">
      <c r="B55" s="558">
        <v>10001506</v>
      </c>
      <c r="C55" s="559" t="s">
        <v>1306</v>
      </c>
      <c r="D55" s="560">
        <v>421</v>
      </c>
      <c r="E55" s="560">
        <v>207</v>
      </c>
      <c r="F55" s="560">
        <v>467</v>
      </c>
      <c r="G55" s="560">
        <v>223</v>
      </c>
      <c r="H55" s="564">
        <v>46</v>
      </c>
      <c r="I55" s="561">
        <v>16</v>
      </c>
    </row>
    <row r="56" spans="2:9" x14ac:dyDescent="0.25">
      <c r="B56" s="558">
        <v>10001535</v>
      </c>
      <c r="C56" s="559" t="s">
        <v>217</v>
      </c>
      <c r="D56" s="560">
        <v>946</v>
      </c>
      <c r="E56" s="560">
        <v>452</v>
      </c>
      <c r="F56" s="560">
        <v>948</v>
      </c>
      <c r="G56" s="560">
        <v>480</v>
      </c>
      <c r="H56" s="564">
        <v>2</v>
      </c>
      <c r="I56" s="561">
        <v>28</v>
      </c>
    </row>
    <row r="57" spans="2:9" x14ac:dyDescent="0.25">
      <c r="B57" s="558">
        <v>10001547</v>
      </c>
      <c r="C57" s="559" t="s">
        <v>1308</v>
      </c>
      <c r="D57" s="560">
        <v>129</v>
      </c>
      <c r="E57" s="560">
        <v>51</v>
      </c>
      <c r="F57" s="560">
        <v>212</v>
      </c>
      <c r="G57" s="560">
        <v>89</v>
      </c>
      <c r="H57" s="564">
        <v>83</v>
      </c>
      <c r="I57" s="561">
        <v>38</v>
      </c>
    </row>
    <row r="58" spans="2:9" x14ac:dyDescent="0.25">
      <c r="B58" s="558">
        <v>10001640</v>
      </c>
      <c r="C58" s="559" t="s">
        <v>833</v>
      </c>
      <c r="D58" s="560">
        <v>278</v>
      </c>
      <c r="E58" s="560">
        <v>84</v>
      </c>
      <c r="F58" s="560">
        <v>280</v>
      </c>
      <c r="G58" s="560">
        <v>86</v>
      </c>
      <c r="H58" s="564">
        <v>2</v>
      </c>
      <c r="I58" s="561">
        <v>2</v>
      </c>
    </row>
    <row r="59" spans="2:9" x14ac:dyDescent="0.25">
      <c r="B59" s="558">
        <v>10001667</v>
      </c>
      <c r="C59" s="559" t="s">
        <v>1287</v>
      </c>
      <c r="D59" s="560">
        <v>193</v>
      </c>
      <c r="E59" s="560">
        <v>75</v>
      </c>
      <c r="F59" s="560">
        <v>203</v>
      </c>
      <c r="G59" s="560">
        <v>95</v>
      </c>
      <c r="H59" s="564">
        <v>10</v>
      </c>
      <c r="I59" s="561">
        <v>20</v>
      </c>
    </row>
    <row r="60" spans="2:9" x14ac:dyDescent="0.25">
      <c r="B60" s="558">
        <v>10001673</v>
      </c>
      <c r="C60" s="559" t="s">
        <v>1309</v>
      </c>
      <c r="D60" s="560">
        <v>126</v>
      </c>
      <c r="E60" s="560">
        <v>58</v>
      </c>
      <c r="F60" s="560">
        <v>128</v>
      </c>
      <c r="G60" s="560">
        <v>64</v>
      </c>
      <c r="H60" s="564">
        <v>2</v>
      </c>
      <c r="I60" s="561">
        <v>6</v>
      </c>
    </row>
    <row r="61" spans="2:9" x14ac:dyDescent="0.25">
      <c r="B61" s="558">
        <v>10001681</v>
      </c>
      <c r="C61" s="559" t="s">
        <v>835</v>
      </c>
      <c r="D61" s="560">
        <v>279</v>
      </c>
      <c r="E61" s="560">
        <v>78</v>
      </c>
      <c r="F61" s="560">
        <v>349</v>
      </c>
      <c r="G61" s="560">
        <v>100</v>
      </c>
      <c r="H61" s="564">
        <v>70</v>
      </c>
      <c r="I61" s="561">
        <v>22</v>
      </c>
    </row>
    <row r="62" spans="2:9" x14ac:dyDescent="0.25">
      <c r="B62" s="558">
        <v>10001691</v>
      </c>
      <c r="C62" s="559" t="s">
        <v>1310</v>
      </c>
      <c r="D62" s="560">
        <v>91</v>
      </c>
      <c r="E62" s="560">
        <v>26</v>
      </c>
      <c r="F62" s="560">
        <v>247</v>
      </c>
      <c r="G62" s="560">
        <v>59</v>
      </c>
      <c r="H62" s="564">
        <v>156</v>
      </c>
      <c r="I62" s="561">
        <v>33</v>
      </c>
    </row>
    <row r="63" spans="2:9" x14ac:dyDescent="0.25">
      <c r="B63" s="558">
        <v>10001784</v>
      </c>
      <c r="C63" s="559" t="s">
        <v>837</v>
      </c>
      <c r="D63" s="560">
        <v>35</v>
      </c>
      <c r="E63" s="560">
        <v>16</v>
      </c>
      <c r="F63" s="560">
        <v>37</v>
      </c>
      <c r="G63" s="560">
        <v>21</v>
      </c>
      <c r="H63" s="564">
        <v>2</v>
      </c>
      <c r="I63" s="561">
        <v>5</v>
      </c>
    </row>
    <row r="64" spans="2:9" x14ac:dyDescent="0.25">
      <c r="B64" s="558">
        <v>10001788</v>
      </c>
      <c r="C64" s="559" t="s">
        <v>839</v>
      </c>
      <c r="D64" s="560">
        <v>255</v>
      </c>
      <c r="E64" s="560">
        <v>78</v>
      </c>
      <c r="F64" s="560">
        <v>257</v>
      </c>
      <c r="G64" s="560">
        <v>103</v>
      </c>
      <c r="H64" s="564">
        <v>2</v>
      </c>
      <c r="I64" s="561">
        <v>25</v>
      </c>
    </row>
    <row r="65" spans="2:9" x14ac:dyDescent="0.25">
      <c r="B65" s="558">
        <v>10001794</v>
      </c>
      <c r="C65" s="559" t="s">
        <v>840</v>
      </c>
      <c r="D65" s="560">
        <v>165</v>
      </c>
      <c r="E65" s="560">
        <v>62</v>
      </c>
      <c r="F65" s="560">
        <v>169</v>
      </c>
      <c r="G65" s="560">
        <v>64</v>
      </c>
      <c r="H65" s="564">
        <v>4</v>
      </c>
      <c r="I65" s="561">
        <v>2</v>
      </c>
    </row>
    <row r="66" spans="2:9" x14ac:dyDescent="0.25">
      <c r="B66" s="558">
        <v>10001804</v>
      </c>
      <c r="C66" s="559" t="s">
        <v>841</v>
      </c>
      <c r="D66" s="560">
        <v>344</v>
      </c>
      <c r="E66" s="560">
        <v>179</v>
      </c>
      <c r="F66" s="560">
        <v>355</v>
      </c>
      <c r="G66" s="560">
        <v>191</v>
      </c>
      <c r="H66" s="564">
        <v>11</v>
      </c>
      <c r="I66" s="561">
        <v>12</v>
      </c>
    </row>
    <row r="67" spans="2:9" x14ac:dyDescent="0.25">
      <c r="B67" s="558">
        <v>10001809</v>
      </c>
      <c r="C67" s="559" t="s">
        <v>843</v>
      </c>
      <c r="D67" s="560">
        <v>98</v>
      </c>
      <c r="E67" s="560">
        <v>28</v>
      </c>
      <c r="F67" s="560">
        <v>108</v>
      </c>
      <c r="G67" s="560">
        <v>31</v>
      </c>
      <c r="H67" s="564">
        <v>10</v>
      </c>
      <c r="I67" s="561">
        <v>3</v>
      </c>
    </row>
    <row r="68" spans="2:9" ht="25.5" x14ac:dyDescent="0.25">
      <c r="B68" s="558">
        <v>10001816</v>
      </c>
      <c r="C68" s="559" t="s">
        <v>845</v>
      </c>
      <c r="D68" s="560">
        <v>415</v>
      </c>
      <c r="E68" s="560">
        <v>91</v>
      </c>
      <c r="F68" s="560">
        <v>423</v>
      </c>
      <c r="G68" s="560">
        <v>102</v>
      </c>
      <c r="H68" s="564">
        <v>8</v>
      </c>
      <c r="I68" s="561">
        <v>11</v>
      </c>
    </row>
    <row r="69" spans="2:9" x14ac:dyDescent="0.25">
      <c r="B69" s="558">
        <v>10001833</v>
      </c>
      <c r="C69" s="559" t="s">
        <v>847</v>
      </c>
      <c r="D69" s="560">
        <v>181</v>
      </c>
      <c r="E69" s="560">
        <v>58</v>
      </c>
      <c r="F69" s="560">
        <v>185</v>
      </c>
      <c r="G69" s="560">
        <v>62</v>
      </c>
      <c r="H69" s="564">
        <v>4</v>
      </c>
      <c r="I69" s="561">
        <v>4</v>
      </c>
    </row>
    <row r="70" spans="2:9" x14ac:dyDescent="0.25">
      <c r="B70" s="558">
        <v>10020301</v>
      </c>
      <c r="C70" s="559" t="s">
        <v>222</v>
      </c>
      <c r="D70" s="560">
        <v>1113</v>
      </c>
      <c r="E70" s="560">
        <v>325</v>
      </c>
      <c r="F70" s="560">
        <v>1125</v>
      </c>
      <c r="G70" s="560">
        <v>334</v>
      </c>
      <c r="H70" s="564">
        <v>12</v>
      </c>
      <c r="I70" s="561">
        <v>9</v>
      </c>
    </row>
    <row r="71" spans="2:9" x14ac:dyDescent="0.25">
      <c r="B71" s="558">
        <v>10040307</v>
      </c>
      <c r="C71" s="559" t="s">
        <v>478</v>
      </c>
      <c r="D71" s="560">
        <v>890</v>
      </c>
      <c r="E71" s="560">
        <v>292</v>
      </c>
      <c r="F71" s="560">
        <v>957</v>
      </c>
      <c r="G71" s="560">
        <v>336</v>
      </c>
      <c r="H71" s="564">
        <v>67</v>
      </c>
      <c r="I71" s="561">
        <v>44</v>
      </c>
    </row>
    <row r="72" spans="2:9" ht="25.5" x14ac:dyDescent="0.25">
      <c r="B72" s="558">
        <v>10054109</v>
      </c>
      <c r="C72" s="559" t="s">
        <v>435</v>
      </c>
      <c r="D72" s="560">
        <v>1308</v>
      </c>
      <c r="E72" s="560">
        <v>585</v>
      </c>
      <c r="F72" s="560">
        <v>1474</v>
      </c>
      <c r="G72" s="560">
        <v>658</v>
      </c>
      <c r="H72" s="564">
        <v>166</v>
      </c>
      <c r="I72" s="561">
        <v>73</v>
      </c>
    </row>
    <row r="73" spans="2:9" ht="25.5" x14ac:dyDescent="0.25">
      <c r="B73" s="558">
        <v>10054211</v>
      </c>
      <c r="C73" s="559" t="s">
        <v>224</v>
      </c>
      <c r="D73" s="560">
        <v>80</v>
      </c>
      <c r="E73" s="560">
        <v>35</v>
      </c>
      <c r="F73" s="560">
        <v>99</v>
      </c>
      <c r="G73" s="560">
        <v>37</v>
      </c>
      <c r="H73" s="564">
        <v>19</v>
      </c>
      <c r="I73" s="561">
        <v>2</v>
      </c>
    </row>
    <row r="74" spans="2:9" x14ac:dyDescent="0.25">
      <c r="B74" s="558">
        <v>10064041</v>
      </c>
      <c r="C74" s="559" t="s">
        <v>849</v>
      </c>
      <c r="D74" s="560">
        <v>351</v>
      </c>
      <c r="E74" s="560">
        <v>159</v>
      </c>
      <c r="F74" s="560">
        <v>369</v>
      </c>
      <c r="G74" s="560">
        <v>176</v>
      </c>
      <c r="H74" s="564">
        <v>18</v>
      </c>
      <c r="I74" s="561">
        <v>17</v>
      </c>
    </row>
    <row r="75" spans="2:9" x14ac:dyDescent="0.25">
      <c r="B75" s="558">
        <v>10064103</v>
      </c>
      <c r="C75" s="559" t="s">
        <v>510</v>
      </c>
      <c r="D75" s="560">
        <v>2053</v>
      </c>
      <c r="E75" s="560">
        <v>797</v>
      </c>
      <c r="F75" s="560">
        <v>2065</v>
      </c>
      <c r="G75" s="560">
        <v>834</v>
      </c>
      <c r="H75" s="564">
        <v>12</v>
      </c>
      <c r="I75" s="561">
        <v>37</v>
      </c>
    </row>
    <row r="76" spans="2:9" x14ac:dyDescent="0.25">
      <c r="B76" s="558">
        <v>10064111</v>
      </c>
      <c r="C76" s="559" t="s">
        <v>226</v>
      </c>
      <c r="D76" s="560">
        <v>1688</v>
      </c>
      <c r="E76" s="560">
        <v>882</v>
      </c>
      <c r="F76" s="560">
        <v>1702</v>
      </c>
      <c r="G76" s="560">
        <v>904</v>
      </c>
      <c r="H76" s="564">
        <v>14</v>
      </c>
      <c r="I76" s="561">
        <v>22</v>
      </c>
    </row>
    <row r="77" spans="2:9" x14ac:dyDescent="0.25">
      <c r="B77" s="558">
        <v>10064120</v>
      </c>
      <c r="C77" s="559" t="s">
        <v>227</v>
      </c>
      <c r="D77" s="560">
        <v>4313</v>
      </c>
      <c r="E77" s="560">
        <v>2349</v>
      </c>
      <c r="F77" s="560">
        <v>4917</v>
      </c>
      <c r="G77" s="560">
        <v>2680</v>
      </c>
      <c r="H77" s="564">
        <v>604</v>
      </c>
      <c r="I77" s="561">
        <v>331</v>
      </c>
    </row>
    <row r="78" spans="2:9" ht="25.5" x14ac:dyDescent="0.25">
      <c r="B78" s="558">
        <v>10065207</v>
      </c>
      <c r="C78" s="559" t="s">
        <v>1417</v>
      </c>
      <c r="D78" s="560">
        <v>72</v>
      </c>
      <c r="E78" s="560">
        <v>26</v>
      </c>
      <c r="F78" s="560">
        <v>78</v>
      </c>
      <c r="G78" s="560">
        <v>29</v>
      </c>
      <c r="H78" s="564">
        <v>6</v>
      </c>
      <c r="I78" s="561">
        <v>3</v>
      </c>
    </row>
    <row r="79" spans="2:9" x14ac:dyDescent="0.25">
      <c r="B79" s="558">
        <v>10065214</v>
      </c>
      <c r="C79" s="559" t="s">
        <v>581</v>
      </c>
      <c r="D79" s="560">
        <v>99</v>
      </c>
      <c r="E79" s="560">
        <v>48</v>
      </c>
      <c r="F79" s="560">
        <v>148</v>
      </c>
      <c r="G79" s="560">
        <v>70</v>
      </c>
      <c r="H79" s="564">
        <v>49</v>
      </c>
      <c r="I79" s="561">
        <v>22</v>
      </c>
    </row>
    <row r="80" spans="2:9" ht="25.5" x14ac:dyDescent="0.25">
      <c r="B80" s="558">
        <v>10065409</v>
      </c>
      <c r="C80" s="559" t="s">
        <v>851</v>
      </c>
      <c r="D80" s="560">
        <v>312</v>
      </c>
      <c r="E80" s="560">
        <v>98</v>
      </c>
      <c r="F80" s="560">
        <v>318</v>
      </c>
      <c r="G80" s="560">
        <v>115</v>
      </c>
      <c r="H80" s="564">
        <v>6</v>
      </c>
      <c r="I80" s="561">
        <v>17</v>
      </c>
    </row>
    <row r="81" spans="2:9" x14ac:dyDescent="0.25">
      <c r="B81" s="558">
        <v>10075413</v>
      </c>
      <c r="C81" s="559" t="s">
        <v>855</v>
      </c>
      <c r="D81" s="560">
        <v>297</v>
      </c>
      <c r="E81" s="560">
        <v>174</v>
      </c>
      <c r="F81" s="560">
        <v>299</v>
      </c>
      <c r="G81" s="560">
        <v>180</v>
      </c>
      <c r="H81" s="564">
        <v>2</v>
      </c>
      <c r="I81" s="561">
        <v>6</v>
      </c>
    </row>
    <row r="82" spans="2:9" x14ac:dyDescent="0.25">
      <c r="B82" s="558">
        <v>10075415</v>
      </c>
      <c r="C82" s="559" t="s">
        <v>1563</v>
      </c>
      <c r="D82" s="560">
        <v>119</v>
      </c>
      <c r="E82" s="560">
        <v>63</v>
      </c>
      <c r="F82" s="560">
        <v>125</v>
      </c>
      <c r="G82" s="560">
        <v>69</v>
      </c>
      <c r="H82" s="564">
        <v>6</v>
      </c>
      <c r="I82" s="561">
        <v>6</v>
      </c>
    </row>
    <row r="83" spans="2:9" x14ac:dyDescent="0.25">
      <c r="B83" s="558">
        <v>10075421</v>
      </c>
      <c r="C83" s="559" t="s">
        <v>1418</v>
      </c>
      <c r="D83" s="560">
        <v>45</v>
      </c>
      <c r="E83" s="560">
        <v>25</v>
      </c>
      <c r="F83" s="560">
        <v>48</v>
      </c>
      <c r="G83" s="560">
        <v>27</v>
      </c>
      <c r="H83" s="564">
        <v>3</v>
      </c>
      <c r="I83" s="561">
        <v>2</v>
      </c>
    </row>
    <row r="84" spans="2:9" x14ac:dyDescent="0.25">
      <c r="B84" s="558">
        <v>10075425</v>
      </c>
      <c r="C84" s="559" t="s">
        <v>858</v>
      </c>
      <c r="D84" s="560">
        <v>163</v>
      </c>
      <c r="E84" s="560">
        <v>58</v>
      </c>
      <c r="F84" s="560">
        <v>169</v>
      </c>
      <c r="G84" s="560">
        <v>60</v>
      </c>
      <c r="H84" s="564">
        <v>6</v>
      </c>
      <c r="I84" s="561">
        <v>2</v>
      </c>
    </row>
    <row r="85" spans="2:9" ht="25.5" x14ac:dyDescent="0.25">
      <c r="B85" s="558">
        <v>10077403</v>
      </c>
      <c r="C85" s="559" t="s">
        <v>861</v>
      </c>
      <c r="D85" s="560">
        <v>100</v>
      </c>
      <c r="E85" s="560">
        <v>56</v>
      </c>
      <c r="F85" s="560">
        <v>110</v>
      </c>
      <c r="G85" s="560">
        <v>58</v>
      </c>
      <c r="H85" s="564">
        <v>10</v>
      </c>
      <c r="I85" s="561">
        <v>2</v>
      </c>
    </row>
    <row r="86" spans="2:9" x14ac:dyDescent="0.25">
      <c r="B86" s="558">
        <v>10077417</v>
      </c>
      <c r="C86" s="559" t="s">
        <v>862</v>
      </c>
      <c r="D86" s="560">
        <v>342</v>
      </c>
      <c r="E86" s="560">
        <v>215</v>
      </c>
      <c r="F86" s="560">
        <v>345</v>
      </c>
      <c r="G86" s="560">
        <v>215</v>
      </c>
      <c r="H86" s="564">
        <v>3</v>
      </c>
      <c r="I86" s="561">
        <v>0</v>
      </c>
    </row>
    <row r="87" spans="2:9" x14ac:dyDescent="0.25">
      <c r="B87" s="558">
        <v>10077445</v>
      </c>
      <c r="C87" s="559" t="s">
        <v>1312</v>
      </c>
      <c r="D87" s="560">
        <v>21</v>
      </c>
      <c r="E87" s="560">
        <v>8</v>
      </c>
      <c r="F87" s="560">
        <v>25</v>
      </c>
      <c r="G87" s="560">
        <v>19</v>
      </c>
      <c r="H87" s="564">
        <v>4</v>
      </c>
      <c r="I87" s="561">
        <v>11</v>
      </c>
    </row>
    <row r="88" spans="2:9" x14ac:dyDescent="0.25">
      <c r="B88" s="558">
        <v>19175405</v>
      </c>
      <c r="C88" s="559" t="s">
        <v>866</v>
      </c>
      <c r="D88" s="560">
        <v>16</v>
      </c>
      <c r="E88" s="560">
        <v>5</v>
      </c>
      <c r="F88" s="560">
        <v>45</v>
      </c>
      <c r="G88" s="560">
        <v>18</v>
      </c>
      <c r="H88" s="564">
        <v>29</v>
      </c>
      <c r="I88" s="561">
        <v>13</v>
      </c>
    </row>
    <row r="89" spans="2:9" x14ac:dyDescent="0.25">
      <c r="B89" s="558">
        <v>19175408</v>
      </c>
      <c r="C89" s="559" t="s">
        <v>867</v>
      </c>
      <c r="D89" s="560">
        <v>271</v>
      </c>
      <c r="E89" s="560">
        <v>98</v>
      </c>
      <c r="F89" s="560">
        <v>275</v>
      </c>
      <c r="G89" s="560">
        <v>102</v>
      </c>
      <c r="H89" s="564">
        <v>4</v>
      </c>
      <c r="I89" s="561">
        <v>4</v>
      </c>
    </row>
    <row r="90" spans="2:9" x14ac:dyDescent="0.25">
      <c r="B90" s="558">
        <v>19175414</v>
      </c>
      <c r="C90" s="559" t="s">
        <v>1317</v>
      </c>
      <c r="D90" s="560">
        <v>207</v>
      </c>
      <c r="E90" s="560">
        <v>123</v>
      </c>
      <c r="F90" s="560">
        <v>239</v>
      </c>
      <c r="G90" s="560">
        <v>127</v>
      </c>
      <c r="H90" s="564">
        <v>32</v>
      </c>
      <c r="I90" s="561">
        <v>4</v>
      </c>
    </row>
    <row r="91" spans="2:9" x14ac:dyDescent="0.25">
      <c r="B91" s="558">
        <v>19175415</v>
      </c>
      <c r="C91" s="559" t="s">
        <v>869</v>
      </c>
      <c r="D91" s="560">
        <v>242</v>
      </c>
      <c r="E91" s="560">
        <v>167</v>
      </c>
      <c r="F91" s="560">
        <v>244</v>
      </c>
      <c r="G91" s="560">
        <v>168</v>
      </c>
      <c r="H91" s="564">
        <v>2</v>
      </c>
      <c r="I91" s="561">
        <v>1</v>
      </c>
    </row>
    <row r="92" spans="2:9" x14ac:dyDescent="0.25">
      <c r="B92" s="558">
        <v>19175425</v>
      </c>
      <c r="C92" s="559" t="s">
        <v>872</v>
      </c>
      <c r="D92" s="560">
        <v>66</v>
      </c>
      <c r="E92" s="560">
        <v>27</v>
      </c>
      <c r="F92" s="560">
        <v>72</v>
      </c>
      <c r="G92" s="560">
        <v>31</v>
      </c>
      <c r="H92" s="564">
        <v>6</v>
      </c>
      <c r="I92" s="561">
        <v>4</v>
      </c>
    </row>
    <row r="93" spans="2:9" ht="25.5" x14ac:dyDescent="0.25">
      <c r="B93" s="558">
        <v>19175427</v>
      </c>
      <c r="C93" s="559" t="s">
        <v>874</v>
      </c>
      <c r="D93" s="560">
        <v>142</v>
      </c>
      <c r="E93" s="560">
        <v>44</v>
      </c>
      <c r="F93" s="560">
        <v>146</v>
      </c>
      <c r="G93" s="560">
        <v>51</v>
      </c>
      <c r="H93" s="564">
        <v>4</v>
      </c>
      <c r="I93" s="561">
        <v>7</v>
      </c>
    </row>
    <row r="94" spans="2:9" x14ac:dyDescent="0.25">
      <c r="B94" s="558">
        <v>19177426</v>
      </c>
      <c r="C94" s="559" t="s">
        <v>875</v>
      </c>
      <c r="D94" s="560">
        <v>185</v>
      </c>
      <c r="E94" s="560">
        <v>93</v>
      </c>
      <c r="F94" s="560">
        <v>190</v>
      </c>
      <c r="G94" s="560">
        <v>101</v>
      </c>
      <c r="H94" s="564">
        <v>5</v>
      </c>
      <c r="I94" s="561">
        <v>8</v>
      </c>
    </row>
    <row r="95" spans="2:9" x14ac:dyDescent="0.25">
      <c r="B95" s="558">
        <v>19177445</v>
      </c>
      <c r="C95" s="559" t="s">
        <v>879</v>
      </c>
      <c r="D95" s="560">
        <v>102</v>
      </c>
      <c r="E95" s="560">
        <v>66</v>
      </c>
      <c r="F95" s="560">
        <v>122</v>
      </c>
      <c r="G95" s="560">
        <v>69</v>
      </c>
      <c r="H95" s="564">
        <v>20</v>
      </c>
      <c r="I95" s="561">
        <v>3</v>
      </c>
    </row>
    <row r="96" spans="2:9" ht="25.5" x14ac:dyDescent="0.25">
      <c r="B96" s="558">
        <v>19275403</v>
      </c>
      <c r="C96" s="559" t="s">
        <v>881</v>
      </c>
      <c r="D96" s="560">
        <v>216</v>
      </c>
      <c r="E96" s="560">
        <v>110</v>
      </c>
      <c r="F96" s="560">
        <v>232</v>
      </c>
      <c r="G96" s="560">
        <v>119</v>
      </c>
      <c r="H96" s="564">
        <v>16</v>
      </c>
      <c r="I96" s="561">
        <v>9</v>
      </c>
    </row>
    <row r="97" spans="2:9" x14ac:dyDescent="0.25">
      <c r="B97" s="558">
        <v>19275415</v>
      </c>
      <c r="C97" s="559" t="s">
        <v>1288</v>
      </c>
      <c r="D97" s="560">
        <v>109</v>
      </c>
      <c r="E97" s="560">
        <v>48</v>
      </c>
      <c r="F97" s="560">
        <v>169</v>
      </c>
      <c r="G97" s="560">
        <v>88</v>
      </c>
      <c r="H97" s="564">
        <v>60</v>
      </c>
      <c r="I97" s="561">
        <v>40</v>
      </c>
    </row>
    <row r="98" spans="2:9" x14ac:dyDescent="0.25">
      <c r="B98" s="558">
        <v>19275417</v>
      </c>
      <c r="C98" s="559" t="s">
        <v>886</v>
      </c>
      <c r="D98" s="560">
        <v>225</v>
      </c>
      <c r="E98" s="560">
        <v>159</v>
      </c>
      <c r="F98" s="560">
        <v>242</v>
      </c>
      <c r="G98" s="560">
        <v>168</v>
      </c>
      <c r="H98" s="564">
        <v>17</v>
      </c>
      <c r="I98" s="561">
        <v>9</v>
      </c>
    </row>
    <row r="99" spans="2:9" x14ac:dyDescent="0.25">
      <c r="B99" s="558">
        <v>19275423</v>
      </c>
      <c r="C99" s="559" t="s">
        <v>1321</v>
      </c>
      <c r="D99" s="560">
        <v>27</v>
      </c>
      <c r="E99" s="560">
        <v>15</v>
      </c>
      <c r="F99" s="560">
        <v>30</v>
      </c>
      <c r="G99" s="560">
        <v>19</v>
      </c>
      <c r="H99" s="564">
        <v>3</v>
      </c>
      <c r="I99" s="561">
        <v>4</v>
      </c>
    </row>
    <row r="100" spans="2:9" x14ac:dyDescent="0.25">
      <c r="B100" s="558">
        <v>19275424</v>
      </c>
      <c r="C100" s="559" t="s">
        <v>888</v>
      </c>
      <c r="D100" s="560">
        <v>231</v>
      </c>
      <c r="E100" s="560">
        <v>146</v>
      </c>
      <c r="F100" s="560">
        <v>244</v>
      </c>
      <c r="G100" s="560">
        <v>154</v>
      </c>
      <c r="H100" s="564">
        <v>13</v>
      </c>
      <c r="I100" s="561">
        <v>8</v>
      </c>
    </row>
    <row r="101" spans="2:9" x14ac:dyDescent="0.25">
      <c r="B101" s="558">
        <v>19275428</v>
      </c>
      <c r="C101" s="559" t="s">
        <v>1420</v>
      </c>
      <c r="D101" s="560">
        <v>205</v>
      </c>
      <c r="E101" s="560">
        <v>89</v>
      </c>
      <c r="F101" s="560">
        <v>295</v>
      </c>
      <c r="G101" s="560">
        <v>112</v>
      </c>
      <c r="H101" s="564">
        <v>90</v>
      </c>
      <c r="I101" s="561">
        <v>23</v>
      </c>
    </row>
    <row r="102" spans="2:9" x14ac:dyDescent="0.25">
      <c r="B102" s="558">
        <v>19275433</v>
      </c>
      <c r="C102" s="559" t="s">
        <v>1421</v>
      </c>
      <c r="D102" s="560">
        <v>25</v>
      </c>
      <c r="E102" s="560">
        <v>14</v>
      </c>
      <c r="F102" s="560">
        <v>39</v>
      </c>
      <c r="G102" s="560">
        <v>28</v>
      </c>
      <c r="H102" s="564">
        <v>14</v>
      </c>
      <c r="I102" s="561">
        <v>14</v>
      </c>
    </row>
    <row r="103" spans="2:9" x14ac:dyDescent="0.25">
      <c r="B103" s="558">
        <v>19277406</v>
      </c>
      <c r="C103" s="559" t="s">
        <v>1422</v>
      </c>
      <c r="D103" s="560">
        <v>36</v>
      </c>
      <c r="E103" s="560">
        <v>22</v>
      </c>
      <c r="F103" s="560">
        <v>106</v>
      </c>
      <c r="G103" s="560">
        <v>65</v>
      </c>
      <c r="H103" s="564">
        <v>70</v>
      </c>
      <c r="I103" s="561">
        <v>43</v>
      </c>
    </row>
    <row r="104" spans="2:9" x14ac:dyDescent="0.25">
      <c r="B104" s="558">
        <v>19277408</v>
      </c>
      <c r="C104" s="559" t="s">
        <v>1565</v>
      </c>
      <c r="D104" s="560">
        <v>181</v>
      </c>
      <c r="E104" s="560">
        <v>138</v>
      </c>
      <c r="F104" s="560">
        <v>191</v>
      </c>
      <c r="G104" s="560">
        <v>144</v>
      </c>
      <c r="H104" s="564">
        <v>10</v>
      </c>
      <c r="I104" s="561">
        <v>6</v>
      </c>
    </row>
    <row r="105" spans="2:9" x14ac:dyDescent="0.25">
      <c r="B105" s="558">
        <v>19277411</v>
      </c>
      <c r="C105" s="559" t="s">
        <v>1423</v>
      </c>
      <c r="D105" s="560">
        <v>105</v>
      </c>
      <c r="E105" s="560">
        <v>58</v>
      </c>
      <c r="F105" s="560">
        <v>301</v>
      </c>
      <c r="G105" s="560">
        <v>182</v>
      </c>
      <c r="H105" s="564">
        <v>196</v>
      </c>
      <c r="I105" s="561">
        <v>124</v>
      </c>
    </row>
    <row r="106" spans="2:9" x14ac:dyDescent="0.25">
      <c r="B106" s="558">
        <v>19277427</v>
      </c>
      <c r="C106" s="559" t="s">
        <v>896</v>
      </c>
      <c r="D106" s="560">
        <v>346</v>
      </c>
      <c r="E106" s="560">
        <v>231</v>
      </c>
      <c r="F106" s="560">
        <v>384</v>
      </c>
      <c r="G106" s="560">
        <v>249</v>
      </c>
      <c r="H106" s="564">
        <v>38</v>
      </c>
      <c r="I106" s="561">
        <v>18</v>
      </c>
    </row>
    <row r="107" spans="2:9" x14ac:dyDescent="0.25">
      <c r="B107" s="558">
        <v>19375405</v>
      </c>
      <c r="C107" s="559" t="s">
        <v>900</v>
      </c>
      <c r="D107" s="560">
        <v>360</v>
      </c>
      <c r="E107" s="560">
        <v>213</v>
      </c>
      <c r="F107" s="560">
        <v>383</v>
      </c>
      <c r="G107" s="560">
        <v>223</v>
      </c>
      <c r="H107" s="564">
        <v>23</v>
      </c>
      <c r="I107" s="561">
        <v>10</v>
      </c>
    </row>
    <row r="108" spans="2:9" x14ac:dyDescent="0.25">
      <c r="B108" s="558">
        <v>19375409</v>
      </c>
      <c r="C108" s="559" t="s">
        <v>902</v>
      </c>
      <c r="D108" s="560">
        <v>148</v>
      </c>
      <c r="E108" s="560">
        <v>91</v>
      </c>
      <c r="F108" s="560">
        <v>160</v>
      </c>
      <c r="G108" s="560">
        <v>102</v>
      </c>
      <c r="H108" s="564">
        <v>12</v>
      </c>
      <c r="I108" s="561">
        <v>11</v>
      </c>
    </row>
    <row r="109" spans="2:9" x14ac:dyDescent="0.25">
      <c r="B109" s="558">
        <v>19375413</v>
      </c>
      <c r="C109" s="559" t="s">
        <v>904</v>
      </c>
      <c r="D109" s="560">
        <v>130</v>
      </c>
      <c r="E109" s="560">
        <v>42</v>
      </c>
      <c r="F109" s="560">
        <v>172</v>
      </c>
      <c r="G109" s="560">
        <v>58</v>
      </c>
      <c r="H109" s="564">
        <v>42</v>
      </c>
      <c r="I109" s="561">
        <v>16</v>
      </c>
    </row>
    <row r="110" spans="2:9" x14ac:dyDescent="0.25">
      <c r="B110" s="558">
        <v>19375415</v>
      </c>
      <c r="C110" s="559" t="s">
        <v>1323</v>
      </c>
      <c r="D110" s="560">
        <v>29</v>
      </c>
      <c r="E110" s="560">
        <v>17</v>
      </c>
      <c r="F110" s="560">
        <v>35</v>
      </c>
      <c r="G110" s="560">
        <v>25</v>
      </c>
      <c r="H110" s="564">
        <v>6</v>
      </c>
      <c r="I110" s="561">
        <v>8</v>
      </c>
    </row>
    <row r="111" spans="2:9" x14ac:dyDescent="0.25">
      <c r="B111" s="558">
        <v>19375416</v>
      </c>
      <c r="C111" s="559" t="s">
        <v>1424</v>
      </c>
      <c r="D111" s="560">
        <v>4</v>
      </c>
      <c r="E111" s="560">
        <v>2</v>
      </c>
      <c r="F111" s="560">
        <v>17</v>
      </c>
      <c r="G111" s="560">
        <v>14</v>
      </c>
      <c r="H111" s="564">
        <v>13</v>
      </c>
      <c r="I111" s="561">
        <v>12</v>
      </c>
    </row>
    <row r="112" spans="2:9" x14ac:dyDescent="0.25">
      <c r="B112" s="558">
        <v>19375422</v>
      </c>
      <c r="C112" s="559" t="s">
        <v>907</v>
      </c>
      <c r="D112" s="560">
        <v>310</v>
      </c>
      <c r="E112" s="560">
        <v>218</v>
      </c>
      <c r="F112" s="560">
        <v>311</v>
      </c>
      <c r="G112" s="560">
        <v>219</v>
      </c>
      <c r="H112" s="564">
        <v>1</v>
      </c>
      <c r="I112" s="561">
        <v>1</v>
      </c>
    </row>
    <row r="113" spans="2:9" x14ac:dyDescent="0.25">
      <c r="B113" s="558">
        <v>19375425</v>
      </c>
      <c r="C113" s="559" t="s">
        <v>909</v>
      </c>
      <c r="D113" s="560">
        <v>201</v>
      </c>
      <c r="E113" s="560">
        <v>87</v>
      </c>
      <c r="F113" s="560">
        <v>205</v>
      </c>
      <c r="G113" s="560">
        <v>91</v>
      </c>
      <c r="H113" s="564">
        <v>4</v>
      </c>
      <c r="I113" s="561">
        <v>4</v>
      </c>
    </row>
    <row r="114" spans="2:9" x14ac:dyDescent="0.25">
      <c r="B114" s="558">
        <v>19375426</v>
      </c>
      <c r="C114" s="559" t="s">
        <v>1324</v>
      </c>
      <c r="D114" s="560">
        <v>28</v>
      </c>
      <c r="E114" s="560">
        <v>2</v>
      </c>
      <c r="F114" s="560">
        <v>80</v>
      </c>
      <c r="G114" s="560">
        <v>8</v>
      </c>
      <c r="H114" s="564">
        <v>52</v>
      </c>
      <c r="I114" s="561">
        <v>6</v>
      </c>
    </row>
    <row r="115" spans="2:9" x14ac:dyDescent="0.25">
      <c r="B115" s="558">
        <v>19375431</v>
      </c>
      <c r="C115" s="559" t="s">
        <v>911</v>
      </c>
      <c r="D115" s="560">
        <v>184</v>
      </c>
      <c r="E115" s="560">
        <v>116</v>
      </c>
      <c r="F115" s="560">
        <v>200</v>
      </c>
      <c r="G115" s="560">
        <v>124</v>
      </c>
      <c r="H115" s="564">
        <v>16</v>
      </c>
      <c r="I115" s="561">
        <v>8</v>
      </c>
    </row>
    <row r="116" spans="2:9" ht="25.5" x14ac:dyDescent="0.25">
      <c r="B116" s="558">
        <v>19375432</v>
      </c>
      <c r="C116" s="559" t="s">
        <v>1566</v>
      </c>
      <c r="D116" s="560">
        <v>104</v>
      </c>
      <c r="E116" s="560">
        <v>68</v>
      </c>
      <c r="F116" s="560">
        <v>106</v>
      </c>
      <c r="G116" s="560">
        <v>78</v>
      </c>
      <c r="H116" s="564">
        <v>2</v>
      </c>
      <c r="I116" s="561">
        <v>10</v>
      </c>
    </row>
    <row r="117" spans="2:9" x14ac:dyDescent="0.25">
      <c r="B117" s="558">
        <v>19375434</v>
      </c>
      <c r="C117" s="559" t="s">
        <v>913</v>
      </c>
      <c r="D117" s="560">
        <v>323</v>
      </c>
      <c r="E117" s="560">
        <v>189</v>
      </c>
      <c r="F117" s="560">
        <v>329</v>
      </c>
      <c r="G117" s="560">
        <v>190</v>
      </c>
      <c r="H117" s="564">
        <v>6</v>
      </c>
      <c r="I117" s="561">
        <v>1</v>
      </c>
    </row>
    <row r="118" spans="2:9" x14ac:dyDescent="0.25">
      <c r="B118" s="558">
        <v>19375435</v>
      </c>
      <c r="C118" s="559" t="s">
        <v>914</v>
      </c>
      <c r="D118" s="560">
        <v>172</v>
      </c>
      <c r="E118" s="560">
        <v>115</v>
      </c>
      <c r="F118" s="560">
        <v>174</v>
      </c>
      <c r="G118" s="560">
        <v>127</v>
      </c>
      <c r="H118" s="564">
        <v>2</v>
      </c>
      <c r="I118" s="561">
        <v>12</v>
      </c>
    </row>
    <row r="119" spans="2:9" x14ac:dyDescent="0.25">
      <c r="B119" s="558">
        <v>19375440</v>
      </c>
      <c r="C119" s="559" t="s">
        <v>915</v>
      </c>
      <c r="D119" s="560">
        <v>197</v>
      </c>
      <c r="E119" s="560">
        <v>72</v>
      </c>
      <c r="F119" s="560">
        <v>207</v>
      </c>
      <c r="G119" s="560">
        <v>84</v>
      </c>
      <c r="H119" s="564">
        <v>10</v>
      </c>
      <c r="I119" s="561">
        <v>12</v>
      </c>
    </row>
    <row r="120" spans="2:9" x14ac:dyDescent="0.25">
      <c r="B120" s="558">
        <v>19375445</v>
      </c>
      <c r="C120" s="559" t="s">
        <v>917</v>
      </c>
      <c r="D120" s="560">
        <v>297</v>
      </c>
      <c r="E120" s="560">
        <v>72</v>
      </c>
      <c r="F120" s="560">
        <v>327</v>
      </c>
      <c r="G120" s="560">
        <v>88</v>
      </c>
      <c r="H120" s="564">
        <v>30</v>
      </c>
      <c r="I120" s="561">
        <v>16</v>
      </c>
    </row>
    <row r="121" spans="2:9" x14ac:dyDescent="0.25">
      <c r="B121" s="558">
        <v>19375446</v>
      </c>
      <c r="C121" s="559" t="s">
        <v>1326</v>
      </c>
      <c r="D121" s="560">
        <v>12</v>
      </c>
      <c r="E121" s="560">
        <v>9</v>
      </c>
      <c r="F121" s="560">
        <v>54</v>
      </c>
      <c r="G121" s="560">
        <v>35</v>
      </c>
      <c r="H121" s="564">
        <v>42</v>
      </c>
      <c r="I121" s="561">
        <v>26</v>
      </c>
    </row>
    <row r="122" spans="2:9" x14ac:dyDescent="0.25">
      <c r="B122" s="558">
        <v>19377412</v>
      </c>
      <c r="C122" s="559" t="s">
        <v>919</v>
      </c>
      <c r="D122" s="560">
        <v>36</v>
      </c>
      <c r="E122" s="560">
        <v>22</v>
      </c>
      <c r="F122" s="560">
        <v>38</v>
      </c>
      <c r="G122" s="560">
        <v>23</v>
      </c>
      <c r="H122" s="564">
        <v>2</v>
      </c>
      <c r="I122" s="561">
        <v>1</v>
      </c>
    </row>
    <row r="123" spans="2:9" x14ac:dyDescent="0.25">
      <c r="B123" s="558">
        <v>19377415</v>
      </c>
      <c r="C123" s="559" t="s">
        <v>920</v>
      </c>
      <c r="D123" s="560">
        <v>80</v>
      </c>
      <c r="E123" s="560">
        <v>36</v>
      </c>
      <c r="F123" s="560">
        <v>90</v>
      </c>
      <c r="G123" s="560">
        <v>41</v>
      </c>
      <c r="H123" s="564">
        <v>10</v>
      </c>
      <c r="I123" s="561">
        <v>5</v>
      </c>
    </row>
    <row r="124" spans="2:9" x14ac:dyDescent="0.25">
      <c r="B124" s="558">
        <v>19377425</v>
      </c>
      <c r="C124" s="559" t="s">
        <v>921</v>
      </c>
      <c r="D124" s="560">
        <v>304</v>
      </c>
      <c r="E124" s="560">
        <v>173</v>
      </c>
      <c r="F124" s="560">
        <v>316</v>
      </c>
      <c r="G124" s="560">
        <v>186</v>
      </c>
      <c r="H124" s="564">
        <v>12</v>
      </c>
      <c r="I124" s="561">
        <v>13</v>
      </c>
    </row>
    <row r="125" spans="2:9" ht="25.5" x14ac:dyDescent="0.25">
      <c r="B125" s="558">
        <v>19475401</v>
      </c>
      <c r="C125" s="559" t="s">
        <v>922</v>
      </c>
      <c r="D125" s="560">
        <v>89</v>
      </c>
      <c r="E125" s="560">
        <v>38</v>
      </c>
      <c r="F125" s="560">
        <v>306</v>
      </c>
      <c r="G125" s="560">
        <v>136</v>
      </c>
      <c r="H125" s="564">
        <v>217</v>
      </c>
      <c r="I125" s="561">
        <v>98</v>
      </c>
    </row>
    <row r="126" spans="2:9" x14ac:dyDescent="0.25">
      <c r="B126" s="558">
        <v>19475402</v>
      </c>
      <c r="C126" s="559" t="s">
        <v>1567</v>
      </c>
      <c r="D126" s="560">
        <v>161</v>
      </c>
      <c r="E126" s="560">
        <v>67</v>
      </c>
      <c r="F126" s="560">
        <v>163</v>
      </c>
      <c r="G126" s="560">
        <v>75</v>
      </c>
      <c r="H126" s="564">
        <v>2</v>
      </c>
      <c r="I126" s="561">
        <v>8</v>
      </c>
    </row>
    <row r="127" spans="2:9" x14ac:dyDescent="0.25">
      <c r="B127" s="558">
        <v>19475405</v>
      </c>
      <c r="C127" s="559" t="s">
        <v>924</v>
      </c>
      <c r="D127" s="560">
        <v>223</v>
      </c>
      <c r="E127" s="560">
        <v>155</v>
      </c>
      <c r="F127" s="560">
        <v>226</v>
      </c>
      <c r="G127" s="560">
        <v>157</v>
      </c>
      <c r="H127" s="564">
        <v>3</v>
      </c>
      <c r="I127" s="561">
        <v>2</v>
      </c>
    </row>
    <row r="128" spans="2:9" x14ac:dyDescent="0.25">
      <c r="B128" s="558">
        <v>19475406</v>
      </c>
      <c r="C128" s="559" t="s">
        <v>925</v>
      </c>
      <c r="D128" s="560">
        <v>755</v>
      </c>
      <c r="E128" s="560">
        <v>315</v>
      </c>
      <c r="F128" s="560">
        <v>778</v>
      </c>
      <c r="G128" s="560">
        <v>322</v>
      </c>
      <c r="H128" s="564">
        <v>23</v>
      </c>
      <c r="I128" s="561">
        <v>7</v>
      </c>
    </row>
    <row r="129" spans="2:9" x14ac:dyDescent="0.25">
      <c r="B129" s="558">
        <v>19475409</v>
      </c>
      <c r="C129" s="559" t="s">
        <v>1426</v>
      </c>
      <c r="D129" s="560">
        <v>139</v>
      </c>
      <c r="E129" s="560">
        <v>66</v>
      </c>
      <c r="F129" s="560">
        <v>145</v>
      </c>
      <c r="G129" s="560">
        <v>68</v>
      </c>
      <c r="H129" s="564">
        <v>6</v>
      </c>
      <c r="I129" s="561">
        <v>2</v>
      </c>
    </row>
    <row r="130" spans="2:9" x14ac:dyDescent="0.25">
      <c r="B130" s="558">
        <v>19475411</v>
      </c>
      <c r="C130" s="559" t="s">
        <v>927</v>
      </c>
      <c r="D130" s="560">
        <v>200</v>
      </c>
      <c r="E130" s="560">
        <v>75</v>
      </c>
      <c r="F130" s="560">
        <v>331</v>
      </c>
      <c r="G130" s="560">
        <v>100</v>
      </c>
      <c r="H130" s="564">
        <v>131</v>
      </c>
      <c r="I130" s="561">
        <v>25</v>
      </c>
    </row>
    <row r="131" spans="2:9" x14ac:dyDescent="0.25">
      <c r="B131" s="558">
        <v>19475413</v>
      </c>
      <c r="C131" s="559" t="s">
        <v>928</v>
      </c>
      <c r="D131" s="560">
        <v>221</v>
      </c>
      <c r="E131" s="560">
        <v>112</v>
      </c>
      <c r="F131" s="560">
        <v>265</v>
      </c>
      <c r="G131" s="560">
        <v>136</v>
      </c>
      <c r="H131" s="564">
        <v>44</v>
      </c>
      <c r="I131" s="561">
        <v>24</v>
      </c>
    </row>
    <row r="132" spans="2:9" x14ac:dyDescent="0.25">
      <c r="B132" s="558">
        <v>19475414</v>
      </c>
      <c r="C132" s="559" t="s">
        <v>929</v>
      </c>
      <c r="D132" s="560">
        <v>88</v>
      </c>
      <c r="E132" s="560">
        <v>58</v>
      </c>
      <c r="F132" s="560">
        <v>190</v>
      </c>
      <c r="G132" s="560">
        <v>112</v>
      </c>
      <c r="H132" s="564">
        <v>102</v>
      </c>
      <c r="I132" s="561">
        <v>54</v>
      </c>
    </row>
    <row r="133" spans="2:9" x14ac:dyDescent="0.25">
      <c r="B133" s="558">
        <v>19475419</v>
      </c>
      <c r="C133" s="559" t="s">
        <v>1328</v>
      </c>
      <c r="D133" s="560">
        <v>165</v>
      </c>
      <c r="E133" s="560">
        <v>100</v>
      </c>
      <c r="F133" s="560">
        <v>176</v>
      </c>
      <c r="G133" s="560">
        <v>113</v>
      </c>
      <c r="H133" s="564">
        <v>11</v>
      </c>
      <c r="I133" s="561">
        <v>13</v>
      </c>
    </row>
    <row r="134" spans="2:9" x14ac:dyDescent="0.25">
      <c r="B134" s="558">
        <v>19475420</v>
      </c>
      <c r="C134" s="559" t="s">
        <v>930</v>
      </c>
      <c r="D134" s="560">
        <v>55</v>
      </c>
      <c r="E134" s="560">
        <v>26</v>
      </c>
      <c r="F134" s="560">
        <v>65</v>
      </c>
      <c r="G134" s="560">
        <v>30</v>
      </c>
      <c r="H134" s="564">
        <v>10</v>
      </c>
      <c r="I134" s="561">
        <v>4</v>
      </c>
    </row>
    <row r="135" spans="2:9" x14ac:dyDescent="0.25">
      <c r="B135" s="558">
        <v>19475429</v>
      </c>
      <c r="C135" s="559" t="s">
        <v>1329</v>
      </c>
      <c r="D135" s="560">
        <v>95</v>
      </c>
      <c r="E135" s="560">
        <v>57</v>
      </c>
      <c r="F135" s="560">
        <v>97</v>
      </c>
      <c r="G135" s="560">
        <v>66</v>
      </c>
      <c r="H135" s="564">
        <v>2</v>
      </c>
      <c r="I135" s="561">
        <v>9</v>
      </c>
    </row>
    <row r="136" spans="2:9" x14ac:dyDescent="0.25">
      <c r="B136" s="558">
        <v>19475434</v>
      </c>
      <c r="C136" s="559" t="s">
        <v>1290</v>
      </c>
      <c r="D136" s="560">
        <v>91</v>
      </c>
      <c r="E136" s="560">
        <v>11</v>
      </c>
      <c r="F136" s="560">
        <v>105</v>
      </c>
      <c r="G136" s="560">
        <v>27</v>
      </c>
      <c r="H136" s="564">
        <v>14</v>
      </c>
      <c r="I136" s="561">
        <v>16</v>
      </c>
    </row>
    <row r="137" spans="2:9" x14ac:dyDescent="0.25">
      <c r="B137" s="558">
        <v>19475438</v>
      </c>
      <c r="C137" s="559" t="s">
        <v>935</v>
      </c>
      <c r="D137" s="560">
        <v>200</v>
      </c>
      <c r="E137" s="560">
        <v>90</v>
      </c>
      <c r="F137" s="560">
        <v>218</v>
      </c>
      <c r="G137" s="560">
        <v>98</v>
      </c>
      <c r="H137" s="564">
        <v>18</v>
      </c>
      <c r="I137" s="561">
        <v>8</v>
      </c>
    </row>
    <row r="138" spans="2:9" x14ac:dyDescent="0.25">
      <c r="B138" s="558">
        <v>19475440</v>
      </c>
      <c r="C138" s="559" t="s">
        <v>936</v>
      </c>
      <c r="D138" s="560">
        <v>138</v>
      </c>
      <c r="E138" s="560">
        <v>95</v>
      </c>
      <c r="F138" s="560">
        <v>162</v>
      </c>
      <c r="G138" s="560">
        <v>108</v>
      </c>
      <c r="H138" s="564">
        <v>24</v>
      </c>
      <c r="I138" s="561">
        <v>13</v>
      </c>
    </row>
    <row r="139" spans="2:9" x14ac:dyDescent="0.25">
      <c r="B139" s="558">
        <v>19475441</v>
      </c>
      <c r="C139" s="559" t="s">
        <v>937</v>
      </c>
      <c r="D139" s="560">
        <v>571</v>
      </c>
      <c r="E139" s="560">
        <v>209</v>
      </c>
      <c r="F139" s="560">
        <v>613</v>
      </c>
      <c r="G139" s="560">
        <v>217</v>
      </c>
      <c r="H139" s="564">
        <v>42</v>
      </c>
      <c r="I139" s="561">
        <v>8</v>
      </c>
    </row>
    <row r="140" spans="2:9" x14ac:dyDescent="0.25">
      <c r="B140" s="558">
        <v>19475442</v>
      </c>
      <c r="C140" s="559" t="s">
        <v>938</v>
      </c>
      <c r="D140" s="560">
        <v>244</v>
      </c>
      <c r="E140" s="560">
        <v>132</v>
      </c>
      <c r="F140" s="560">
        <v>246</v>
      </c>
      <c r="G140" s="560">
        <v>134</v>
      </c>
      <c r="H140" s="564">
        <v>2</v>
      </c>
      <c r="I140" s="561">
        <v>2</v>
      </c>
    </row>
    <row r="141" spans="2:9" x14ac:dyDescent="0.25">
      <c r="B141" s="558">
        <v>19477422</v>
      </c>
      <c r="C141" s="559" t="s">
        <v>1427</v>
      </c>
      <c r="D141" s="560">
        <v>10</v>
      </c>
      <c r="E141" s="560">
        <v>2</v>
      </c>
      <c r="F141" s="560">
        <v>29</v>
      </c>
      <c r="G141" s="560">
        <v>12</v>
      </c>
      <c r="H141" s="564">
        <v>19</v>
      </c>
      <c r="I141" s="561">
        <v>10</v>
      </c>
    </row>
    <row r="142" spans="2:9" x14ac:dyDescent="0.25">
      <c r="B142" s="558">
        <v>19477423</v>
      </c>
      <c r="C142" s="559" t="s">
        <v>1428</v>
      </c>
      <c r="D142" s="560">
        <v>177</v>
      </c>
      <c r="E142" s="560">
        <v>108</v>
      </c>
      <c r="F142" s="560">
        <v>181</v>
      </c>
      <c r="G142" s="560">
        <v>113</v>
      </c>
      <c r="H142" s="564">
        <v>4</v>
      </c>
      <c r="I142" s="561">
        <v>5</v>
      </c>
    </row>
    <row r="143" spans="2:9" x14ac:dyDescent="0.25">
      <c r="B143" s="558">
        <v>19477435</v>
      </c>
      <c r="C143" s="559" t="s">
        <v>941</v>
      </c>
      <c r="D143" s="560">
        <v>890</v>
      </c>
      <c r="E143" s="560">
        <v>318</v>
      </c>
      <c r="F143" s="560">
        <v>968</v>
      </c>
      <c r="G143" s="560">
        <v>346</v>
      </c>
      <c r="H143" s="564">
        <v>78</v>
      </c>
      <c r="I143" s="561">
        <v>28</v>
      </c>
    </row>
    <row r="144" spans="2:9" x14ac:dyDescent="0.25">
      <c r="B144" s="558">
        <v>19477438</v>
      </c>
      <c r="C144" s="559" t="s">
        <v>942</v>
      </c>
      <c r="D144" s="560">
        <v>284</v>
      </c>
      <c r="E144" s="560">
        <v>112</v>
      </c>
      <c r="F144" s="560">
        <v>290</v>
      </c>
      <c r="G144" s="560">
        <v>113</v>
      </c>
      <c r="H144" s="564">
        <v>6</v>
      </c>
      <c r="I144" s="561">
        <v>1</v>
      </c>
    </row>
    <row r="145" spans="2:9" x14ac:dyDescent="0.25">
      <c r="B145" s="558">
        <v>19477454</v>
      </c>
      <c r="C145" s="559" t="s">
        <v>943</v>
      </c>
      <c r="D145" s="560">
        <v>200</v>
      </c>
      <c r="E145" s="560">
        <v>53</v>
      </c>
      <c r="F145" s="560">
        <v>208</v>
      </c>
      <c r="G145" s="560">
        <v>55</v>
      </c>
      <c r="H145" s="564">
        <v>8</v>
      </c>
      <c r="I145" s="561">
        <v>2</v>
      </c>
    </row>
    <row r="146" spans="2:9" x14ac:dyDescent="0.25">
      <c r="B146" s="558">
        <v>19477455</v>
      </c>
      <c r="C146" s="559" t="s">
        <v>1332</v>
      </c>
      <c r="D146" s="560">
        <v>25</v>
      </c>
      <c r="E146" s="560">
        <v>8</v>
      </c>
      <c r="F146" s="560">
        <v>41</v>
      </c>
      <c r="G146" s="560">
        <v>16</v>
      </c>
      <c r="H146" s="564">
        <v>16</v>
      </c>
      <c r="I146" s="561">
        <v>8</v>
      </c>
    </row>
    <row r="147" spans="2:9" x14ac:dyDescent="0.25">
      <c r="B147" s="558">
        <v>19575402</v>
      </c>
      <c r="C147" s="559" t="s">
        <v>944</v>
      </c>
      <c r="D147" s="560">
        <v>98</v>
      </c>
      <c r="E147" s="560">
        <v>38</v>
      </c>
      <c r="F147" s="560">
        <v>100</v>
      </c>
      <c r="G147" s="560">
        <v>42</v>
      </c>
      <c r="H147" s="564">
        <v>2</v>
      </c>
      <c r="I147" s="561">
        <v>4</v>
      </c>
    </row>
    <row r="148" spans="2:9" x14ac:dyDescent="0.25">
      <c r="B148" s="558">
        <v>19575404</v>
      </c>
      <c r="C148" s="559" t="s">
        <v>945</v>
      </c>
      <c r="D148" s="560">
        <v>169</v>
      </c>
      <c r="E148" s="560">
        <v>65</v>
      </c>
      <c r="F148" s="560">
        <v>175</v>
      </c>
      <c r="G148" s="560">
        <v>72</v>
      </c>
      <c r="H148" s="564">
        <v>6</v>
      </c>
      <c r="I148" s="561">
        <v>7</v>
      </c>
    </row>
    <row r="149" spans="2:9" x14ac:dyDescent="0.25">
      <c r="B149" s="558">
        <v>19575405</v>
      </c>
      <c r="C149" s="559" t="s">
        <v>946</v>
      </c>
      <c r="D149" s="560">
        <v>277</v>
      </c>
      <c r="E149" s="560">
        <v>117</v>
      </c>
      <c r="F149" s="560">
        <v>293</v>
      </c>
      <c r="G149" s="560">
        <v>124</v>
      </c>
      <c r="H149" s="564">
        <v>16</v>
      </c>
      <c r="I149" s="561">
        <v>7</v>
      </c>
    </row>
    <row r="150" spans="2:9" x14ac:dyDescent="0.25">
      <c r="B150" s="558">
        <v>19575406</v>
      </c>
      <c r="C150" s="559" t="s">
        <v>947</v>
      </c>
      <c r="D150" s="560">
        <v>99</v>
      </c>
      <c r="E150" s="560">
        <v>35</v>
      </c>
      <c r="F150" s="560">
        <v>106</v>
      </c>
      <c r="G150" s="560">
        <v>41</v>
      </c>
      <c r="H150" s="564">
        <v>7</v>
      </c>
      <c r="I150" s="561">
        <v>6</v>
      </c>
    </row>
    <row r="151" spans="2:9" x14ac:dyDescent="0.25">
      <c r="B151" s="558">
        <v>19575408</v>
      </c>
      <c r="C151" s="559" t="s">
        <v>1429</v>
      </c>
      <c r="D151" s="560">
        <v>211</v>
      </c>
      <c r="E151" s="560">
        <v>93</v>
      </c>
      <c r="F151" s="560">
        <v>254</v>
      </c>
      <c r="G151" s="560">
        <v>113</v>
      </c>
      <c r="H151" s="564">
        <v>43</v>
      </c>
      <c r="I151" s="561">
        <v>20</v>
      </c>
    </row>
    <row r="152" spans="2:9" x14ac:dyDescent="0.25">
      <c r="B152" s="558">
        <v>19575410</v>
      </c>
      <c r="C152" s="559" t="s">
        <v>948</v>
      </c>
      <c r="D152" s="560">
        <v>157</v>
      </c>
      <c r="E152" s="560">
        <v>62</v>
      </c>
      <c r="F152" s="560">
        <v>174</v>
      </c>
      <c r="G152" s="560">
        <v>70</v>
      </c>
      <c r="H152" s="564">
        <v>17</v>
      </c>
      <c r="I152" s="561">
        <v>8</v>
      </c>
    </row>
    <row r="153" spans="2:9" x14ac:dyDescent="0.25">
      <c r="B153" s="558">
        <v>19575414</v>
      </c>
      <c r="C153" s="559" t="s">
        <v>1568</v>
      </c>
      <c r="D153" s="560">
        <v>39</v>
      </c>
      <c r="E153" s="560">
        <v>22</v>
      </c>
      <c r="F153" s="560">
        <v>41</v>
      </c>
      <c r="G153" s="560">
        <v>30</v>
      </c>
      <c r="H153" s="564">
        <v>2</v>
      </c>
      <c r="I153" s="561">
        <v>8</v>
      </c>
    </row>
    <row r="154" spans="2:9" x14ac:dyDescent="0.25">
      <c r="B154" s="558">
        <v>19575415</v>
      </c>
      <c r="C154" s="559" t="s">
        <v>950</v>
      </c>
      <c r="D154" s="560">
        <v>124</v>
      </c>
      <c r="E154" s="560">
        <v>65</v>
      </c>
      <c r="F154" s="560">
        <v>137</v>
      </c>
      <c r="G154" s="560">
        <v>72</v>
      </c>
      <c r="H154" s="564">
        <v>13</v>
      </c>
      <c r="I154" s="561">
        <v>7</v>
      </c>
    </row>
    <row r="155" spans="2:9" x14ac:dyDescent="0.25">
      <c r="B155" s="558">
        <v>19575418</v>
      </c>
      <c r="C155" s="559" t="s">
        <v>951</v>
      </c>
      <c r="D155" s="560">
        <v>387</v>
      </c>
      <c r="E155" s="560">
        <v>199</v>
      </c>
      <c r="F155" s="560">
        <v>389</v>
      </c>
      <c r="G155" s="560">
        <v>200</v>
      </c>
      <c r="H155" s="564">
        <v>2</v>
      </c>
      <c r="I155" s="561">
        <v>1</v>
      </c>
    </row>
    <row r="156" spans="2:9" x14ac:dyDescent="0.25">
      <c r="B156" s="558">
        <v>19575419</v>
      </c>
      <c r="C156" s="559" t="s">
        <v>952</v>
      </c>
      <c r="D156" s="560">
        <v>347</v>
      </c>
      <c r="E156" s="560">
        <v>114</v>
      </c>
      <c r="F156" s="560">
        <v>371</v>
      </c>
      <c r="G156" s="560">
        <v>129</v>
      </c>
      <c r="H156" s="564">
        <v>24</v>
      </c>
      <c r="I156" s="561">
        <v>15</v>
      </c>
    </row>
    <row r="157" spans="2:9" x14ac:dyDescent="0.25">
      <c r="B157" s="558">
        <v>19575420</v>
      </c>
      <c r="C157" s="559" t="s">
        <v>953</v>
      </c>
      <c r="D157" s="560">
        <v>298</v>
      </c>
      <c r="E157" s="560">
        <v>174</v>
      </c>
      <c r="F157" s="560">
        <v>307</v>
      </c>
      <c r="G157" s="560">
        <v>176</v>
      </c>
      <c r="H157" s="564">
        <v>9</v>
      </c>
      <c r="I157" s="561">
        <v>2</v>
      </c>
    </row>
    <row r="158" spans="2:9" x14ac:dyDescent="0.25">
      <c r="B158" s="558">
        <v>19575429</v>
      </c>
      <c r="C158" s="559" t="s">
        <v>1430</v>
      </c>
      <c r="D158" s="560">
        <v>40</v>
      </c>
      <c r="E158" s="560">
        <v>26</v>
      </c>
      <c r="F158" s="560">
        <v>42</v>
      </c>
      <c r="G158" s="560">
        <v>27</v>
      </c>
      <c r="H158" s="564">
        <v>2</v>
      </c>
      <c r="I158" s="561">
        <v>1</v>
      </c>
    </row>
    <row r="159" spans="2:9" x14ac:dyDescent="0.25">
      <c r="B159" s="558">
        <v>19575431</v>
      </c>
      <c r="C159" s="559" t="s">
        <v>955</v>
      </c>
      <c r="D159" s="560">
        <v>230</v>
      </c>
      <c r="E159" s="560">
        <v>65</v>
      </c>
      <c r="F159" s="560">
        <v>236</v>
      </c>
      <c r="G159" s="560">
        <v>68</v>
      </c>
      <c r="H159" s="564">
        <v>6</v>
      </c>
      <c r="I159" s="561">
        <v>3</v>
      </c>
    </row>
    <row r="160" spans="2:9" x14ac:dyDescent="0.25">
      <c r="B160" s="558">
        <v>19577405</v>
      </c>
      <c r="C160" s="559" t="s">
        <v>958</v>
      </c>
      <c r="D160" s="560">
        <v>403</v>
      </c>
      <c r="E160" s="560">
        <v>132</v>
      </c>
      <c r="F160" s="560">
        <v>409</v>
      </c>
      <c r="G160" s="560">
        <v>144</v>
      </c>
      <c r="H160" s="564">
        <v>6</v>
      </c>
      <c r="I160" s="561">
        <v>12</v>
      </c>
    </row>
    <row r="161" spans="2:9" x14ac:dyDescent="0.25">
      <c r="B161" s="558">
        <v>19577413</v>
      </c>
      <c r="C161" s="559" t="s">
        <v>959</v>
      </c>
      <c r="D161" s="560">
        <v>262</v>
      </c>
      <c r="E161" s="560">
        <v>187</v>
      </c>
      <c r="F161" s="560">
        <v>270</v>
      </c>
      <c r="G161" s="560">
        <v>190</v>
      </c>
      <c r="H161" s="564">
        <v>8</v>
      </c>
      <c r="I161" s="561">
        <v>3</v>
      </c>
    </row>
    <row r="162" spans="2:9" x14ac:dyDescent="0.25">
      <c r="B162" s="558">
        <v>19577414</v>
      </c>
      <c r="C162" s="559" t="s">
        <v>960</v>
      </c>
      <c r="D162" s="560">
        <v>186</v>
      </c>
      <c r="E162" s="560">
        <v>124</v>
      </c>
      <c r="F162" s="560">
        <v>187</v>
      </c>
      <c r="G162" s="560">
        <v>130</v>
      </c>
      <c r="H162" s="564">
        <v>1</v>
      </c>
      <c r="I162" s="561">
        <v>6</v>
      </c>
    </row>
    <row r="163" spans="2:9" x14ac:dyDescent="0.25">
      <c r="B163" s="558">
        <v>19577417</v>
      </c>
      <c r="C163" s="559" t="s">
        <v>1569</v>
      </c>
      <c r="D163" s="560">
        <v>37</v>
      </c>
      <c r="E163" s="560">
        <v>26</v>
      </c>
      <c r="F163" s="560">
        <v>47</v>
      </c>
      <c r="G163" s="560">
        <v>29</v>
      </c>
      <c r="H163" s="564">
        <v>10</v>
      </c>
      <c r="I163" s="561">
        <v>3</v>
      </c>
    </row>
    <row r="164" spans="2:9" x14ac:dyDescent="0.25">
      <c r="B164" s="558">
        <v>19675401</v>
      </c>
      <c r="C164" s="559" t="s">
        <v>1334</v>
      </c>
      <c r="D164" s="560">
        <v>16</v>
      </c>
      <c r="E164" s="560">
        <v>4</v>
      </c>
      <c r="F164" s="560">
        <v>20</v>
      </c>
      <c r="G164" s="560">
        <v>9</v>
      </c>
      <c r="H164" s="564">
        <v>4</v>
      </c>
      <c r="I164" s="561">
        <v>5</v>
      </c>
    </row>
    <row r="165" spans="2:9" x14ac:dyDescent="0.25">
      <c r="B165" s="558">
        <v>19675402</v>
      </c>
      <c r="C165" s="559" t="s">
        <v>961</v>
      </c>
      <c r="D165" s="560">
        <v>139</v>
      </c>
      <c r="E165" s="560">
        <v>65</v>
      </c>
      <c r="F165" s="560">
        <v>141</v>
      </c>
      <c r="G165" s="560">
        <v>66</v>
      </c>
      <c r="H165" s="564">
        <v>2</v>
      </c>
      <c r="I165" s="561">
        <v>1</v>
      </c>
    </row>
    <row r="166" spans="2:9" x14ac:dyDescent="0.25">
      <c r="B166" s="558">
        <v>19675403</v>
      </c>
      <c r="C166" s="559" t="s">
        <v>1335</v>
      </c>
      <c r="D166" s="560">
        <v>131</v>
      </c>
      <c r="E166" s="560">
        <v>76</v>
      </c>
      <c r="F166" s="560">
        <v>326</v>
      </c>
      <c r="G166" s="560">
        <v>97</v>
      </c>
      <c r="H166" s="564">
        <v>195</v>
      </c>
      <c r="I166" s="561">
        <v>21</v>
      </c>
    </row>
    <row r="167" spans="2:9" x14ac:dyDescent="0.25">
      <c r="B167" s="558">
        <v>19675408</v>
      </c>
      <c r="C167" s="559" t="s">
        <v>964</v>
      </c>
      <c r="D167" s="560">
        <v>403</v>
      </c>
      <c r="E167" s="560">
        <v>193</v>
      </c>
      <c r="F167" s="560">
        <v>409</v>
      </c>
      <c r="G167" s="560">
        <v>196</v>
      </c>
      <c r="H167" s="564">
        <v>6</v>
      </c>
      <c r="I167" s="561">
        <v>3</v>
      </c>
    </row>
    <row r="168" spans="2:9" ht="25.5" x14ac:dyDescent="0.25">
      <c r="B168" s="558">
        <v>50000009</v>
      </c>
      <c r="C168" s="559" t="s">
        <v>968</v>
      </c>
      <c r="D168" s="560">
        <v>516</v>
      </c>
      <c r="E168" s="560">
        <v>311</v>
      </c>
      <c r="F168" s="560">
        <v>519</v>
      </c>
      <c r="G168" s="560">
        <v>317</v>
      </c>
      <c r="H168" s="564">
        <v>3</v>
      </c>
      <c r="I168" s="561">
        <v>6</v>
      </c>
    </row>
    <row r="169" spans="2:9" x14ac:dyDescent="0.25">
      <c r="B169" s="558">
        <v>50000023</v>
      </c>
      <c r="C169" s="559" t="s">
        <v>969</v>
      </c>
      <c r="D169" s="560">
        <v>404</v>
      </c>
      <c r="E169" s="560">
        <v>203</v>
      </c>
      <c r="F169" s="560">
        <v>409</v>
      </c>
      <c r="G169" s="560">
        <v>205</v>
      </c>
      <c r="H169" s="564">
        <v>5</v>
      </c>
      <c r="I169" s="561">
        <v>2</v>
      </c>
    </row>
    <row r="170" spans="2:9" x14ac:dyDescent="0.25">
      <c r="B170" s="558">
        <v>50000134</v>
      </c>
      <c r="C170" s="559" t="s">
        <v>1291</v>
      </c>
      <c r="D170" s="560">
        <v>183</v>
      </c>
      <c r="E170" s="560">
        <v>72</v>
      </c>
      <c r="F170" s="560">
        <v>186</v>
      </c>
      <c r="G170" s="560">
        <v>79</v>
      </c>
      <c r="H170" s="564">
        <v>3</v>
      </c>
      <c r="I170" s="561">
        <v>7</v>
      </c>
    </row>
    <row r="171" spans="2:9" x14ac:dyDescent="0.25">
      <c r="B171" s="558">
        <v>50075403</v>
      </c>
      <c r="C171" s="559" t="s">
        <v>972</v>
      </c>
      <c r="D171" s="560">
        <v>252</v>
      </c>
      <c r="E171" s="560">
        <v>173</v>
      </c>
      <c r="F171" s="560">
        <v>253</v>
      </c>
      <c r="G171" s="560">
        <v>175</v>
      </c>
      <c r="H171" s="564">
        <v>1</v>
      </c>
      <c r="I171" s="561">
        <v>2</v>
      </c>
    </row>
    <row r="172" spans="2:9" x14ac:dyDescent="0.25">
      <c r="B172" s="558">
        <v>50075405</v>
      </c>
      <c r="C172" s="559" t="s">
        <v>1340</v>
      </c>
      <c r="D172" s="560">
        <v>50</v>
      </c>
      <c r="E172" s="560">
        <v>25</v>
      </c>
      <c r="F172" s="560">
        <v>54</v>
      </c>
      <c r="G172" s="560">
        <v>28</v>
      </c>
      <c r="H172" s="564">
        <v>4</v>
      </c>
      <c r="I172" s="561">
        <v>3</v>
      </c>
    </row>
    <row r="173" spans="2:9" x14ac:dyDescent="0.25">
      <c r="B173" s="558">
        <v>50075406</v>
      </c>
      <c r="C173" s="559" t="s">
        <v>1432</v>
      </c>
      <c r="D173" s="560">
        <v>12</v>
      </c>
      <c r="E173" s="560">
        <v>5</v>
      </c>
      <c r="F173" s="560">
        <v>14</v>
      </c>
      <c r="G173" s="560">
        <v>6</v>
      </c>
      <c r="H173" s="564">
        <v>2</v>
      </c>
      <c r="I173" s="561">
        <v>1</v>
      </c>
    </row>
    <row r="174" spans="2:9" x14ac:dyDescent="0.25">
      <c r="B174" s="558">
        <v>50075407</v>
      </c>
      <c r="C174" s="559" t="s">
        <v>1341</v>
      </c>
      <c r="D174" s="560">
        <v>203</v>
      </c>
      <c r="E174" s="560">
        <v>134</v>
      </c>
      <c r="F174" s="560">
        <v>213</v>
      </c>
      <c r="G174" s="560">
        <v>146</v>
      </c>
      <c r="H174" s="564">
        <v>10</v>
      </c>
      <c r="I174" s="561">
        <v>12</v>
      </c>
    </row>
    <row r="175" spans="2:9" ht="25.5" x14ac:dyDescent="0.25">
      <c r="B175" s="558">
        <v>50075410</v>
      </c>
      <c r="C175" s="559" t="s">
        <v>973</v>
      </c>
      <c r="D175" s="560">
        <v>239</v>
      </c>
      <c r="E175" s="560">
        <v>139</v>
      </c>
      <c r="F175" s="560">
        <v>290</v>
      </c>
      <c r="G175" s="560">
        <v>148</v>
      </c>
      <c r="H175" s="564">
        <v>51</v>
      </c>
      <c r="I175" s="561">
        <v>9</v>
      </c>
    </row>
    <row r="176" spans="2:9" x14ac:dyDescent="0.25">
      <c r="B176" s="558">
        <v>50075411</v>
      </c>
      <c r="C176" s="559" t="s">
        <v>1570</v>
      </c>
      <c r="D176" s="560">
        <v>47</v>
      </c>
      <c r="E176" s="560">
        <v>41</v>
      </c>
      <c r="F176" s="560">
        <v>48</v>
      </c>
      <c r="G176" s="560">
        <v>43</v>
      </c>
      <c r="H176" s="564">
        <v>1</v>
      </c>
      <c r="I176" s="561">
        <v>2</v>
      </c>
    </row>
    <row r="177" spans="2:9" x14ac:dyDescent="0.25">
      <c r="B177" s="558">
        <v>50075413</v>
      </c>
      <c r="C177" s="559" t="s">
        <v>974</v>
      </c>
      <c r="D177" s="560">
        <v>117</v>
      </c>
      <c r="E177" s="560">
        <v>62</v>
      </c>
      <c r="F177" s="560">
        <v>123</v>
      </c>
      <c r="G177" s="560">
        <v>65</v>
      </c>
      <c r="H177" s="564">
        <v>6</v>
      </c>
      <c r="I177" s="561">
        <v>3</v>
      </c>
    </row>
    <row r="178" spans="2:9" x14ac:dyDescent="0.25">
      <c r="B178" s="558">
        <v>50075416</v>
      </c>
      <c r="C178" s="559" t="s">
        <v>977</v>
      </c>
      <c r="D178" s="560">
        <v>564</v>
      </c>
      <c r="E178" s="560">
        <v>235</v>
      </c>
      <c r="F178" s="560">
        <v>575</v>
      </c>
      <c r="G178" s="560">
        <v>244</v>
      </c>
      <c r="H178" s="564">
        <v>11</v>
      </c>
      <c r="I178" s="561">
        <v>9</v>
      </c>
    </row>
    <row r="179" spans="2:9" x14ac:dyDescent="0.25">
      <c r="B179" s="558">
        <v>50075423</v>
      </c>
      <c r="C179" s="559" t="s">
        <v>982</v>
      </c>
      <c r="D179" s="560">
        <v>137</v>
      </c>
      <c r="E179" s="560">
        <v>99</v>
      </c>
      <c r="F179" s="560">
        <v>139</v>
      </c>
      <c r="G179" s="560">
        <v>101</v>
      </c>
      <c r="H179" s="564">
        <v>2</v>
      </c>
      <c r="I179" s="561">
        <v>2</v>
      </c>
    </row>
    <row r="180" spans="2:9" x14ac:dyDescent="0.25">
      <c r="B180" s="558">
        <v>50075424</v>
      </c>
      <c r="C180" s="559" t="s">
        <v>1571</v>
      </c>
      <c r="D180" s="560">
        <v>19</v>
      </c>
      <c r="E180" s="560">
        <v>5</v>
      </c>
      <c r="F180" s="560">
        <v>137</v>
      </c>
      <c r="G180" s="560">
        <v>15</v>
      </c>
      <c r="H180" s="564">
        <v>118</v>
      </c>
      <c r="I180" s="561">
        <v>10</v>
      </c>
    </row>
    <row r="181" spans="2:9" x14ac:dyDescent="0.25">
      <c r="B181" s="558">
        <v>50075425</v>
      </c>
      <c r="C181" s="559" t="s">
        <v>983</v>
      </c>
      <c r="D181" s="560">
        <v>352</v>
      </c>
      <c r="E181" s="560">
        <v>207</v>
      </c>
      <c r="F181" s="560">
        <v>353</v>
      </c>
      <c r="G181" s="560">
        <v>210</v>
      </c>
      <c r="H181" s="564">
        <v>1</v>
      </c>
      <c r="I181" s="561">
        <v>3</v>
      </c>
    </row>
    <row r="182" spans="2:9" x14ac:dyDescent="0.25">
      <c r="B182" s="558">
        <v>50075426</v>
      </c>
      <c r="C182" s="559" t="s">
        <v>984</v>
      </c>
      <c r="D182" s="560">
        <v>69</v>
      </c>
      <c r="E182" s="560">
        <v>32</v>
      </c>
      <c r="F182" s="560">
        <v>84</v>
      </c>
      <c r="G182" s="560">
        <v>37</v>
      </c>
      <c r="H182" s="564">
        <v>15</v>
      </c>
      <c r="I182" s="561">
        <v>5</v>
      </c>
    </row>
    <row r="183" spans="2:9" x14ac:dyDescent="0.25">
      <c r="B183" s="558">
        <v>50075428</v>
      </c>
      <c r="C183" s="559" t="s">
        <v>985</v>
      </c>
      <c r="D183" s="560">
        <v>457</v>
      </c>
      <c r="E183" s="560">
        <v>343</v>
      </c>
      <c r="F183" s="560">
        <v>465</v>
      </c>
      <c r="G183" s="560">
        <v>345</v>
      </c>
      <c r="H183" s="564">
        <v>8</v>
      </c>
      <c r="I183" s="561">
        <v>2</v>
      </c>
    </row>
    <row r="184" spans="2:9" x14ac:dyDescent="0.25">
      <c r="B184" s="558">
        <v>50075441</v>
      </c>
      <c r="C184" s="559" t="s">
        <v>1435</v>
      </c>
      <c r="D184" s="560">
        <v>224</v>
      </c>
      <c r="E184" s="560">
        <v>138</v>
      </c>
      <c r="F184" s="560">
        <v>226</v>
      </c>
      <c r="G184" s="560">
        <v>139</v>
      </c>
      <c r="H184" s="564">
        <v>2</v>
      </c>
      <c r="I184" s="561">
        <v>1</v>
      </c>
    </row>
    <row r="185" spans="2:9" x14ac:dyDescent="0.25">
      <c r="B185" s="558">
        <v>50077446</v>
      </c>
      <c r="C185" s="559" t="s">
        <v>986</v>
      </c>
      <c r="D185" s="560">
        <v>110</v>
      </c>
      <c r="E185" s="560">
        <v>49</v>
      </c>
      <c r="F185" s="560">
        <v>114</v>
      </c>
      <c r="G185" s="560">
        <v>51</v>
      </c>
      <c r="H185" s="564">
        <v>4</v>
      </c>
      <c r="I185" s="561">
        <v>2</v>
      </c>
    </row>
    <row r="186" spans="2:9" x14ac:dyDescent="0.25">
      <c r="B186" s="558">
        <v>50077455</v>
      </c>
      <c r="C186" s="559" t="s">
        <v>1572</v>
      </c>
      <c r="D186" s="560">
        <v>19</v>
      </c>
      <c r="E186" s="560">
        <v>14</v>
      </c>
      <c r="F186" s="560">
        <v>20</v>
      </c>
      <c r="G186" s="560">
        <v>16</v>
      </c>
      <c r="H186" s="564">
        <v>1</v>
      </c>
      <c r="I186" s="561">
        <v>2</v>
      </c>
    </row>
    <row r="187" spans="2:9" x14ac:dyDescent="0.25">
      <c r="B187" s="558">
        <v>50077456</v>
      </c>
      <c r="C187" s="559" t="s">
        <v>1437</v>
      </c>
      <c r="D187" s="560">
        <v>100</v>
      </c>
      <c r="E187" s="560">
        <v>30</v>
      </c>
      <c r="F187" s="560">
        <v>146</v>
      </c>
      <c r="G187" s="560">
        <v>42</v>
      </c>
      <c r="H187" s="564">
        <v>46</v>
      </c>
      <c r="I187" s="561">
        <v>12</v>
      </c>
    </row>
    <row r="188" spans="2:9" ht="25.5" x14ac:dyDescent="0.25">
      <c r="B188" s="558">
        <v>90000004</v>
      </c>
      <c r="C188" s="559" t="s">
        <v>988</v>
      </c>
      <c r="D188" s="560">
        <v>347</v>
      </c>
      <c r="E188" s="560">
        <v>116</v>
      </c>
      <c r="F188" s="560">
        <v>354</v>
      </c>
      <c r="G188" s="560">
        <v>123</v>
      </c>
      <c r="H188" s="564">
        <v>7</v>
      </c>
      <c r="I188" s="561">
        <v>7</v>
      </c>
    </row>
    <row r="189" spans="2:9" x14ac:dyDescent="0.25">
      <c r="B189" s="558">
        <v>90000021</v>
      </c>
      <c r="C189" s="559" t="s">
        <v>989</v>
      </c>
      <c r="D189" s="560">
        <v>134</v>
      </c>
      <c r="E189" s="560">
        <v>51</v>
      </c>
      <c r="F189" s="560">
        <v>155</v>
      </c>
      <c r="G189" s="560">
        <v>60</v>
      </c>
      <c r="H189" s="564">
        <v>21</v>
      </c>
      <c r="I189" s="561">
        <v>9</v>
      </c>
    </row>
    <row r="190" spans="2:9" x14ac:dyDescent="0.25">
      <c r="B190" s="558">
        <v>90000030</v>
      </c>
      <c r="C190" s="559" t="s">
        <v>990</v>
      </c>
      <c r="D190" s="560">
        <v>499</v>
      </c>
      <c r="E190" s="560">
        <v>238</v>
      </c>
      <c r="F190" s="560">
        <v>515</v>
      </c>
      <c r="G190" s="560">
        <v>243</v>
      </c>
      <c r="H190" s="564">
        <v>16</v>
      </c>
      <c r="I190" s="561">
        <v>5</v>
      </c>
    </row>
    <row r="191" spans="2:9" x14ac:dyDescent="0.25">
      <c r="B191" s="558">
        <v>90000033</v>
      </c>
      <c r="C191" s="559" t="s">
        <v>992</v>
      </c>
      <c r="D191" s="560">
        <v>238</v>
      </c>
      <c r="E191" s="560">
        <v>114</v>
      </c>
      <c r="F191" s="560">
        <v>256</v>
      </c>
      <c r="G191" s="560">
        <v>119</v>
      </c>
      <c r="H191" s="564">
        <v>18</v>
      </c>
      <c r="I191" s="561">
        <v>5</v>
      </c>
    </row>
    <row r="192" spans="2:9" x14ac:dyDescent="0.25">
      <c r="B192" s="558">
        <v>90000044</v>
      </c>
      <c r="C192" s="559" t="s">
        <v>1573</v>
      </c>
      <c r="D192" s="560">
        <v>135</v>
      </c>
      <c r="E192" s="560">
        <v>65</v>
      </c>
      <c r="F192" s="560">
        <v>160</v>
      </c>
      <c r="G192" s="560">
        <v>75</v>
      </c>
      <c r="H192" s="564">
        <v>25</v>
      </c>
      <c r="I192" s="561">
        <v>10</v>
      </c>
    </row>
    <row r="193" spans="2:9" x14ac:dyDescent="0.25">
      <c r="B193" s="558">
        <v>90000103</v>
      </c>
      <c r="C193" s="559" t="s">
        <v>995</v>
      </c>
      <c r="D193" s="560">
        <v>535</v>
      </c>
      <c r="E193" s="560">
        <v>248</v>
      </c>
      <c r="F193" s="560">
        <v>566</v>
      </c>
      <c r="G193" s="560">
        <v>262</v>
      </c>
      <c r="H193" s="564">
        <v>31</v>
      </c>
      <c r="I193" s="561">
        <v>14</v>
      </c>
    </row>
    <row r="194" spans="2:9" x14ac:dyDescent="0.25">
      <c r="B194" s="558">
        <v>90024101</v>
      </c>
      <c r="C194" s="559" t="s">
        <v>318</v>
      </c>
      <c r="D194" s="560">
        <v>1947</v>
      </c>
      <c r="E194" s="560">
        <v>1186</v>
      </c>
      <c r="F194" s="560">
        <v>1949</v>
      </c>
      <c r="G194" s="560">
        <v>1199</v>
      </c>
      <c r="H194" s="564">
        <v>2</v>
      </c>
      <c r="I194" s="561">
        <v>13</v>
      </c>
    </row>
    <row r="195" spans="2:9" x14ac:dyDescent="0.25">
      <c r="B195" s="558">
        <v>90065205</v>
      </c>
      <c r="C195" s="559" t="s">
        <v>998</v>
      </c>
      <c r="D195" s="560">
        <v>93</v>
      </c>
      <c r="E195" s="560">
        <v>27</v>
      </c>
      <c r="F195" s="560">
        <v>95</v>
      </c>
      <c r="G195" s="560">
        <v>32</v>
      </c>
      <c r="H195" s="564">
        <v>2</v>
      </c>
      <c r="I195" s="561">
        <v>5</v>
      </c>
    </row>
    <row r="196" spans="2:9" ht="25.5" x14ac:dyDescent="0.25">
      <c r="B196" s="558">
        <v>90075404</v>
      </c>
      <c r="C196" s="559" t="s">
        <v>999</v>
      </c>
      <c r="D196" s="560">
        <v>157</v>
      </c>
      <c r="E196" s="560">
        <v>45</v>
      </c>
      <c r="F196" s="560">
        <v>159</v>
      </c>
      <c r="G196" s="560">
        <v>65</v>
      </c>
      <c r="H196" s="564">
        <v>2</v>
      </c>
      <c r="I196" s="561">
        <v>20</v>
      </c>
    </row>
    <row r="197" spans="2:9" x14ac:dyDescent="0.25">
      <c r="B197" s="558">
        <v>90075406</v>
      </c>
      <c r="C197" s="559" t="s">
        <v>1000</v>
      </c>
      <c r="D197" s="560">
        <v>106</v>
      </c>
      <c r="E197" s="560">
        <v>43</v>
      </c>
      <c r="F197" s="560">
        <v>135</v>
      </c>
      <c r="G197" s="560">
        <v>59</v>
      </c>
      <c r="H197" s="564">
        <v>29</v>
      </c>
      <c r="I197" s="561">
        <v>16</v>
      </c>
    </row>
    <row r="198" spans="2:9" x14ac:dyDescent="0.25">
      <c r="B198" s="558">
        <v>90075412</v>
      </c>
      <c r="C198" s="559" t="s">
        <v>1002</v>
      </c>
      <c r="D198" s="560">
        <v>56</v>
      </c>
      <c r="E198" s="560">
        <v>18</v>
      </c>
      <c r="F198" s="560">
        <v>58</v>
      </c>
      <c r="G198" s="560">
        <v>20</v>
      </c>
      <c r="H198" s="564">
        <v>2</v>
      </c>
      <c r="I198" s="561">
        <v>2</v>
      </c>
    </row>
    <row r="199" spans="2:9" x14ac:dyDescent="0.25">
      <c r="B199" s="558">
        <v>90077422</v>
      </c>
      <c r="C199" s="559" t="s">
        <v>1005</v>
      </c>
      <c r="D199" s="560">
        <v>158</v>
      </c>
      <c r="E199" s="560">
        <v>75</v>
      </c>
      <c r="F199" s="560">
        <v>174</v>
      </c>
      <c r="G199" s="560">
        <v>81</v>
      </c>
      <c r="H199" s="564">
        <v>16</v>
      </c>
      <c r="I199" s="561">
        <v>6</v>
      </c>
    </row>
    <row r="200" spans="2:9" x14ac:dyDescent="0.25">
      <c r="B200" s="558">
        <v>90077440</v>
      </c>
      <c r="C200" s="559" t="s">
        <v>1006</v>
      </c>
      <c r="D200" s="560">
        <v>209</v>
      </c>
      <c r="E200" s="560">
        <v>141</v>
      </c>
      <c r="F200" s="560">
        <v>213</v>
      </c>
      <c r="G200" s="560">
        <v>147</v>
      </c>
      <c r="H200" s="564">
        <v>4</v>
      </c>
      <c r="I200" s="561">
        <v>6</v>
      </c>
    </row>
    <row r="201" spans="2:9" x14ac:dyDescent="0.25">
      <c r="B201" s="558">
        <v>110000008</v>
      </c>
      <c r="C201" s="559" t="s">
        <v>1011</v>
      </c>
      <c r="D201" s="560">
        <v>109</v>
      </c>
      <c r="E201" s="560">
        <v>53</v>
      </c>
      <c r="F201" s="560">
        <v>113</v>
      </c>
      <c r="G201" s="560">
        <v>57</v>
      </c>
      <c r="H201" s="564">
        <v>4</v>
      </c>
      <c r="I201" s="561">
        <v>4</v>
      </c>
    </row>
    <row r="202" spans="2:9" x14ac:dyDescent="0.25">
      <c r="B202" s="558">
        <v>130000042</v>
      </c>
      <c r="C202" s="559" t="s">
        <v>1016</v>
      </c>
      <c r="D202" s="560">
        <v>533</v>
      </c>
      <c r="E202" s="560">
        <v>231</v>
      </c>
      <c r="F202" s="560">
        <v>549</v>
      </c>
      <c r="G202" s="560">
        <v>253</v>
      </c>
      <c r="H202" s="564">
        <v>16</v>
      </c>
      <c r="I202" s="561">
        <v>22</v>
      </c>
    </row>
    <row r="203" spans="2:9" x14ac:dyDescent="0.25">
      <c r="B203" s="558">
        <v>130000055</v>
      </c>
      <c r="C203" s="559" t="s">
        <v>1017</v>
      </c>
      <c r="D203" s="560">
        <v>364</v>
      </c>
      <c r="E203" s="560">
        <v>252</v>
      </c>
      <c r="F203" s="560">
        <v>376</v>
      </c>
      <c r="G203" s="560">
        <v>262</v>
      </c>
      <c r="H203" s="564">
        <v>12</v>
      </c>
      <c r="I203" s="561">
        <v>10</v>
      </c>
    </row>
    <row r="204" spans="2:9" x14ac:dyDescent="0.25">
      <c r="B204" s="558">
        <v>130000076</v>
      </c>
      <c r="C204" s="559" t="s">
        <v>1442</v>
      </c>
      <c r="D204" s="560">
        <v>193</v>
      </c>
      <c r="E204" s="560">
        <v>75</v>
      </c>
      <c r="F204" s="560">
        <v>198</v>
      </c>
      <c r="G204" s="560">
        <v>85</v>
      </c>
      <c r="H204" s="564">
        <v>5</v>
      </c>
      <c r="I204" s="561">
        <v>10</v>
      </c>
    </row>
    <row r="205" spans="2:9" ht="25.5" x14ac:dyDescent="0.25">
      <c r="B205" s="558">
        <v>130024102</v>
      </c>
      <c r="C205" s="559" t="s">
        <v>246</v>
      </c>
      <c r="D205" s="560">
        <v>651</v>
      </c>
      <c r="E205" s="560">
        <v>348</v>
      </c>
      <c r="F205" s="560">
        <v>979</v>
      </c>
      <c r="G205" s="560">
        <v>542</v>
      </c>
      <c r="H205" s="564">
        <v>328</v>
      </c>
      <c r="I205" s="561">
        <v>194</v>
      </c>
    </row>
    <row r="206" spans="2:9" x14ac:dyDescent="0.25">
      <c r="B206" s="558">
        <v>130075403</v>
      </c>
      <c r="C206" s="559" t="s">
        <v>1021</v>
      </c>
      <c r="D206" s="560">
        <v>322</v>
      </c>
      <c r="E206" s="560">
        <v>160</v>
      </c>
      <c r="F206" s="560">
        <v>348</v>
      </c>
      <c r="G206" s="560">
        <v>175</v>
      </c>
      <c r="H206" s="564">
        <v>26</v>
      </c>
      <c r="I206" s="561">
        <v>15</v>
      </c>
    </row>
    <row r="207" spans="2:9" x14ac:dyDescent="0.25">
      <c r="B207" s="558">
        <v>130075405</v>
      </c>
      <c r="C207" s="559" t="s">
        <v>1022</v>
      </c>
      <c r="D207" s="560">
        <v>119</v>
      </c>
      <c r="E207" s="560">
        <v>73</v>
      </c>
      <c r="F207" s="560">
        <v>133</v>
      </c>
      <c r="G207" s="560">
        <v>82</v>
      </c>
      <c r="H207" s="564">
        <v>14</v>
      </c>
      <c r="I207" s="561">
        <v>9</v>
      </c>
    </row>
    <row r="208" spans="2:9" ht="25.5" x14ac:dyDescent="0.25">
      <c r="B208" s="558">
        <v>130077414</v>
      </c>
      <c r="C208" s="559" t="s">
        <v>1350</v>
      </c>
      <c r="D208" s="560">
        <v>24</v>
      </c>
      <c r="E208" s="560">
        <v>6</v>
      </c>
      <c r="F208" s="560">
        <v>52</v>
      </c>
      <c r="G208" s="560">
        <v>12</v>
      </c>
      <c r="H208" s="564">
        <v>28</v>
      </c>
      <c r="I208" s="561">
        <v>6</v>
      </c>
    </row>
    <row r="209" spans="2:9" x14ac:dyDescent="0.25">
      <c r="B209" s="558">
        <v>170000017</v>
      </c>
      <c r="C209" s="559" t="s">
        <v>1024</v>
      </c>
      <c r="D209" s="560">
        <v>370.70000000000005</v>
      </c>
      <c r="E209" s="560">
        <v>85</v>
      </c>
      <c r="F209" s="560">
        <v>704.7</v>
      </c>
      <c r="G209" s="560">
        <v>137</v>
      </c>
      <c r="H209" s="564">
        <v>334</v>
      </c>
      <c r="I209" s="561">
        <v>52</v>
      </c>
    </row>
    <row r="210" spans="2:9" x14ac:dyDescent="0.25">
      <c r="B210" s="558">
        <v>170000138</v>
      </c>
      <c r="C210" s="559" t="s">
        <v>1026</v>
      </c>
      <c r="D210" s="560">
        <v>115</v>
      </c>
      <c r="E210" s="560">
        <v>45</v>
      </c>
      <c r="F210" s="560">
        <v>166</v>
      </c>
      <c r="G210" s="560">
        <v>61</v>
      </c>
      <c r="H210" s="564">
        <v>51</v>
      </c>
      <c r="I210" s="561">
        <v>16</v>
      </c>
    </row>
    <row r="211" spans="2:9" x14ac:dyDescent="0.25">
      <c r="B211" s="558">
        <v>170000183</v>
      </c>
      <c r="C211" s="559" t="s">
        <v>1351</v>
      </c>
      <c r="D211" s="560">
        <v>7</v>
      </c>
      <c r="E211" s="560">
        <v>2</v>
      </c>
      <c r="F211" s="560">
        <v>15</v>
      </c>
      <c r="G211" s="560">
        <v>4</v>
      </c>
      <c r="H211" s="564">
        <v>8</v>
      </c>
      <c r="I211" s="561">
        <v>2</v>
      </c>
    </row>
    <row r="212" spans="2:9" x14ac:dyDescent="0.25">
      <c r="B212" s="558">
        <v>170075406</v>
      </c>
      <c r="C212" s="559" t="s">
        <v>1352</v>
      </c>
      <c r="D212" s="560">
        <v>291</v>
      </c>
      <c r="E212" s="560">
        <v>157</v>
      </c>
      <c r="F212" s="560">
        <v>348</v>
      </c>
      <c r="G212" s="560">
        <v>196</v>
      </c>
      <c r="H212" s="564">
        <v>57</v>
      </c>
      <c r="I212" s="561">
        <v>39</v>
      </c>
    </row>
    <row r="213" spans="2:9" ht="25.5" x14ac:dyDescent="0.25">
      <c r="B213" s="558">
        <v>170075408</v>
      </c>
      <c r="C213" s="559" t="s">
        <v>1029</v>
      </c>
      <c r="D213" s="560">
        <v>183</v>
      </c>
      <c r="E213" s="560">
        <v>138</v>
      </c>
      <c r="F213" s="560">
        <v>187</v>
      </c>
      <c r="G213" s="560">
        <v>139</v>
      </c>
      <c r="H213" s="564">
        <v>4</v>
      </c>
      <c r="I213" s="561">
        <v>1</v>
      </c>
    </row>
    <row r="214" spans="2:9" x14ac:dyDescent="0.25">
      <c r="B214" s="558">
        <v>170075409</v>
      </c>
      <c r="C214" s="559" t="s">
        <v>1353</v>
      </c>
      <c r="D214" s="560">
        <v>79</v>
      </c>
      <c r="E214" s="560">
        <v>54</v>
      </c>
      <c r="F214" s="560">
        <v>85</v>
      </c>
      <c r="G214" s="560">
        <v>58</v>
      </c>
      <c r="H214" s="564">
        <v>6</v>
      </c>
      <c r="I214" s="561">
        <v>4</v>
      </c>
    </row>
    <row r="215" spans="2:9" x14ac:dyDescent="0.25">
      <c r="B215" s="558">
        <v>170075410</v>
      </c>
      <c r="C215" s="559" t="s">
        <v>1030</v>
      </c>
      <c r="D215" s="560">
        <v>62</v>
      </c>
      <c r="E215" s="560">
        <v>20</v>
      </c>
      <c r="F215" s="560">
        <v>64</v>
      </c>
      <c r="G215" s="560">
        <v>30</v>
      </c>
      <c r="H215" s="564">
        <v>2</v>
      </c>
      <c r="I215" s="561">
        <v>10</v>
      </c>
    </row>
    <row r="216" spans="2:9" x14ac:dyDescent="0.25">
      <c r="B216" s="558">
        <v>170075416</v>
      </c>
      <c r="C216" s="559" t="s">
        <v>1034</v>
      </c>
      <c r="D216" s="560">
        <v>118</v>
      </c>
      <c r="E216" s="560">
        <v>35</v>
      </c>
      <c r="F216" s="560">
        <v>166</v>
      </c>
      <c r="G216" s="560">
        <v>62</v>
      </c>
      <c r="H216" s="564">
        <v>48</v>
      </c>
      <c r="I216" s="561">
        <v>27</v>
      </c>
    </row>
    <row r="217" spans="2:9" x14ac:dyDescent="0.25">
      <c r="B217" s="558">
        <v>170075424</v>
      </c>
      <c r="C217" s="559" t="s">
        <v>1036</v>
      </c>
      <c r="D217" s="560">
        <v>291</v>
      </c>
      <c r="E217" s="560">
        <v>181</v>
      </c>
      <c r="F217" s="560">
        <v>319</v>
      </c>
      <c r="G217" s="560">
        <v>193</v>
      </c>
      <c r="H217" s="564">
        <v>28</v>
      </c>
      <c r="I217" s="561">
        <v>12</v>
      </c>
    </row>
    <row r="218" spans="2:9" x14ac:dyDescent="0.25">
      <c r="B218" s="558">
        <v>170075427</v>
      </c>
      <c r="C218" s="559" t="s">
        <v>1444</v>
      </c>
      <c r="D218" s="560">
        <v>241</v>
      </c>
      <c r="E218" s="560">
        <v>84</v>
      </c>
      <c r="F218" s="560">
        <v>264</v>
      </c>
      <c r="G218" s="560">
        <v>94</v>
      </c>
      <c r="H218" s="564">
        <v>23</v>
      </c>
      <c r="I218" s="561">
        <v>10</v>
      </c>
    </row>
    <row r="219" spans="2:9" ht="25.5" x14ac:dyDescent="0.25">
      <c r="B219" s="558">
        <v>170075430</v>
      </c>
      <c r="C219" s="559" t="s">
        <v>1037</v>
      </c>
      <c r="D219" s="560">
        <v>491</v>
      </c>
      <c r="E219" s="560">
        <v>234</v>
      </c>
      <c r="F219" s="560">
        <v>518</v>
      </c>
      <c r="G219" s="560">
        <v>246</v>
      </c>
      <c r="H219" s="564">
        <v>27</v>
      </c>
      <c r="I219" s="561">
        <v>12</v>
      </c>
    </row>
    <row r="220" spans="2:9" x14ac:dyDescent="0.25">
      <c r="B220" s="558">
        <v>170075432</v>
      </c>
      <c r="C220" s="559" t="s">
        <v>1038</v>
      </c>
      <c r="D220" s="560">
        <v>260</v>
      </c>
      <c r="E220" s="560">
        <v>137</v>
      </c>
      <c r="F220" s="560">
        <v>299</v>
      </c>
      <c r="G220" s="560">
        <v>158</v>
      </c>
      <c r="H220" s="564">
        <v>39</v>
      </c>
      <c r="I220" s="561">
        <v>21</v>
      </c>
    </row>
    <row r="221" spans="2:9" x14ac:dyDescent="0.25">
      <c r="B221" s="558">
        <v>170075433</v>
      </c>
      <c r="C221" s="559" t="s">
        <v>1358</v>
      </c>
      <c r="D221" s="560">
        <v>43</v>
      </c>
      <c r="E221" s="560">
        <v>15</v>
      </c>
      <c r="F221" s="560">
        <v>72</v>
      </c>
      <c r="G221" s="560">
        <v>31</v>
      </c>
      <c r="H221" s="564">
        <v>29</v>
      </c>
      <c r="I221" s="561">
        <v>16</v>
      </c>
    </row>
    <row r="222" spans="2:9" ht="25.5" x14ac:dyDescent="0.25">
      <c r="B222" s="558">
        <v>170075435</v>
      </c>
      <c r="C222" s="559" t="s">
        <v>1039</v>
      </c>
      <c r="D222" s="560">
        <v>404</v>
      </c>
      <c r="E222" s="560">
        <v>162</v>
      </c>
      <c r="F222" s="560">
        <v>430</v>
      </c>
      <c r="G222" s="560">
        <v>179</v>
      </c>
      <c r="H222" s="564">
        <v>26</v>
      </c>
      <c r="I222" s="561">
        <v>17</v>
      </c>
    </row>
    <row r="223" spans="2:9" x14ac:dyDescent="0.25">
      <c r="B223" s="558">
        <v>170075436</v>
      </c>
      <c r="C223" s="559" t="s">
        <v>1445</v>
      </c>
      <c r="D223" s="560">
        <v>40</v>
      </c>
      <c r="E223" s="560">
        <v>22</v>
      </c>
      <c r="F223" s="560">
        <v>61</v>
      </c>
      <c r="G223" s="560">
        <v>33</v>
      </c>
      <c r="H223" s="564">
        <v>21</v>
      </c>
      <c r="I223" s="561">
        <v>11</v>
      </c>
    </row>
    <row r="224" spans="2:9" x14ac:dyDescent="0.25">
      <c r="B224" s="558">
        <v>170075437</v>
      </c>
      <c r="C224" s="559" t="s">
        <v>1040</v>
      </c>
      <c r="D224" s="560">
        <v>588</v>
      </c>
      <c r="E224" s="560">
        <v>253</v>
      </c>
      <c r="F224" s="560">
        <v>699</v>
      </c>
      <c r="G224" s="560">
        <v>288</v>
      </c>
      <c r="H224" s="564">
        <v>111</v>
      </c>
      <c r="I224" s="561">
        <v>35</v>
      </c>
    </row>
    <row r="225" spans="2:9" x14ac:dyDescent="0.25">
      <c r="B225" s="558">
        <v>170075440</v>
      </c>
      <c r="C225" s="559" t="s">
        <v>1041</v>
      </c>
      <c r="D225" s="560">
        <v>410</v>
      </c>
      <c r="E225" s="560">
        <v>225</v>
      </c>
      <c r="F225" s="560">
        <v>552</v>
      </c>
      <c r="G225" s="560">
        <v>260</v>
      </c>
      <c r="H225" s="564">
        <v>142</v>
      </c>
      <c r="I225" s="561">
        <v>35</v>
      </c>
    </row>
    <row r="226" spans="2:9" x14ac:dyDescent="0.25">
      <c r="B226" s="558">
        <v>170075442</v>
      </c>
      <c r="C226" s="559" t="s">
        <v>1446</v>
      </c>
      <c r="D226" s="560">
        <v>2</v>
      </c>
      <c r="E226" s="560">
        <v>1</v>
      </c>
      <c r="F226" s="560">
        <v>14</v>
      </c>
      <c r="G226" s="560">
        <v>9</v>
      </c>
      <c r="H226" s="564">
        <v>12</v>
      </c>
      <c r="I226" s="561">
        <v>8</v>
      </c>
    </row>
    <row r="227" spans="2:9" x14ac:dyDescent="0.25">
      <c r="B227" s="558">
        <v>170075444</v>
      </c>
      <c r="C227" s="559" t="s">
        <v>1447</v>
      </c>
      <c r="D227" s="560">
        <v>101</v>
      </c>
      <c r="E227" s="560">
        <v>81</v>
      </c>
      <c r="F227" s="560">
        <v>148</v>
      </c>
      <c r="G227" s="560">
        <v>113</v>
      </c>
      <c r="H227" s="564">
        <v>47</v>
      </c>
      <c r="I227" s="561">
        <v>32</v>
      </c>
    </row>
    <row r="228" spans="2:9" ht="25.5" x14ac:dyDescent="0.25">
      <c r="B228" s="558">
        <v>170075446</v>
      </c>
      <c r="C228" s="559" t="s">
        <v>1360</v>
      </c>
      <c r="D228" s="560">
        <v>184</v>
      </c>
      <c r="E228" s="560">
        <v>91</v>
      </c>
      <c r="F228" s="560">
        <v>186</v>
      </c>
      <c r="G228" s="560">
        <v>92</v>
      </c>
      <c r="H228" s="564">
        <v>2</v>
      </c>
      <c r="I228" s="561">
        <v>1</v>
      </c>
    </row>
    <row r="229" spans="2:9" x14ac:dyDescent="0.25">
      <c r="B229" s="558">
        <v>210000003</v>
      </c>
      <c r="C229" s="559" t="s">
        <v>1045</v>
      </c>
      <c r="D229" s="560">
        <v>260</v>
      </c>
      <c r="E229" s="560">
        <v>156</v>
      </c>
      <c r="F229" s="560">
        <v>261</v>
      </c>
      <c r="G229" s="560">
        <v>157</v>
      </c>
      <c r="H229" s="564">
        <v>1</v>
      </c>
      <c r="I229" s="561">
        <v>1</v>
      </c>
    </row>
    <row r="230" spans="2:9" x14ac:dyDescent="0.25">
      <c r="B230" s="558">
        <v>210000055</v>
      </c>
      <c r="C230" s="559" t="s">
        <v>1046</v>
      </c>
      <c r="D230" s="560">
        <v>333</v>
      </c>
      <c r="E230" s="560">
        <v>217</v>
      </c>
      <c r="F230" s="560">
        <v>335</v>
      </c>
      <c r="G230" s="560">
        <v>219</v>
      </c>
      <c r="H230" s="564">
        <v>2</v>
      </c>
      <c r="I230" s="561">
        <v>2</v>
      </c>
    </row>
    <row r="231" spans="2:9" x14ac:dyDescent="0.25">
      <c r="B231" s="558">
        <v>210000067</v>
      </c>
      <c r="C231" s="559" t="s">
        <v>1047</v>
      </c>
      <c r="D231" s="560">
        <v>452</v>
      </c>
      <c r="E231" s="560">
        <v>198</v>
      </c>
      <c r="F231" s="560">
        <v>454</v>
      </c>
      <c r="G231" s="560">
        <v>205</v>
      </c>
      <c r="H231" s="564">
        <v>2</v>
      </c>
      <c r="I231" s="561">
        <v>7</v>
      </c>
    </row>
    <row r="232" spans="2:9" x14ac:dyDescent="0.25">
      <c r="B232" s="558">
        <v>210000073</v>
      </c>
      <c r="C232" s="559" t="s">
        <v>1362</v>
      </c>
      <c r="D232" s="560">
        <v>23</v>
      </c>
      <c r="E232" s="560">
        <v>13</v>
      </c>
      <c r="F232" s="560">
        <v>81</v>
      </c>
      <c r="G232" s="560">
        <v>33</v>
      </c>
      <c r="H232" s="564">
        <v>58</v>
      </c>
      <c r="I232" s="561">
        <v>20</v>
      </c>
    </row>
    <row r="233" spans="2:9" ht="25.5" x14ac:dyDescent="0.25">
      <c r="B233" s="558">
        <v>210075407</v>
      </c>
      <c r="C233" s="559" t="s">
        <v>1049</v>
      </c>
      <c r="D233" s="560">
        <v>84</v>
      </c>
      <c r="E233" s="560">
        <v>33</v>
      </c>
      <c r="F233" s="560">
        <v>86</v>
      </c>
      <c r="G233" s="560">
        <v>34</v>
      </c>
      <c r="H233" s="564">
        <v>2</v>
      </c>
      <c r="I233" s="561">
        <v>1</v>
      </c>
    </row>
    <row r="234" spans="2:9" x14ac:dyDescent="0.25">
      <c r="B234" s="558">
        <v>250000017</v>
      </c>
      <c r="C234" s="559" t="s">
        <v>1057</v>
      </c>
      <c r="D234" s="560">
        <v>89</v>
      </c>
      <c r="E234" s="560">
        <v>32</v>
      </c>
      <c r="F234" s="560">
        <v>224</v>
      </c>
      <c r="G234" s="560">
        <v>99</v>
      </c>
      <c r="H234" s="564">
        <v>135</v>
      </c>
      <c r="I234" s="561">
        <v>67</v>
      </c>
    </row>
    <row r="235" spans="2:9" x14ac:dyDescent="0.25">
      <c r="B235" s="558">
        <v>250000024</v>
      </c>
      <c r="C235" s="559" t="s">
        <v>1058</v>
      </c>
      <c r="D235" s="560">
        <v>531</v>
      </c>
      <c r="E235" s="560">
        <v>275</v>
      </c>
      <c r="F235" s="560">
        <v>669</v>
      </c>
      <c r="G235" s="560">
        <v>297</v>
      </c>
      <c r="H235" s="564">
        <v>138</v>
      </c>
      <c r="I235" s="561">
        <v>22</v>
      </c>
    </row>
    <row r="236" spans="2:9" x14ac:dyDescent="0.25">
      <c r="B236" s="558">
        <v>250000027</v>
      </c>
      <c r="C236" s="559" t="s">
        <v>1060</v>
      </c>
      <c r="D236" s="560">
        <v>246</v>
      </c>
      <c r="E236" s="560">
        <v>112</v>
      </c>
      <c r="F236" s="560">
        <v>312</v>
      </c>
      <c r="G236" s="560">
        <v>156</v>
      </c>
      <c r="H236" s="564">
        <v>66</v>
      </c>
      <c r="I236" s="561">
        <v>44</v>
      </c>
    </row>
    <row r="237" spans="2:9" x14ac:dyDescent="0.25">
      <c r="B237" s="558">
        <v>250000031</v>
      </c>
      <c r="C237" s="559" t="s">
        <v>1363</v>
      </c>
      <c r="D237" s="560">
        <v>297</v>
      </c>
      <c r="E237" s="560">
        <v>146</v>
      </c>
      <c r="F237" s="560">
        <v>580</v>
      </c>
      <c r="G237" s="560">
        <v>232</v>
      </c>
      <c r="H237" s="564">
        <v>283</v>
      </c>
      <c r="I237" s="561">
        <v>86</v>
      </c>
    </row>
    <row r="238" spans="2:9" x14ac:dyDescent="0.25">
      <c r="B238" s="558">
        <v>250000036</v>
      </c>
      <c r="C238" s="559" t="s">
        <v>1452</v>
      </c>
      <c r="D238" s="560">
        <v>2</v>
      </c>
      <c r="E238" s="560">
        <v>1</v>
      </c>
      <c r="F238" s="560">
        <v>6</v>
      </c>
      <c r="G238" s="560">
        <v>2</v>
      </c>
      <c r="H238" s="564">
        <v>4</v>
      </c>
      <c r="I238" s="561">
        <v>1</v>
      </c>
    </row>
    <row r="239" spans="2:9" ht="25.5" x14ac:dyDescent="0.25">
      <c r="B239" s="558">
        <v>250000081</v>
      </c>
      <c r="C239" s="559" t="s">
        <v>1061</v>
      </c>
      <c r="D239" s="560">
        <v>291</v>
      </c>
      <c r="E239" s="560">
        <v>116</v>
      </c>
      <c r="F239" s="560">
        <v>293</v>
      </c>
      <c r="G239" s="560">
        <v>131</v>
      </c>
      <c r="H239" s="564">
        <v>2</v>
      </c>
      <c r="I239" s="561">
        <v>15</v>
      </c>
    </row>
    <row r="240" spans="2:9" x14ac:dyDescent="0.25">
      <c r="B240" s="558">
        <v>250000084</v>
      </c>
      <c r="C240" s="559" t="s">
        <v>1453</v>
      </c>
      <c r="D240" s="560">
        <v>239</v>
      </c>
      <c r="E240" s="560">
        <v>181</v>
      </c>
      <c r="F240" s="560">
        <v>249</v>
      </c>
      <c r="G240" s="560">
        <v>189</v>
      </c>
      <c r="H240" s="564">
        <v>10</v>
      </c>
      <c r="I240" s="561">
        <v>8</v>
      </c>
    </row>
    <row r="241" spans="2:9" x14ac:dyDescent="0.25">
      <c r="B241" s="558">
        <v>250000104</v>
      </c>
      <c r="C241" s="559" t="s">
        <v>1364</v>
      </c>
      <c r="D241" s="560">
        <v>111</v>
      </c>
      <c r="E241" s="560">
        <v>9</v>
      </c>
      <c r="F241" s="560">
        <v>153</v>
      </c>
      <c r="G241" s="560">
        <v>22</v>
      </c>
      <c r="H241" s="564">
        <v>42</v>
      </c>
      <c r="I241" s="561">
        <v>13</v>
      </c>
    </row>
    <row r="242" spans="2:9" ht="25.5" x14ac:dyDescent="0.25">
      <c r="B242" s="558">
        <v>250000171</v>
      </c>
      <c r="C242" s="559" t="s">
        <v>1064</v>
      </c>
      <c r="D242" s="560">
        <v>120</v>
      </c>
      <c r="E242" s="560">
        <v>43</v>
      </c>
      <c r="F242" s="560">
        <v>121</v>
      </c>
      <c r="G242" s="560">
        <v>44</v>
      </c>
      <c r="H242" s="564">
        <v>1</v>
      </c>
      <c r="I242" s="561">
        <v>1</v>
      </c>
    </row>
    <row r="243" spans="2:9" x14ac:dyDescent="0.25">
      <c r="B243" s="558">
        <v>270000031</v>
      </c>
      <c r="C243" s="559" t="s">
        <v>1065</v>
      </c>
      <c r="D243" s="560">
        <v>194</v>
      </c>
      <c r="E243" s="560">
        <v>92</v>
      </c>
      <c r="F243" s="560">
        <v>213</v>
      </c>
      <c r="G243" s="560">
        <v>97</v>
      </c>
      <c r="H243" s="564">
        <v>19</v>
      </c>
      <c r="I243" s="561">
        <v>5</v>
      </c>
    </row>
    <row r="244" spans="2:9" x14ac:dyDescent="0.25">
      <c r="B244" s="558">
        <v>270000040</v>
      </c>
      <c r="C244" s="559" t="s">
        <v>1066</v>
      </c>
      <c r="D244" s="560">
        <v>586</v>
      </c>
      <c r="E244" s="560">
        <v>268</v>
      </c>
      <c r="F244" s="560">
        <v>598</v>
      </c>
      <c r="G244" s="560">
        <v>270</v>
      </c>
      <c r="H244" s="564">
        <v>12</v>
      </c>
      <c r="I244" s="561">
        <v>2</v>
      </c>
    </row>
    <row r="245" spans="2:9" x14ac:dyDescent="0.25">
      <c r="B245" s="558">
        <v>270024101</v>
      </c>
      <c r="C245" s="559" t="s">
        <v>590</v>
      </c>
      <c r="D245" s="560">
        <v>324</v>
      </c>
      <c r="E245" s="560">
        <v>187</v>
      </c>
      <c r="F245" s="560">
        <v>440</v>
      </c>
      <c r="G245" s="560">
        <v>254</v>
      </c>
      <c r="H245" s="564">
        <v>116</v>
      </c>
      <c r="I245" s="561">
        <v>67</v>
      </c>
    </row>
    <row r="246" spans="2:9" x14ac:dyDescent="0.25">
      <c r="B246" s="558">
        <v>270075401</v>
      </c>
      <c r="C246" s="559" t="s">
        <v>1067</v>
      </c>
      <c r="D246" s="560">
        <v>76</v>
      </c>
      <c r="E246" s="560">
        <v>34</v>
      </c>
      <c r="F246" s="560">
        <v>90</v>
      </c>
      <c r="G246" s="560">
        <v>37</v>
      </c>
      <c r="H246" s="564">
        <v>14</v>
      </c>
      <c r="I246" s="561">
        <v>3</v>
      </c>
    </row>
    <row r="247" spans="2:9" x14ac:dyDescent="0.25">
      <c r="B247" s="558">
        <v>270075405</v>
      </c>
      <c r="C247" s="559" t="s">
        <v>1454</v>
      </c>
      <c r="D247" s="560">
        <v>2</v>
      </c>
      <c r="E247" s="560">
        <v>1</v>
      </c>
      <c r="F247" s="560">
        <v>4</v>
      </c>
      <c r="G247" s="560">
        <v>4</v>
      </c>
      <c r="H247" s="564">
        <v>2</v>
      </c>
      <c r="I247" s="561">
        <v>3</v>
      </c>
    </row>
    <row r="248" spans="2:9" x14ac:dyDescent="0.25">
      <c r="B248" s="558">
        <v>320200004</v>
      </c>
      <c r="C248" s="559" t="s">
        <v>1068</v>
      </c>
      <c r="D248" s="560">
        <v>205</v>
      </c>
      <c r="E248" s="560">
        <v>66</v>
      </c>
      <c r="F248" s="560">
        <v>257</v>
      </c>
      <c r="G248" s="560">
        <v>80</v>
      </c>
      <c r="H248" s="564">
        <v>52</v>
      </c>
      <c r="I248" s="561">
        <v>14</v>
      </c>
    </row>
    <row r="249" spans="2:9" x14ac:dyDescent="0.25">
      <c r="B249" s="558">
        <v>320200008</v>
      </c>
      <c r="C249" s="559" t="s">
        <v>1071</v>
      </c>
      <c r="D249" s="560">
        <v>297</v>
      </c>
      <c r="E249" s="560">
        <v>203</v>
      </c>
      <c r="F249" s="560">
        <v>301</v>
      </c>
      <c r="G249" s="560">
        <v>204</v>
      </c>
      <c r="H249" s="564">
        <v>4</v>
      </c>
      <c r="I249" s="561">
        <v>1</v>
      </c>
    </row>
    <row r="250" spans="2:9" x14ac:dyDescent="0.25">
      <c r="B250" s="558">
        <v>326100001</v>
      </c>
      <c r="C250" s="559" t="s">
        <v>1075</v>
      </c>
      <c r="D250" s="560">
        <v>328</v>
      </c>
      <c r="E250" s="560">
        <v>163</v>
      </c>
      <c r="F250" s="560">
        <v>528</v>
      </c>
      <c r="G250" s="560">
        <v>177</v>
      </c>
      <c r="H250" s="564">
        <v>200</v>
      </c>
      <c r="I250" s="561">
        <v>14</v>
      </c>
    </row>
    <row r="251" spans="2:9" x14ac:dyDescent="0.25">
      <c r="B251" s="558">
        <v>326100004</v>
      </c>
      <c r="C251" s="559" t="s">
        <v>1076</v>
      </c>
      <c r="D251" s="560">
        <v>166</v>
      </c>
      <c r="E251" s="560">
        <v>51</v>
      </c>
      <c r="F251" s="560">
        <v>170</v>
      </c>
      <c r="G251" s="560">
        <v>59</v>
      </c>
      <c r="H251" s="564">
        <v>4</v>
      </c>
      <c r="I251" s="561">
        <v>8</v>
      </c>
    </row>
    <row r="252" spans="2:9" x14ac:dyDescent="0.25">
      <c r="B252" s="558">
        <v>326100011</v>
      </c>
      <c r="C252" s="559" t="s">
        <v>1367</v>
      </c>
      <c r="D252" s="560">
        <v>426</v>
      </c>
      <c r="E252" s="560">
        <v>173</v>
      </c>
      <c r="F252" s="560">
        <v>436</v>
      </c>
      <c r="G252" s="560">
        <v>176</v>
      </c>
      <c r="H252" s="564">
        <v>10</v>
      </c>
      <c r="I252" s="561">
        <v>3</v>
      </c>
    </row>
    <row r="253" spans="2:9" x14ac:dyDescent="0.25">
      <c r="B253" s="558">
        <v>328275401</v>
      </c>
      <c r="C253" s="559" t="s">
        <v>1079</v>
      </c>
      <c r="D253" s="560">
        <v>22</v>
      </c>
      <c r="E253" s="560">
        <v>6</v>
      </c>
      <c r="F253" s="560">
        <v>57</v>
      </c>
      <c r="G253" s="560">
        <v>22</v>
      </c>
      <c r="H253" s="564">
        <v>35</v>
      </c>
      <c r="I253" s="561">
        <v>16</v>
      </c>
    </row>
    <row r="254" spans="2:9" x14ac:dyDescent="0.25">
      <c r="B254" s="558">
        <v>360200021</v>
      </c>
      <c r="C254" s="559" t="s">
        <v>1082</v>
      </c>
      <c r="D254" s="560">
        <v>134</v>
      </c>
      <c r="E254" s="560">
        <v>98</v>
      </c>
      <c r="F254" s="560">
        <v>135</v>
      </c>
      <c r="G254" s="560">
        <v>99</v>
      </c>
      <c r="H254" s="564">
        <v>1</v>
      </c>
      <c r="I254" s="561">
        <v>1</v>
      </c>
    </row>
    <row r="255" spans="2:9" x14ac:dyDescent="0.25">
      <c r="B255" s="558">
        <v>360200060</v>
      </c>
      <c r="C255" s="559" t="s">
        <v>1083</v>
      </c>
      <c r="D255" s="560">
        <v>99</v>
      </c>
      <c r="E255" s="560">
        <v>40</v>
      </c>
      <c r="F255" s="560">
        <v>121</v>
      </c>
      <c r="G255" s="560">
        <v>48</v>
      </c>
      <c r="H255" s="564">
        <v>22</v>
      </c>
      <c r="I255" s="561">
        <v>8</v>
      </c>
    </row>
    <row r="256" spans="2:9" x14ac:dyDescent="0.25">
      <c r="B256" s="558">
        <v>380200016</v>
      </c>
      <c r="C256" s="559" t="s">
        <v>1458</v>
      </c>
      <c r="D256" s="560">
        <v>84</v>
      </c>
      <c r="E256" s="560">
        <v>44</v>
      </c>
      <c r="F256" s="560">
        <v>86</v>
      </c>
      <c r="G256" s="560">
        <v>45</v>
      </c>
      <c r="H256" s="564">
        <v>2</v>
      </c>
      <c r="I256" s="561">
        <v>1</v>
      </c>
    </row>
    <row r="257" spans="2:9" x14ac:dyDescent="0.25">
      <c r="B257" s="558">
        <v>381600007</v>
      </c>
      <c r="C257" s="559" t="s">
        <v>1576</v>
      </c>
      <c r="D257" s="560">
        <v>7</v>
      </c>
      <c r="E257" s="560">
        <v>5</v>
      </c>
      <c r="F257" s="560">
        <v>9</v>
      </c>
      <c r="G257" s="560">
        <v>6</v>
      </c>
      <c r="H257" s="564">
        <v>2</v>
      </c>
      <c r="I257" s="561">
        <v>1</v>
      </c>
    </row>
    <row r="258" spans="2:9" x14ac:dyDescent="0.25">
      <c r="B258" s="558">
        <v>387500001</v>
      </c>
      <c r="C258" s="559" t="s">
        <v>1460</v>
      </c>
      <c r="D258" s="560">
        <v>194</v>
      </c>
      <c r="E258" s="560">
        <v>105</v>
      </c>
      <c r="F258" s="560">
        <v>206</v>
      </c>
      <c r="G258" s="560">
        <v>108</v>
      </c>
      <c r="H258" s="564">
        <v>12</v>
      </c>
      <c r="I258" s="561">
        <v>3</v>
      </c>
    </row>
    <row r="259" spans="2:9" x14ac:dyDescent="0.25">
      <c r="B259" s="558">
        <v>400200001</v>
      </c>
      <c r="C259" s="559" t="s">
        <v>1089</v>
      </c>
      <c r="D259" s="560">
        <v>131</v>
      </c>
      <c r="E259" s="560">
        <v>64</v>
      </c>
      <c r="F259" s="560">
        <v>140</v>
      </c>
      <c r="G259" s="560">
        <v>73</v>
      </c>
      <c r="H259" s="564">
        <v>9</v>
      </c>
      <c r="I259" s="561">
        <v>9</v>
      </c>
    </row>
    <row r="260" spans="2:9" x14ac:dyDescent="0.25">
      <c r="B260" s="558">
        <v>400200002</v>
      </c>
      <c r="C260" s="559" t="s">
        <v>1090</v>
      </c>
      <c r="D260" s="560">
        <v>63</v>
      </c>
      <c r="E260" s="560">
        <v>50</v>
      </c>
      <c r="F260" s="560">
        <v>83</v>
      </c>
      <c r="G260" s="560">
        <v>65</v>
      </c>
      <c r="H260" s="564">
        <v>20</v>
      </c>
      <c r="I260" s="561">
        <v>15</v>
      </c>
    </row>
    <row r="261" spans="2:9" x14ac:dyDescent="0.25">
      <c r="B261" s="558">
        <v>400200005</v>
      </c>
      <c r="C261" s="559" t="s">
        <v>1091</v>
      </c>
      <c r="D261" s="560">
        <v>102</v>
      </c>
      <c r="E261" s="560">
        <v>44</v>
      </c>
      <c r="F261" s="560">
        <v>140</v>
      </c>
      <c r="G261" s="560">
        <v>57</v>
      </c>
      <c r="H261" s="564">
        <v>38</v>
      </c>
      <c r="I261" s="561">
        <v>13</v>
      </c>
    </row>
    <row r="262" spans="2:9" ht="25.5" x14ac:dyDescent="0.25">
      <c r="B262" s="558">
        <v>400200012</v>
      </c>
      <c r="C262" s="559" t="s">
        <v>1461</v>
      </c>
      <c r="D262" s="560">
        <v>97</v>
      </c>
      <c r="E262" s="560">
        <v>37</v>
      </c>
      <c r="F262" s="560">
        <v>101</v>
      </c>
      <c r="G262" s="560">
        <v>42</v>
      </c>
      <c r="H262" s="564">
        <v>4</v>
      </c>
      <c r="I262" s="561">
        <v>5</v>
      </c>
    </row>
    <row r="263" spans="2:9" x14ac:dyDescent="0.25">
      <c r="B263" s="558">
        <v>400200016</v>
      </c>
      <c r="C263" s="559" t="s">
        <v>1463</v>
      </c>
      <c r="D263" s="560">
        <v>135</v>
      </c>
      <c r="E263" s="560">
        <v>78</v>
      </c>
      <c r="F263" s="560">
        <v>166</v>
      </c>
      <c r="G263" s="560">
        <v>97</v>
      </c>
      <c r="H263" s="564">
        <v>31</v>
      </c>
      <c r="I263" s="561">
        <v>19</v>
      </c>
    </row>
    <row r="264" spans="2:9" x14ac:dyDescent="0.25">
      <c r="B264" s="558">
        <v>400200017</v>
      </c>
      <c r="C264" s="559" t="s">
        <v>1094</v>
      </c>
      <c r="D264" s="560">
        <v>201</v>
      </c>
      <c r="E264" s="560">
        <v>91</v>
      </c>
      <c r="F264" s="560">
        <v>212</v>
      </c>
      <c r="G264" s="560">
        <v>97</v>
      </c>
      <c r="H264" s="564">
        <v>11</v>
      </c>
      <c r="I264" s="561">
        <v>6</v>
      </c>
    </row>
    <row r="265" spans="2:9" x14ac:dyDescent="0.25">
      <c r="B265" s="558">
        <v>406400005</v>
      </c>
      <c r="C265" s="559" t="s">
        <v>1097</v>
      </c>
      <c r="D265" s="560">
        <v>195</v>
      </c>
      <c r="E265" s="560">
        <v>104</v>
      </c>
      <c r="F265" s="560">
        <v>205</v>
      </c>
      <c r="G265" s="560">
        <v>107</v>
      </c>
      <c r="H265" s="564">
        <v>10</v>
      </c>
      <c r="I265" s="561">
        <v>3</v>
      </c>
    </row>
    <row r="266" spans="2:9" x14ac:dyDescent="0.25">
      <c r="B266" s="558">
        <v>409500012</v>
      </c>
      <c r="C266" s="559" t="s">
        <v>1101</v>
      </c>
      <c r="D266" s="560">
        <v>50</v>
      </c>
      <c r="E266" s="560">
        <v>13</v>
      </c>
      <c r="F266" s="560">
        <v>53</v>
      </c>
      <c r="G266" s="560">
        <v>18</v>
      </c>
      <c r="H266" s="564">
        <v>3</v>
      </c>
      <c r="I266" s="561">
        <v>5</v>
      </c>
    </row>
    <row r="267" spans="2:9" x14ac:dyDescent="0.25">
      <c r="B267" s="558">
        <v>420200015</v>
      </c>
      <c r="C267" s="559" t="s">
        <v>1104</v>
      </c>
      <c r="D267" s="560">
        <v>23</v>
      </c>
      <c r="E267" s="560">
        <v>3</v>
      </c>
      <c r="F267" s="560">
        <v>253</v>
      </c>
      <c r="G267" s="560">
        <v>99</v>
      </c>
      <c r="H267" s="564">
        <v>230</v>
      </c>
      <c r="I267" s="561">
        <v>96</v>
      </c>
    </row>
    <row r="268" spans="2:9" ht="25.5" x14ac:dyDescent="0.25">
      <c r="B268" s="558">
        <v>420200017</v>
      </c>
      <c r="C268" s="559" t="s">
        <v>1577</v>
      </c>
      <c r="D268" s="560">
        <v>233</v>
      </c>
      <c r="E268" s="560">
        <v>136</v>
      </c>
      <c r="F268" s="560">
        <v>234</v>
      </c>
      <c r="G268" s="560">
        <v>137</v>
      </c>
      <c r="H268" s="564">
        <v>1</v>
      </c>
      <c r="I268" s="561">
        <v>1</v>
      </c>
    </row>
    <row r="269" spans="2:9" x14ac:dyDescent="0.25">
      <c r="B269" s="558">
        <v>420200077</v>
      </c>
      <c r="C269" s="559" t="s">
        <v>1372</v>
      </c>
      <c r="D269" s="560">
        <v>99</v>
      </c>
      <c r="E269" s="560">
        <v>66</v>
      </c>
      <c r="F269" s="560">
        <v>133</v>
      </c>
      <c r="G269" s="560">
        <v>82</v>
      </c>
      <c r="H269" s="564">
        <v>34</v>
      </c>
      <c r="I269" s="561">
        <v>16</v>
      </c>
    </row>
    <row r="270" spans="2:9" x14ac:dyDescent="0.25">
      <c r="B270" s="558">
        <v>421200002</v>
      </c>
      <c r="C270" s="559" t="s">
        <v>1467</v>
      </c>
      <c r="D270" s="560">
        <v>48</v>
      </c>
      <c r="E270" s="560">
        <v>28</v>
      </c>
      <c r="F270" s="560">
        <v>49</v>
      </c>
      <c r="G270" s="560">
        <v>29</v>
      </c>
      <c r="H270" s="564">
        <v>1</v>
      </c>
      <c r="I270" s="561">
        <v>1</v>
      </c>
    </row>
    <row r="271" spans="2:9" x14ac:dyDescent="0.25">
      <c r="B271" s="558">
        <v>424700008</v>
      </c>
      <c r="C271" s="559" t="s">
        <v>1468</v>
      </c>
      <c r="D271" s="560">
        <v>437</v>
      </c>
      <c r="E271" s="560">
        <v>218</v>
      </c>
      <c r="F271" s="560">
        <v>451</v>
      </c>
      <c r="G271" s="560">
        <v>220</v>
      </c>
      <c r="H271" s="564">
        <v>14</v>
      </c>
      <c r="I271" s="561">
        <v>2</v>
      </c>
    </row>
    <row r="272" spans="2:9" x14ac:dyDescent="0.25">
      <c r="B272" s="558">
        <v>427300003</v>
      </c>
      <c r="C272" s="559" t="s">
        <v>1105</v>
      </c>
      <c r="D272" s="560">
        <v>456</v>
      </c>
      <c r="E272" s="560">
        <v>243</v>
      </c>
      <c r="F272" s="560">
        <v>466</v>
      </c>
      <c r="G272" s="560">
        <v>245</v>
      </c>
      <c r="H272" s="564">
        <v>10</v>
      </c>
      <c r="I272" s="561">
        <v>2</v>
      </c>
    </row>
    <row r="273" spans="2:9" x14ac:dyDescent="0.25">
      <c r="B273" s="558">
        <v>427300004</v>
      </c>
      <c r="C273" s="559" t="s">
        <v>1373</v>
      </c>
      <c r="D273" s="560">
        <v>445</v>
      </c>
      <c r="E273" s="560">
        <v>254</v>
      </c>
      <c r="F273" s="560">
        <v>465</v>
      </c>
      <c r="G273" s="560">
        <v>260</v>
      </c>
      <c r="H273" s="564">
        <v>20</v>
      </c>
      <c r="I273" s="561">
        <v>6</v>
      </c>
    </row>
    <row r="274" spans="2:9" x14ac:dyDescent="0.25">
      <c r="B274" s="558">
        <v>427300007</v>
      </c>
      <c r="C274" s="559" t="s">
        <v>1470</v>
      </c>
      <c r="D274" s="560">
        <v>98</v>
      </c>
      <c r="E274" s="560">
        <v>27</v>
      </c>
      <c r="F274" s="560">
        <v>107</v>
      </c>
      <c r="G274" s="560">
        <v>37</v>
      </c>
      <c r="H274" s="564">
        <v>9</v>
      </c>
      <c r="I274" s="561">
        <v>10</v>
      </c>
    </row>
    <row r="275" spans="2:9" x14ac:dyDescent="0.25">
      <c r="B275" s="558">
        <v>427500004</v>
      </c>
      <c r="C275" s="559" t="s">
        <v>1106</v>
      </c>
      <c r="D275" s="560">
        <v>315</v>
      </c>
      <c r="E275" s="560">
        <v>166</v>
      </c>
      <c r="F275" s="560">
        <v>330</v>
      </c>
      <c r="G275" s="560">
        <v>170</v>
      </c>
      <c r="H275" s="564">
        <v>15</v>
      </c>
      <c r="I275" s="561">
        <v>4</v>
      </c>
    </row>
    <row r="276" spans="2:9" ht="25.5" x14ac:dyDescent="0.25">
      <c r="B276" s="558">
        <v>427500009</v>
      </c>
      <c r="C276" s="559" t="s">
        <v>1471</v>
      </c>
      <c r="D276" s="560">
        <v>41</v>
      </c>
      <c r="E276" s="560">
        <v>18</v>
      </c>
      <c r="F276" s="560">
        <v>72</v>
      </c>
      <c r="G276" s="560">
        <v>28</v>
      </c>
      <c r="H276" s="564">
        <v>31</v>
      </c>
      <c r="I276" s="561">
        <v>10</v>
      </c>
    </row>
    <row r="277" spans="2:9" x14ac:dyDescent="0.25">
      <c r="B277" s="558">
        <v>429300006</v>
      </c>
      <c r="C277" s="559" t="s">
        <v>1472</v>
      </c>
      <c r="D277" s="560">
        <v>2</v>
      </c>
      <c r="E277" s="560">
        <v>1</v>
      </c>
      <c r="F277" s="560">
        <v>250</v>
      </c>
      <c r="G277" s="560">
        <v>163</v>
      </c>
      <c r="H277" s="564">
        <v>248</v>
      </c>
      <c r="I277" s="561">
        <v>162</v>
      </c>
    </row>
    <row r="278" spans="2:9" x14ac:dyDescent="0.25">
      <c r="B278" s="558">
        <v>440200007</v>
      </c>
      <c r="C278" s="559" t="s">
        <v>1108</v>
      </c>
      <c r="D278" s="560">
        <v>330</v>
      </c>
      <c r="E278" s="560">
        <v>182</v>
      </c>
      <c r="F278" s="560">
        <v>349</v>
      </c>
      <c r="G278" s="560">
        <v>194</v>
      </c>
      <c r="H278" s="564">
        <v>19</v>
      </c>
      <c r="I278" s="561">
        <v>12</v>
      </c>
    </row>
    <row r="279" spans="2:9" x14ac:dyDescent="0.25">
      <c r="B279" s="558">
        <v>440800008</v>
      </c>
      <c r="C279" s="559" t="s">
        <v>1112</v>
      </c>
      <c r="D279" s="560">
        <v>102</v>
      </c>
      <c r="E279" s="560">
        <v>16</v>
      </c>
      <c r="F279" s="560">
        <v>104</v>
      </c>
      <c r="G279" s="560">
        <v>27</v>
      </c>
      <c r="H279" s="564">
        <v>2</v>
      </c>
      <c r="I279" s="561">
        <v>11</v>
      </c>
    </row>
    <row r="280" spans="2:9" x14ac:dyDescent="0.25">
      <c r="B280" s="558">
        <v>460200008</v>
      </c>
      <c r="C280" s="559" t="s">
        <v>1474</v>
      </c>
      <c r="D280" s="560">
        <v>77</v>
      </c>
      <c r="E280" s="560">
        <v>43</v>
      </c>
      <c r="F280" s="560">
        <v>84</v>
      </c>
      <c r="G280" s="560">
        <v>47</v>
      </c>
      <c r="H280" s="564">
        <v>7</v>
      </c>
      <c r="I280" s="561">
        <v>4</v>
      </c>
    </row>
    <row r="281" spans="2:9" x14ac:dyDescent="0.25">
      <c r="B281" s="558">
        <v>460200029</v>
      </c>
      <c r="C281" s="559" t="s">
        <v>1578</v>
      </c>
      <c r="D281" s="560">
        <v>1</v>
      </c>
      <c r="E281" s="560">
        <v>1</v>
      </c>
      <c r="F281" s="560">
        <v>5</v>
      </c>
      <c r="G281" s="560">
        <v>6</v>
      </c>
      <c r="H281" s="564">
        <v>4</v>
      </c>
      <c r="I281" s="561">
        <v>5</v>
      </c>
    </row>
    <row r="282" spans="2:9" x14ac:dyDescent="0.25">
      <c r="B282" s="558">
        <v>460200048</v>
      </c>
      <c r="C282" s="559" t="s">
        <v>1116</v>
      </c>
      <c r="D282" s="560">
        <v>99</v>
      </c>
      <c r="E282" s="560">
        <v>26</v>
      </c>
      <c r="F282" s="560">
        <v>100</v>
      </c>
      <c r="G282" s="560">
        <v>31</v>
      </c>
      <c r="H282" s="564">
        <v>1</v>
      </c>
      <c r="I282" s="561">
        <v>5</v>
      </c>
    </row>
    <row r="283" spans="2:9" x14ac:dyDescent="0.25">
      <c r="B283" s="558">
        <v>460200049</v>
      </c>
      <c r="C283" s="559" t="s">
        <v>1117</v>
      </c>
      <c r="D283" s="560">
        <v>82</v>
      </c>
      <c r="E283" s="560">
        <v>30</v>
      </c>
      <c r="F283" s="560">
        <v>84</v>
      </c>
      <c r="G283" s="560">
        <v>37</v>
      </c>
      <c r="H283" s="564">
        <v>2</v>
      </c>
      <c r="I283" s="561">
        <v>7</v>
      </c>
    </row>
    <row r="284" spans="2:9" x14ac:dyDescent="0.25">
      <c r="B284" s="558">
        <v>460200050</v>
      </c>
      <c r="C284" s="559" t="s">
        <v>1118</v>
      </c>
      <c r="D284" s="560">
        <v>305</v>
      </c>
      <c r="E284" s="560">
        <v>140</v>
      </c>
      <c r="F284" s="560">
        <v>314</v>
      </c>
      <c r="G284" s="560">
        <v>146</v>
      </c>
      <c r="H284" s="564">
        <v>9</v>
      </c>
      <c r="I284" s="561">
        <v>6</v>
      </c>
    </row>
    <row r="285" spans="2:9" x14ac:dyDescent="0.25">
      <c r="B285" s="558">
        <v>460200055</v>
      </c>
      <c r="C285" s="559" t="s">
        <v>1476</v>
      </c>
      <c r="D285" s="560">
        <v>25</v>
      </c>
      <c r="E285" s="560">
        <v>3</v>
      </c>
      <c r="F285" s="560">
        <v>41</v>
      </c>
      <c r="G285" s="560">
        <v>17</v>
      </c>
      <c r="H285" s="564">
        <v>16</v>
      </c>
      <c r="I285" s="561">
        <v>14</v>
      </c>
    </row>
    <row r="286" spans="2:9" x14ac:dyDescent="0.25">
      <c r="B286" s="558">
        <v>460800002</v>
      </c>
      <c r="C286" s="559" t="s">
        <v>1375</v>
      </c>
      <c r="D286" s="560">
        <v>21</v>
      </c>
      <c r="E286" s="560">
        <v>5</v>
      </c>
      <c r="F286" s="560">
        <v>31</v>
      </c>
      <c r="G286" s="560">
        <v>14</v>
      </c>
      <c r="H286" s="564">
        <v>10</v>
      </c>
      <c r="I286" s="561">
        <v>9</v>
      </c>
    </row>
    <row r="287" spans="2:9" ht="25.5" x14ac:dyDescent="0.25">
      <c r="B287" s="558">
        <v>500200019</v>
      </c>
      <c r="C287" s="559" t="s">
        <v>1122</v>
      </c>
      <c r="D287" s="560">
        <v>197</v>
      </c>
      <c r="E287" s="560">
        <v>83</v>
      </c>
      <c r="F287" s="560">
        <v>208</v>
      </c>
      <c r="G287" s="560">
        <v>86</v>
      </c>
      <c r="H287" s="564">
        <v>11</v>
      </c>
      <c r="I287" s="561">
        <v>3</v>
      </c>
    </row>
    <row r="288" spans="2:9" x14ac:dyDescent="0.25">
      <c r="B288" s="558">
        <v>500200030</v>
      </c>
      <c r="C288" s="559" t="s">
        <v>1123</v>
      </c>
      <c r="D288" s="560">
        <v>368</v>
      </c>
      <c r="E288" s="560">
        <v>142</v>
      </c>
      <c r="F288" s="560">
        <v>374</v>
      </c>
      <c r="G288" s="560">
        <v>146</v>
      </c>
      <c r="H288" s="564">
        <v>6</v>
      </c>
      <c r="I288" s="561">
        <v>4</v>
      </c>
    </row>
    <row r="289" spans="2:9" x14ac:dyDescent="0.25">
      <c r="B289" s="558">
        <v>500200062</v>
      </c>
      <c r="C289" s="559" t="s">
        <v>1125</v>
      </c>
      <c r="D289" s="560">
        <v>57</v>
      </c>
      <c r="E289" s="560">
        <v>42</v>
      </c>
      <c r="F289" s="560">
        <v>60</v>
      </c>
      <c r="G289" s="560">
        <v>44</v>
      </c>
      <c r="H289" s="564">
        <v>3</v>
      </c>
      <c r="I289" s="561">
        <v>2</v>
      </c>
    </row>
    <row r="290" spans="2:9" x14ac:dyDescent="0.25">
      <c r="B290" s="558">
        <v>540200009</v>
      </c>
      <c r="C290" s="559" t="s">
        <v>1126</v>
      </c>
      <c r="D290" s="560">
        <v>242</v>
      </c>
      <c r="E290" s="560">
        <v>175</v>
      </c>
      <c r="F290" s="560">
        <v>244</v>
      </c>
      <c r="G290" s="560">
        <v>191</v>
      </c>
      <c r="H290" s="564">
        <v>2</v>
      </c>
      <c r="I290" s="561">
        <v>16</v>
      </c>
    </row>
    <row r="291" spans="2:9" x14ac:dyDescent="0.25">
      <c r="B291" s="558">
        <v>540200012</v>
      </c>
      <c r="C291" s="559" t="s">
        <v>1579</v>
      </c>
      <c r="D291" s="560">
        <v>124</v>
      </c>
      <c r="E291" s="560">
        <v>63</v>
      </c>
      <c r="F291" s="560">
        <v>126</v>
      </c>
      <c r="G291" s="560">
        <v>71</v>
      </c>
      <c r="H291" s="564">
        <v>2</v>
      </c>
      <c r="I291" s="561">
        <v>8</v>
      </c>
    </row>
    <row r="292" spans="2:9" x14ac:dyDescent="0.25">
      <c r="B292" s="558">
        <v>540200013</v>
      </c>
      <c r="C292" s="559" t="s">
        <v>1478</v>
      </c>
      <c r="D292" s="560">
        <v>158</v>
      </c>
      <c r="E292" s="560">
        <v>79</v>
      </c>
      <c r="F292" s="560">
        <v>235</v>
      </c>
      <c r="G292" s="560">
        <v>118</v>
      </c>
      <c r="H292" s="564">
        <v>77</v>
      </c>
      <c r="I292" s="561">
        <v>39</v>
      </c>
    </row>
    <row r="293" spans="2:9" x14ac:dyDescent="0.25">
      <c r="B293" s="558">
        <v>540200017</v>
      </c>
      <c r="C293" s="559" t="s">
        <v>1127</v>
      </c>
      <c r="D293" s="560">
        <v>112</v>
      </c>
      <c r="E293" s="560">
        <v>39</v>
      </c>
      <c r="F293" s="560">
        <v>120</v>
      </c>
      <c r="G293" s="560">
        <v>41</v>
      </c>
      <c r="H293" s="564">
        <v>8</v>
      </c>
      <c r="I293" s="561">
        <v>2</v>
      </c>
    </row>
    <row r="294" spans="2:9" x14ac:dyDescent="0.25">
      <c r="B294" s="558">
        <v>540200018</v>
      </c>
      <c r="C294" s="559" t="s">
        <v>1479</v>
      </c>
      <c r="D294" s="560">
        <v>144</v>
      </c>
      <c r="E294" s="560">
        <v>49</v>
      </c>
      <c r="F294" s="560">
        <v>150</v>
      </c>
      <c r="G294" s="560">
        <v>53</v>
      </c>
      <c r="H294" s="564">
        <v>6</v>
      </c>
      <c r="I294" s="561">
        <v>4</v>
      </c>
    </row>
    <row r="295" spans="2:9" x14ac:dyDescent="0.25">
      <c r="B295" s="558">
        <v>546700003</v>
      </c>
      <c r="C295" s="559" t="s">
        <v>1130</v>
      </c>
      <c r="D295" s="560">
        <v>289</v>
      </c>
      <c r="E295" s="560">
        <v>138</v>
      </c>
      <c r="F295" s="560">
        <v>349</v>
      </c>
      <c r="G295" s="560">
        <v>153</v>
      </c>
      <c r="H295" s="564">
        <v>60</v>
      </c>
      <c r="I295" s="561">
        <v>15</v>
      </c>
    </row>
    <row r="296" spans="2:9" x14ac:dyDescent="0.25">
      <c r="B296" s="558">
        <v>546700009</v>
      </c>
      <c r="C296" s="559" t="s">
        <v>1480</v>
      </c>
      <c r="D296" s="560">
        <v>122</v>
      </c>
      <c r="E296" s="560">
        <v>76</v>
      </c>
      <c r="F296" s="560">
        <v>140</v>
      </c>
      <c r="G296" s="560">
        <v>85</v>
      </c>
      <c r="H296" s="564">
        <v>18</v>
      </c>
      <c r="I296" s="561">
        <v>9</v>
      </c>
    </row>
    <row r="297" spans="2:9" x14ac:dyDescent="0.25">
      <c r="B297" s="558">
        <v>560800004</v>
      </c>
      <c r="C297" s="559" t="s">
        <v>1581</v>
      </c>
      <c r="D297" s="560">
        <v>17</v>
      </c>
      <c r="E297" s="560">
        <v>7</v>
      </c>
      <c r="F297" s="560">
        <v>19</v>
      </c>
      <c r="G297" s="560">
        <v>11</v>
      </c>
      <c r="H297" s="564">
        <v>2</v>
      </c>
      <c r="I297" s="561">
        <v>4</v>
      </c>
    </row>
    <row r="298" spans="2:9" x14ac:dyDescent="0.25">
      <c r="B298" s="558">
        <v>561800006</v>
      </c>
      <c r="C298" s="559" t="s">
        <v>1582</v>
      </c>
      <c r="D298" s="560">
        <v>43</v>
      </c>
      <c r="E298" s="560">
        <v>21</v>
      </c>
      <c r="F298" s="560">
        <v>57</v>
      </c>
      <c r="G298" s="560">
        <v>23</v>
      </c>
      <c r="H298" s="564">
        <v>14</v>
      </c>
      <c r="I298" s="561">
        <v>2</v>
      </c>
    </row>
    <row r="299" spans="2:9" x14ac:dyDescent="0.25">
      <c r="B299" s="558">
        <v>566900002</v>
      </c>
      <c r="C299" s="559" t="s">
        <v>1134</v>
      </c>
      <c r="D299" s="560">
        <v>209</v>
      </c>
      <c r="E299" s="560">
        <v>111</v>
      </c>
      <c r="F299" s="560">
        <v>217</v>
      </c>
      <c r="G299" s="560">
        <v>113</v>
      </c>
      <c r="H299" s="564">
        <v>8</v>
      </c>
      <c r="I299" s="561">
        <v>2</v>
      </c>
    </row>
    <row r="300" spans="2:9" ht="25.5" x14ac:dyDescent="0.25">
      <c r="B300" s="558">
        <v>600200009</v>
      </c>
      <c r="C300" s="559" t="s">
        <v>1583</v>
      </c>
      <c r="D300" s="560">
        <v>36</v>
      </c>
      <c r="E300" s="560">
        <v>8</v>
      </c>
      <c r="F300" s="560">
        <v>40</v>
      </c>
      <c r="G300" s="560">
        <v>15</v>
      </c>
      <c r="H300" s="564">
        <v>4</v>
      </c>
      <c r="I300" s="561">
        <v>7</v>
      </c>
    </row>
    <row r="301" spans="2:9" x14ac:dyDescent="0.25">
      <c r="B301" s="558">
        <v>601000007</v>
      </c>
      <c r="C301" s="559" t="s">
        <v>1141</v>
      </c>
      <c r="D301" s="560">
        <v>70</v>
      </c>
      <c r="E301" s="560">
        <v>29</v>
      </c>
      <c r="F301" s="560">
        <v>86</v>
      </c>
      <c r="G301" s="560">
        <v>36</v>
      </c>
      <c r="H301" s="564">
        <v>16</v>
      </c>
      <c r="I301" s="561">
        <v>7</v>
      </c>
    </row>
    <row r="302" spans="2:9" x14ac:dyDescent="0.25">
      <c r="B302" s="558">
        <v>601000011</v>
      </c>
      <c r="C302" s="559" t="s">
        <v>1142</v>
      </c>
      <c r="D302" s="560">
        <v>404</v>
      </c>
      <c r="E302" s="560">
        <v>266</v>
      </c>
      <c r="F302" s="560">
        <v>456</v>
      </c>
      <c r="G302" s="560">
        <v>297</v>
      </c>
      <c r="H302" s="564">
        <v>52</v>
      </c>
      <c r="I302" s="561">
        <v>31</v>
      </c>
    </row>
    <row r="303" spans="2:9" ht="25.5" x14ac:dyDescent="0.25">
      <c r="B303" s="558">
        <v>601000021</v>
      </c>
      <c r="C303" s="559" t="s">
        <v>1143</v>
      </c>
      <c r="D303" s="560">
        <v>423</v>
      </c>
      <c r="E303" s="560">
        <v>238</v>
      </c>
      <c r="F303" s="560">
        <v>445</v>
      </c>
      <c r="G303" s="560">
        <v>249</v>
      </c>
      <c r="H303" s="564">
        <v>22</v>
      </c>
      <c r="I303" s="561">
        <v>11</v>
      </c>
    </row>
    <row r="304" spans="2:9" x14ac:dyDescent="0.25">
      <c r="B304" s="558">
        <v>604300006</v>
      </c>
      <c r="C304" s="559" t="s">
        <v>1585</v>
      </c>
      <c r="D304" s="560">
        <v>91</v>
      </c>
      <c r="E304" s="560">
        <v>54</v>
      </c>
      <c r="F304" s="560">
        <v>110</v>
      </c>
      <c r="G304" s="560">
        <v>63</v>
      </c>
      <c r="H304" s="564">
        <v>19</v>
      </c>
      <c r="I304" s="561">
        <v>9</v>
      </c>
    </row>
    <row r="305" spans="2:9" x14ac:dyDescent="0.25">
      <c r="B305" s="558">
        <v>620200001</v>
      </c>
      <c r="C305" s="559" t="s">
        <v>1484</v>
      </c>
      <c r="D305" s="560">
        <v>315</v>
      </c>
      <c r="E305" s="560">
        <v>102</v>
      </c>
      <c r="F305" s="560">
        <v>357</v>
      </c>
      <c r="G305" s="560">
        <v>106</v>
      </c>
      <c r="H305" s="564">
        <v>42</v>
      </c>
      <c r="I305" s="561">
        <v>4</v>
      </c>
    </row>
    <row r="306" spans="2:9" x14ac:dyDescent="0.25">
      <c r="B306" s="558">
        <v>620200003</v>
      </c>
      <c r="C306" s="559" t="s">
        <v>1145</v>
      </c>
      <c r="D306" s="560">
        <v>232</v>
      </c>
      <c r="E306" s="560">
        <v>81</v>
      </c>
      <c r="F306" s="560">
        <v>256</v>
      </c>
      <c r="G306" s="560">
        <v>84</v>
      </c>
      <c r="H306" s="564">
        <v>24</v>
      </c>
      <c r="I306" s="561">
        <v>3</v>
      </c>
    </row>
    <row r="307" spans="2:9" x14ac:dyDescent="0.25">
      <c r="B307" s="558">
        <v>620200015</v>
      </c>
      <c r="C307" s="559" t="s">
        <v>1148</v>
      </c>
      <c r="D307" s="560">
        <v>409</v>
      </c>
      <c r="E307" s="560">
        <v>245</v>
      </c>
      <c r="F307" s="560">
        <v>436</v>
      </c>
      <c r="G307" s="560">
        <v>259</v>
      </c>
      <c r="H307" s="564">
        <v>27</v>
      </c>
      <c r="I307" s="561">
        <v>14</v>
      </c>
    </row>
    <row r="308" spans="2:9" x14ac:dyDescent="0.25">
      <c r="B308" s="558">
        <v>620200017</v>
      </c>
      <c r="C308" s="559" t="s">
        <v>1378</v>
      </c>
      <c r="D308" s="560">
        <v>270</v>
      </c>
      <c r="E308" s="560">
        <v>103</v>
      </c>
      <c r="F308" s="560">
        <v>272</v>
      </c>
      <c r="G308" s="560">
        <v>104</v>
      </c>
      <c r="H308" s="564">
        <v>2</v>
      </c>
      <c r="I308" s="561">
        <v>1</v>
      </c>
    </row>
    <row r="309" spans="2:9" x14ac:dyDescent="0.25">
      <c r="B309" s="558">
        <v>620200040</v>
      </c>
      <c r="C309" s="559" t="s">
        <v>1149</v>
      </c>
      <c r="D309" s="560">
        <v>163</v>
      </c>
      <c r="E309" s="560">
        <v>71</v>
      </c>
      <c r="F309" s="560">
        <v>189</v>
      </c>
      <c r="G309" s="560">
        <v>76</v>
      </c>
      <c r="H309" s="564">
        <v>26</v>
      </c>
      <c r="I309" s="561">
        <v>5</v>
      </c>
    </row>
    <row r="310" spans="2:9" x14ac:dyDescent="0.25">
      <c r="B310" s="558">
        <v>620200057</v>
      </c>
      <c r="C310" s="559" t="s">
        <v>1150</v>
      </c>
      <c r="D310" s="560">
        <v>18</v>
      </c>
      <c r="E310" s="560">
        <v>5</v>
      </c>
      <c r="F310" s="560">
        <v>30</v>
      </c>
      <c r="G310" s="560">
        <v>9</v>
      </c>
      <c r="H310" s="564">
        <v>12</v>
      </c>
      <c r="I310" s="561">
        <v>4</v>
      </c>
    </row>
    <row r="311" spans="2:9" x14ac:dyDescent="0.25">
      <c r="B311" s="558">
        <v>640600005</v>
      </c>
      <c r="C311" s="559" t="s">
        <v>1155</v>
      </c>
      <c r="D311" s="560">
        <v>74</v>
      </c>
      <c r="E311" s="560">
        <v>35</v>
      </c>
      <c r="F311" s="560">
        <v>78</v>
      </c>
      <c r="G311" s="560">
        <v>46</v>
      </c>
      <c r="H311" s="564">
        <v>4</v>
      </c>
      <c r="I311" s="561">
        <v>11</v>
      </c>
    </row>
    <row r="312" spans="2:9" x14ac:dyDescent="0.25">
      <c r="B312" s="558">
        <v>640600006</v>
      </c>
      <c r="C312" s="559" t="s">
        <v>1156</v>
      </c>
      <c r="D312" s="560">
        <v>242</v>
      </c>
      <c r="E312" s="560">
        <v>73</v>
      </c>
      <c r="F312" s="560">
        <v>262</v>
      </c>
      <c r="G312" s="560">
        <v>92</v>
      </c>
      <c r="H312" s="564">
        <v>20</v>
      </c>
      <c r="I312" s="561">
        <v>19</v>
      </c>
    </row>
    <row r="313" spans="2:9" x14ac:dyDescent="0.25">
      <c r="B313" s="558">
        <v>640800004</v>
      </c>
      <c r="C313" s="559" t="s">
        <v>1158</v>
      </c>
      <c r="D313" s="560">
        <v>27</v>
      </c>
      <c r="E313" s="560">
        <v>13</v>
      </c>
      <c r="F313" s="560">
        <v>37</v>
      </c>
      <c r="G313" s="560">
        <v>24</v>
      </c>
      <c r="H313" s="564">
        <v>10</v>
      </c>
      <c r="I313" s="561">
        <v>11</v>
      </c>
    </row>
    <row r="314" spans="2:9" x14ac:dyDescent="0.25">
      <c r="B314" s="558">
        <v>641000014</v>
      </c>
      <c r="C314" s="559" t="s">
        <v>1294</v>
      </c>
      <c r="D314" s="560">
        <v>6</v>
      </c>
      <c r="E314" s="560">
        <v>2</v>
      </c>
      <c r="F314" s="560">
        <v>84</v>
      </c>
      <c r="G314" s="560">
        <v>17</v>
      </c>
      <c r="H314" s="564">
        <v>78</v>
      </c>
      <c r="I314" s="561">
        <v>15</v>
      </c>
    </row>
    <row r="315" spans="2:9" x14ac:dyDescent="0.25">
      <c r="B315" s="558">
        <v>641000017</v>
      </c>
      <c r="C315" s="559" t="s">
        <v>1161</v>
      </c>
      <c r="D315" s="560">
        <v>369</v>
      </c>
      <c r="E315" s="560">
        <v>207</v>
      </c>
      <c r="F315" s="560">
        <v>379</v>
      </c>
      <c r="G315" s="560">
        <v>219</v>
      </c>
      <c r="H315" s="564">
        <v>10</v>
      </c>
      <c r="I315" s="561">
        <v>12</v>
      </c>
    </row>
    <row r="316" spans="2:9" ht="25.5" x14ac:dyDescent="0.25">
      <c r="B316" s="558">
        <v>647900003</v>
      </c>
      <c r="C316" s="559" t="s">
        <v>1163</v>
      </c>
      <c r="D316" s="560">
        <v>167</v>
      </c>
      <c r="E316" s="560">
        <v>132</v>
      </c>
      <c r="F316" s="560">
        <v>175</v>
      </c>
      <c r="G316" s="560">
        <v>137</v>
      </c>
      <c r="H316" s="564">
        <v>8</v>
      </c>
      <c r="I316" s="561">
        <v>5</v>
      </c>
    </row>
    <row r="317" spans="2:9" x14ac:dyDescent="0.25">
      <c r="B317" s="558">
        <v>647900005</v>
      </c>
      <c r="C317" s="559" t="s">
        <v>1164</v>
      </c>
      <c r="D317" s="560">
        <v>28</v>
      </c>
      <c r="E317" s="560">
        <v>15</v>
      </c>
      <c r="F317" s="560">
        <v>30</v>
      </c>
      <c r="G317" s="560">
        <v>20</v>
      </c>
      <c r="H317" s="564">
        <v>2</v>
      </c>
      <c r="I317" s="561">
        <v>5</v>
      </c>
    </row>
    <row r="318" spans="2:9" ht="25.5" x14ac:dyDescent="0.25">
      <c r="B318" s="558">
        <v>648500002</v>
      </c>
      <c r="C318" s="559" t="s">
        <v>1166</v>
      </c>
      <c r="D318" s="560">
        <v>138</v>
      </c>
      <c r="E318" s="560">
        <v>64</v>
      </c>
      <c r="F318" s="560">
        <v>174</v>
      </c>
      <c r="G318" s="560">
        <v>78</v>
      </c>
      <c r="H318" s="564">
        <v>36</v>
      </c>
      <c r="I318" s="561">
        <v>14</v>
      </c>
    </row>
    <row r="319" spans="2:9" ht="25.5" x14ac:dyDescent="0.25">
      <c r="B319" s="558">
        <v>649300005</v>
      </c>
      <c r="C319" s="559" t="s">
        <v>1485</v>
      </c>
      <c r="D319" s="560">
        <v>22</v>
      </c>
      <c r="E319" s="560">
        <v>9</v>
      </c>
      <c r="F319" s="560">
        <v>56</v>
      </c>
      <c r="G319" s="560">
        <v>28</v>
      </c>
      <c r="H319" s="564">
        <v>34</v>
      </c>
      <c r="I319" s="561">
        <v>19</v>
      </c>
    </row>
    <row r="320" spans="2:9" x14ac:dyDescent="0.25">
      <c r="B320" s="558">
        <v>649300006</v>
      </c>
      <c r="C320" s="559" t="s">
        <v>1486</v>
      </c>
      <c r="D320" s="560">
        <v>14</v>
      </c>
      <c r="E320" s="560">
        <v>4</v>
      </c>
      <c r="F320" s="560">
        <v>81</v>
      </c>
      <c r="G320" s="560">
        <v>32</v>
      </c>
      <c r="H320" s="564">
        <v>67</v>
      </c>
      <c r="I320" s="561">
        <v>28</v>
      </c>
    </row>
    <row r="321" spans="2:9" x14ac:dyDescent="0.25">
      <c r="B321" s="558">
        <v>660200015</v>
      </c>
      <c r="C321" s="559" t="s">
        <v>1167</v>
      </c>
      <c r="D321" s="560">
        <v>162</v>
      </c>
      <c r="E321" s="560">
        <v>92</v>
      </c>
      <c r="F321" s="560">
        <v>164</v>
      </c>
      <c r="G321" s="560">
        <v>93</v>
      </c>
      <c r="H321" s="564">
        <v>2</v>
      </c>
      <c r="I321" s="561">
        <v>1</v>
      </c>
    </row>
    <row r="322" spans="2:9" x14ac:dyDescent="0.25">
      <c r="B322" s="558">
        <v>660200016</v>
      </c>
      <c r="C322" s="559" t="s">
        <v>1168</v>
      </c>
      <c r="D322" s="560">
        <v>106</v>
      </c>
      <c r="E322" s="560">
        <v>44</v>
      </c>
      <c r="F322" s="560">
        <v>110</v>
      </c>
      <c r="G322" s="560">
        <v>55</v>
      </c>
      <c r="H322" s="564">
        <v>4</v>
      </c>
      <c r="I322" s="561">
        <v>11</v>
      </c>
    </row>
    <row r="323" spans="2:9" x14ac:dyDescent="0.25">
      <c r="B323" s="558">
        <v>660200017</v>
      </c>
      <c r="C323" s="559" t="s">
        <v>1169</v>
      </c>
      <c r="D323" s="560">
        <v>208</v>
      </c>
      <c r="E323" s="560">
        <v>65</v>
      </c>
      <c r="F323" s="560">
        <v>232</v>
      </c>
      <c r="G323" s="560">
        <v>76</v>
      </c>
      <c r="H323" s="564">
        <v>24</v>
      </c>
      <c r="I323" s="561">
        <v>11</v>
      </c>
    </row>
    <row r="324" spans="2:9" x14ac:dyDescent="0.25">
      <c r="B324" s="558">
        <v>660200031</v>
      </c>
      <c r="C324" s="559" t="s">
        <v>1170</v>
      </c>
      <c r="D324" s="560">
        <v>261</v>
      </c>
      <c r="E324" s="560">
        <v>117</v>
      </c>
      <c r="F324" s="560">
        <v>316</v>
      </c>
      <c r="G324" s="560">
        <v>132</v>
      </c>
      <c r="H324" s="564">
        <v>55</v>
      </c>
      <c r="I324" s="561">
        <v>15</v>
      </c>
    </row>
    <row r="325" spans="2:9" x14ac:dyDescent="0.25">
      <c r="B325" s="558">
        <v>660200033</v>
      </c>
      <c r="C325" s="559" t="s">
        <v>1171</v>
      </c>
      <c r="D325" s="560">
        <v>16</v>
      </c>
      <c r="E325" s="560">
        <v>4</v>
      </c>
      <c r="F325" s="560">
        <v>102</v>
      </c>
      <c r="G325" s="560">
        <v>45</v>
      </c>
      <c r="H325" s="564">
        <v>86</v>
      </c>
      <c r="I325" s="561">
        <v>41</v>
      </c>
    </row>
    <row r="326" spans="2:9" x14ac:dyDescent="0.25">
      <c r="B326" s="558">
        <v>660200036</v>
      </c>
      <c r="C326" s="559" t="s">
        <v>1172</v>
      </c>
      <c r="D326" s="560">
        <v>42</v>
      </c>
      <c r="E326" s="560">
        <v>10</v>
      </c>
      <c r="F326" s="560">
        <v>46</v>
      </c>
      <c r="G326" s="560">
        <v>21</v>
      </c>
      <c r="H326" s="564">
        <v>4</v>
      </c>
      <c r="I326" s="561">
        <v>11</v>
      </c>
    </row>
    <row r="327" spans="2:9" x14ac:dyDescent="0.25">
      <c r="B327" s="558">
        <v>660200040</v>
      </c>
      <c r="C327" s="559" t="s">
        <v>298</v>
      </c>
      <c r="D327" s="560">
        <v>399</v>
      </c>
      <c r="E327" s="560">
        <v>210</v>
      </c>
      <c r="F327" s="560">
        <v>413</v>
      </c>
      <c r="G327" s="560">
        <v>226</v>
      </c>
      <c r="H327" s="564">
        <v>14</v>
      </c>
      <c r="I327" s="561">
        <v>16</v>
      </c>
    </row>
    <row r="328" spans="2:9" x14ac:dyDescent="0.25">
      <c r="B328" s="558">
        <v>660200045</v>
      </c>
      <c r="C328" s="559" t="s">
        <v>1173</v>
      </c>
      <c r="D328" s="560">
        <v>163</v>
      </c>
      <c r="E328" s="560">
        <v>74</v>
      </c>
      <c r="F328" s="560">
        <v>165</v>
      </c>
      <c r="G328" s="560">
        <v>76</v>
      </c>
      <c r="H328" s="564">
        <v>2</v>
      </c>
      <c r="I328" s="561">
        <v>2</v>
      </c>
    </row>
    <row r="329" spans="2:9" x14ac:dyDescent="0.25">
      <c r="B329" s="558">
        <v>661000004</v>
      </c>
      <c r="C329" s="559" t="s">
        <v>1174</v>
      </c>
      <c r="D329" s="560">
        <v>20</v>
      </c>
      <c r="E329" s="560">
        <v>6</v>
      </c>
      <c r="F329" s="560">
        <v>36</v>
      </c>
      <c r="G329" s="560">
        <v>17</v>
      </c>
      <c r="H329" s="564">
        <v>16</v>
      </c>
      <c r="I329" s="561">
        <v>11</v>
      </c>
    </row>
    <row r="330" spans="2:9" x14ac:dyDescent="0.25">
      <c r="B330" s="558">
        <v>661000005</v>
      </c>
      <c r="C330" s="559" t="s">
        <v>1175</v>
      </c>
      <c r="D330" s="560">
        <v>396</v>
      </c>
      <c r="E330" s="560">
        <v>198</v>
      </c>
      <c r="F330" s="560">
        <v>456</v>
      </c>
      <c r="G330" s="560">
        <v>208</v>
      </c>
      <c r="H330" s="564">
        <v>60</v>
      </c>
      <c r="I330" s="561">
        <v>10</v>
      </c>
    </row>
    <row r="331" spans="2:9" x14ac:dyDescent="0.25">
      <c r="B331" s="558">
        <v>661400005</v>
      </c>
      <c r="C331" s="559" t="s">
        <v>1176</v>
      </c>
      <c r="D331" s="560">
        <v>86</v>
      </c>
      <c r="E331" s="560">
        <v>42</v>
      </c>
      <c r="F331" s="560">
        <v>94</v>
      </c>
      <c r="G331" s="560">
        <v>47</v>
      </c>
      <c r="H331" s="564">
        <v>8</v>
      </c>
      <c r="I331" s="561">
        <v>5</v>
      </c>
    </row>
    <row r="332" spans="2:9" ht="25.5" x14ac:dyDescent="0.25">
      <c r="B332" s="558">
        <v>661400006</v>
      </c>
      <c r="C332" s="559" t="s">
        <v>1380</v>
      </c>
      <c r="D332" s="560">
        <v>57</v>
      </c>
      <c r="E332" s="560">
        <v>18</v>
      </c>
      <c r="F332" s="560">
        <v>59</v>
      </c>
      <c r="G332" s="560">
        <v>24</v>
      </c>
      <c r="H332" s="564">
        <v>2</v>
      </c>
      <c r="I332" s="561">
        <v>6</v>
      </c>
    </row>
    <row r="333" spans="2:9" x14ac:dyDescent="0.25">
      <c r="B333" s="558">
        <v>661400017</v>
      </c>
      <c r="C333" s="559" t="s">
        <v>1177</v>
      </c>
      <c r="D333" s="560">
        <v>321</v>
      </c>
      <c r="E333" s="560">
        <v>102</v>
      </c>
      <c r="F333" s="560">
        <v>466</v>
      </c>
      <c r="G333" s="560">
        <v>116</v>
      </c>
      <c r="H333" s="564">
        <v>145</v>
      </c>
      <c r="I333" s="561">
        <v>14</v>
      </c>
    </row>
    <row r="334" spans="2:9" x14ac:dyDescent="0.25">
      <c r="B334" s="558">
        <v>680200037</v>
      </c>
      <c r="C334" s="559" t="s">
        <v>1179</v>
      </c>
      <c r="D334" s="560">
        <v>25</v>
      </c>
      <c r="E334" s="560">
        <v>12</v>
      </c>
      <c r="F334" s="560">
        <v>29</v>
      </c>
      <c r="G334" s="560">
        <v>13</v>
      </c>
      <c r="H334" s="564">
        <v>4</v>
      </c>
      <c r="I334" s="561">
        <v>1</v>
      </c>
    </row>
    <row r="335" spans="2:9" x14ac:dyDescent="0.25">
      <c r="B335" s="558">
        <v>700200022</v>
      </c>
      <c r="C335" s="559" t="s">
        <v>1383</v>
      </c>
      <c r="D335" s="560">
        <v>87</v>
      </c>
      <c r="E335" s="560">
        <v>38</v>
      </c>
      <c r="F335" s="560">
        <v>102</v>
      </c>
      <c r="G335" s="560">
        <v>47</v>
      </c>
      <c r="H335" s="564">
        <v>15</v>
      </c>
      <c r="I335" s="561">
        <v>9</v>
      </c>
    </row>
    <row r="336" spans="2:9" x14ac:dyDescent="0.25">
      <c r="B336" s="558">
        <v>700200024</v>
      </c>
      <c r="C336" s="559" t="s">
        <v>1181</v>
      </c>
      <c r="D336" s="560">
        <v>30</v>
      </c>
      <c r="E336" s="560">
        <v>12</v>
      </c>
      <c r="F336" s="560">
        <v>32</v>
      </c>
      <c r="G336" s="560">
        <v>14</v>
      </c>
      <c r="H336" s="564">
        <v>2</v>
      </c>
      <c r="I336" s="561">
        <v>2</v>
      </c>
    </row>
    <row r="337" spans="2:9" x14ac:dyDescent="0.25">
      <c r="B337" s="558">
        <v>700200030</v>
      </c>
      <c r="C337" s="559" t="s">
        <v>1587</v>
      </c>
      <c r="D337" s="560">
        <v>29</v>
      </c>
      <c r="E337" s="560">
        <v>10</v>
      </c>
      <c r="F337" s="560">
        <v>43</v>
      </c>
      <c r="G337" s="560">
        <v>16</v>
      </c>
      <c r="H337" s="564">
        <v>14</v>
      </c>
      <c r="I337" s="561">
        <v>6</v>
      </c>
    </row>
    <row r="338" spans="2:9" ht="25.5" x14ac:dyDescent="0.25">
      <c r="B338" s="558">
        <v>701400009</v>
      </c>
      <c r="C338" s="559" t="s">
        <v>1184</v>
      </c>
      <c r="D338" s="560">
        <v>515</v>
      </c>
      <c r="E338" s="560">
        <v>317</v>
      </c>
      <c r="F338" s="560">
        <v>520</v>
      </c>
      <c r="G338" s="560">
        <v>319</v>
      </c>
      <c r="H338" s="564">
        <v>5</v>
      </c>
      <c r="I338" s="561">
        <v>2</v>
      </c>
    </row>
    <row r="339" spans="2:9" x14ac:dyDescent="0.25">
      <c r="B339" s="558">
        <v>705500007</v>
      </c>
      <c r="C339" s="559" t="s">
        <v>1490</v>
      </c>
      <c r="D339" s="560">
        <v>103</v>
      </c>
      <c r="E339" s="560">
        <v>43</v>
      </c>
      <c r="F339" s="560">
        <v>254</v>
      </c>
      <c r="G339" s="560">
        <v>101</v>
      </c>
      <c r="H339" s="564">
        <v>151</v>
      </c>
      <c r="I339" s="561">
        <v>58</v>
      </c>
    </row>
    <row r="340" spans="2:9" x14ac:dyDescent="0.25">
      <c r="B340" s="558">
        <v>705500008</v>
      </c>
      <c r="C340" s="559" t="s">
        <v>1186</v>
      </c>
      <c r="D340" s="560">
        <v>114</v>
      </c>
      <c r="E340" s="560">
        <v>24</v>
      </c>
      <c r="F340" s="560">
        <v>188</v>
      </c>
      <c r="G340" s="560">
        <v>42</v>
      </c>
      <c r="H340" s="564">
        <v>74</v>
      </c>
      <c r="I340" s="561">
        <v>18</v>
      </c>
    </row>
    <row r="341" spans="2:9" ht="25.5" x14ac:dyDescent="0.25">
      <c r="B341" s="558">
        <v>740200018</v>
      </c>
      <c r="C341" s="559" t="s">
        <v>1384</v>
      </c>
      <c r="D341" s="560">
        <v>573</v>
      </c>
      <c r="E341" s="560">
        <v>247</v>
      </c>
      <c r="F341" s="560">
        <v>588</v>
      </c>
      <c r="G341" s="560">
        <v>252</v>
      </c>
      <c r="H341" s="564">
        <v>15</v>
      </c>
      <c r="I341" s="561">
        <v>5</v>
      </c>
    </row>
    <row r="342" spans="2:9" x14ac:dyDescent="0.25">
      <c r="B342" s="558">
        <v>740200023</v>
      </c>
      <c r="C342" s="559" t="s">
        <v>1187</v>
      </c>
      <c r="D342" s="560">
        <v>110</v>
      </c>
      <c r="E342" s="560">
        <v>46</v>
      </c>
      <c r="F342" s="560">
        <v>146</v>
      </c>
      <c r="G342" s="560">
        <v>58</v>
      </c>
      <c r="H342" s="564">
        <v>36</v>
      </c>
      <c r="I342" s="561">
        <v>12</v>
      </c>
    </row>
    <row r="343" spans="2:9" x14ac:dyDescent="0.25">
      <c r="B343" s="558">
        <v>740200026</v>
      </c>
      <c r="C343" s="559" t="s">
        <v>1491</v>
      </c>
      <c r="D343" s="560">
        <v>61</v>
      </c>
      <c r="E343" s="560">
        <v>20</v>
      </c>
      <c r="F343" s="560">
        <v>65</v>
      </c>
      <c r="G343" s="560">
        <v>21</v>
      </c>
      <c r="H343" s="564">
        <v>4</v>
      </c>
      <c r="I343" s="561">
        <v>1</v>
      </c>
    </row>
    <row r="344" spans="2:9" x14ac:dyDescent="0.25">
      <c r="B344" s="558">
        <v>740200027</v>
      </c>
      <c r="C344" s="559" t="s">
        <v>1189</v>
      </c>
      <c r="D344" s="560">
        <v>42</v>
      </c>
      <c r="E344" s="560">
        <v>20</v>
      </c>
      <c r="F344" s="560">
        <v>44</v>
      </c>
      <c r="G344" s="560">
        <v>21</v>
      </c>
      <c r="H344" s="564">
        <v>2</v>
      </c>
      <c r="I344" s="561">
        <v>1</v>
      </c>
    </row>
    <row r="345" spans="2:9" x14ac:dyDescent="0.25">
      <c r="B345" s="558">
        <v>740200030</v>
      </c>
      <c r="C345" s="559" t="s">
        <v>1192</v>
      </c>
      <c r="D345" s="560">
        <v>175</v>
      </c>
      <c r="E345" s="560">
        <v>117</v>
      </c>
      <c r="F345" s="560">
        <v>183</v>
      </c>
      <c r="G345" s="560">
        <v>121</v>
      </c>
      <c r="H345" s="564">
        <v>8</v>
      </c>
      <c r="I345" s="561">
        <v>4</v>
      </c>
    </row>
    <row r="346" spans="2:9" x14ac:dyDescent="0.25">
      <c r="B346" s="558">
        <v>740200036</v>
      </c>
      <c r="C346" s="559" t="s">
        <v>1193</v>
      </c>
      <c r="D346" s="560">
        <v>140</v>
      </c>
      <c r="E346" s="560">
        <v>59</v>
      </c>
      <c r="F346" s="560">
        <v>150</v>
      </c>
      <c r="G346" s="560">
        <v>62</v>
      </c>
      <c r="H346" s="564">
        <v>10</v>
      </c>
      <c r="I346" s="561">
        <v>3</v>
      </c>
    </row>
    <row r="347" spans="2:9" x14ac:dyDescent="0.25">
      <c r="B347" s="558">
        <v>740200038</v>
      </c>
      <c r="C347" s="559" t="s">
        <v>1194</v>
      </c>
      <c r="D347" s="560">
        <v>335</v>
      </c>
      <c r="E347" s="560">
        <v>178</v>
      </c>
      <c r="F347" s="560">
        <v>343</v>
      </c>
      <c r="G347" s="560">
        <v>181</v>
      </c>
      <c r="H347" s="564">
        <v>8</v>
      </c>
      <c r="I347" s="561">
        <v>3</v>
      </c>
    </row>
    <row r="348" spans="2:9" x14ac:dyDescent="0.25">
      <c r="B348" s="558">
        <v>740200065</v>
      </c>
      <c r="C348" s="559" t="s">
        <v>1386</v>
      </c>
      <c r="D348" s="560">
        <v>34</v>
      </c>
      <c r="E348" s="560">
        <v>9</v>
      </c>
      <c r="F348" s="560">
        <v>60</v>
      </c>
      <c r="G348" s="560">
        <v>17</v>
      </c>
      <c r="H348" s="564">
        <v>26</v>
      </c>
      <c r="I348" s="561">
        <v>8</v>
      </c>
    </row>
    <row r="349" spans="2:9" x14ac:dyDescent="0.25">
      <c r="B349" s="558">
        <v>740200068</v>
      </c>
      <c r="C349" s="559" t="s">
        <v>1196</v>
      </c>
      <c r="D349" s="560">
        <v>255</v>
      </c>
      <c r="E349" s="560">
        <v>143</v>
      </c>
      <c r="F349" s="560">
        <v>259</v>
      </c>
      <c r="G349" s="560">
        <v>146</v>
      </c>
      <c r="H349" s="564">
        <v>4</v>
      </c>
      <c r="I349" s="561">
        <v>3</v>
      </c>
    </row>
    <row r="350" spans="2:9" x14ac:dyDescent="0.25">
      <c r="B350" s="558">
        <v>740200087</v>
      </c>
      <c r="C350" s="559" t="s">
        <v>1197</v>
      </c>
      <c r="D350" s="560">
        <v>93</v>
      </c>
      <c r="E350" s="560">
        <v>33</v>
      </c>
      <c r="F350" s="560">
        <v>108</v>
      </c>
      <c r="G350" s="560">
        <v>40</v>
      </c>
      <c r="H350" s="564">
        <v>15</v>
      </c>
      <c r="I350" s="561">
        <v>7</v>
      </c>
    </row>
    <row r="351" spans="2:9" x14ac:dyDescent="0.25">
      <c r="B351" s="558">
        <v>740600006</v>
      </c>
      <c r="C351" s="559" t="s">
        <v>1200</v>
      </c>
      <c r="D351" s="560">
        <v>473</v>
      </c>
      <c r="E351" s="560">
        <v>281</v>
      </c>
      <c r="F351" s="560">
        <v>490</v>
      </c>
      <c r="G351" s="560">
        <v>287</v>
      </c>
      <c r="H351" s="564">
        <v>17</v>
      </c>
      <c r="I351" s="561">
        <v>6</v>
      </c>
    </row>
    <row r="352" spans="2:9" x14ac:dyDescent="0.25">
      <c r="B352" s="558">
        <v>740600012</v>
      </c>
      <c r="C352" s="559" t="s">
        <v>1493</v>
      </c>
      <c r="D352" s="560">
        <v>2</v>
      </c>
      <c r="E352" s="560">
        <v>1</v>
      </c>
      <c r="F352" s="560">
        <v>164</v>
      </c>
      <c r="G352" s="560">
        <v>68</v>
      </c>
      <c r="H352" s="564">
        <v>162</v>
      </c>
      <c r="I352" s="561">
        <v>67</v>
      </c>
    </row>
    <row r="353" spans="2:9" x14ac:dyDescent="0.25">
      <c r="B353" s="558">
        <v>741000003</v>
      </c>
      <c r="C353" s="559" t="s">
        <v>1201</v>
      </c>
      <c r="D353" s="560">
        <v>170</v>
      </c>
      <c r="E353" s="560">
        <v>63</v>
      </c>
      <c r="F353" s="560">
        <v>172</v>
      </c>
      <c r="G353" s="560">
        <v>64</v>
      </c>
      <c r="H353" s="564">
        <v>2</v>
      </c>
      <c r="I353" s="561">
        <v>1</v>
      </c>
    </row>
    <row r="354" spans="2:9" ht="25.5" x14ac:dyDescent="0.25">
      <c r="B354" s="558">
        <v>741400002</v>
      </c>
      <c r="C354" s="559" t="s">
        <v>1203</v>
      </c>
      <c r="D354" s="560">
        <v>749</v>
      </c>
      <c r="E354" s="560">
        <v>380</v>
      </c>
      <c r="F354" s="560">
        <v>830</v>
      </c>
      <c r="G354" s="560">
        <v>393</v>
      </c>
      <c r="H354" s="564">
        <v>81</v>
      </c>
      <c r="I354" s="561">
        <v>13</v>
      </c>
    </row>
    <row r="355" spans="2:9" x14ac:dyDescent="0.25">
      <c r="B355" s="558">
        <v>741400004</v>
      </c>
      <c r="C355" s="559" t="s">
        <v>1495</v>
      </c>
      <c r="D355" s="560">
        <v>21</v>
      </c>
      <c r="E355" s="560">
        <v>9</v>
      </c>
      <c r="F355" s="560">
        <v>391</v>
      </c>
      <c r="G355" s="560">
        <v>126</v>
      </c>
      <c r="H355" s="564">
        <v>370</v>
      </c>
      <c r="I355" s="561">
        <v>117</v>
      </c>
    </row>
    <row r="356" spans="2:9" x14ac:dyDescent="0.25">
      <c r="B356" s="558">
        <v>741400009</v>
      </c>
      <c r="C356" s="559" t="s">
        <v>1204</v>
      </c>
      <c r="D356" s="560">
        <v>72</v>
      </c>
      <c r="E356" s="560">
        <v>22</v>
      </c>
      <c r="F356" s="560">
        <v>100</v>
      </c>
      <c r="G356" s="560">
        <v>30</v>
      </c>
      <c r="H356" s="564">
        <v>28</v>
      </c>
      <c r="I356" s="561">
        <v>8</v>
      </c>
    </row>
    <row r="357" spans="2:9" x14ac:dyDescent="0.25">
      <c r="B357" s="558">
        <v>741400023</v>
      </c>
      <c r="C357" s="559" t="s">
        <v>1205</v>
      </c>
      <c r="D357" s="560">
        <v>349</v>
      </c>
      <c r="E357" s="560">
        <v>109</v>
      </c>
      <c r="F357" s="560">
        <v>353</v>
      </c>
      <c r="G357" s="560">
        <v>110</v>
      </c>
      <c r="H357" s="564">
        <v>4</v>
      </c>
      <c r="I357" s="561">
        <v>1</v>
      </c>
    </row>
    <row r="358" spans="2:9" x14ac:dyDescent="0.25">
      <c r="B358" s="558">
        <v>760200005</v>
      </c>
      <c r="C358" s="559" t="s">
        <v>1588</v>
      </c>
      <c r="D358" s="560">
        <v>205</v>
      </c>
      <c r="E358" s="560">
        <v>134</v>
      </c>
      <c r="F358" s="560">
        <v>232</v>
      </c>
      <c r="G358" s="560">
        <v>138</v>
      </c>
      <c r="H358" s="564">
        <v>27</v>
      </c>
      <c r="I358" s="561">
        <v>4</v>
      </c>
    </row>
    <row r="359" spans="2:9" x14ac:dyDescent="0.25">
      <c r="B359" s="558">
        <v>761200005</v>
      </c>
      <c r="C359" s="559" t="s">
        <v>1589</v>
      </c>
      <c r="D359" s="560">
        <v>11</v>
      </c>
      <c r="E359" s="560">
        <v>8</v>
      </c>
      <c r="F359" s="560">
        <v>15</v>
      </c>
      <c r="G359" s="560">
        <v>10</v>
      </c>
      <c r="H359" s="564">
        <v>4</v>
      </c>
      <c r="I359" s="561">
        <v>2</v>
      </c>
    </row>
    <row r="360" spans="2:9" x14ac:dyDescent="0.25">
      <c r="B360" s="558">
        <v>761200007</v>
      </c>
      <c r="C360" s="559" t="s">
        <v>1208</v>
      </c>
      <c r="D360" s="560">
        <v>4</v>
      </c>
      <c r="E360" s="560">
        <v>1</v>
      </c>
      <c r="F360" s="560">
        <v>23</v>
      </c>
      <c r="G360" s="560">
        <v>11</v>
      </c>
      <c r="H360" s="564">
        <v>19</v>
      </c>
      <c r="I360" s="561">
        <v>10</v>
      </c>
    </row>
    <row r="361" spans="2:9" x14ac:dyDescent="0.25">
      <c r="B361" s="558">
        <v>761200010</v>
      </c>
      <c r="C361" s="559" t="s">
        <v>1209</v>
      </c>
      <c r="D361" s="560">
        <v>85</v>
      </c>
      <c r="E361" s="560">
        <v>30</v>
      </c>
      <c r="F361" s="560">
        <v>113</v>
      </c>
      <c r="G361" s="560">
        <v>44</v>
      </c>
      <c r="H361" s="564">
        <v>28</v>
      </c>
      <c r="I361" s="561">
        <v>14</v>
      </c>
    </row>
    <row r="362" spans="2:9" x14ac:dyDescent="0.25">
      <c r="B362" s="558">
        <v>761200023</v>
      </c>
      <c r="C362" s="559" t="s">
        <v>1210</v>
      </c>
      <c r="D362" s="560">
        <v>106</v>
      </c>
      <c r="E362" s="560">
        <v>59</v>
      </c>
      <c r="F362" s="560">
        <v>127</v>
      </c>
      <c r="G362" s="560">
        <v>70</v>
      </c>
      <c r="H362" s="564">
        <v>21</v>
      </c>
      <c r="I362" s="561">
        <v>11</v>
      </c>
    </row>
    <row r="363" spans="2:9" x14ac:dyDescent="0.25">
      <c r="B363" s="558">
        <v>766300002</v>
      </c>
      <c r="C363" s="559" t="s">
        <v>1388</v>
      </c>
      <c r="D363" s="560">
        <v>105</v>
      </c>
      <c r="E363" s="560">
        <v>63</v>
      </c>
      <c r="F363" s="560">
        <v>156</v>
      </c>
      <c r="G363" s="560">
        <v>89</v>
      </c>
      <c r="H363" s="564">
        <v>51</v>
      </c>
      <c r="I363" s="561">
        <v>26</v>
      </c>
    </row>
    <row r="364" spans="2:9" x14ac:dyDescent="0.25">
      <c r="B364" s="558">
        <v>780200009</v>
      </c>
      <c r="C364" s="559" t="s">
        <v>1211</v>
      </c>
      <c r="D364" s="560">
        <v>312</v>
      </c>
      <c r="E364" s="560">
        <v>211</v>
      </c>
      <c r="F364" s="560">
        <v>316</v>
      </c>
      <c r="G364" s="560">
        <v>214</v>
      </c>
      <c r="H364" s="564">
        <v>4</v>
      </c>
      <c r="I364" s="561">
        <v>3</v>
      </c>
    </row>
    <row r="365" spans="2:9" x14ac:dyDescent="0.25">
      <c r="B365" s="558">
        <v>780200011</v>
      </c>
      <c r="C365" s="559" t="s">
        <v>1590</v>
      </c>
      <c r="D365" s="560">
        <v>287</v>
      </c>
      <c r="E365" s="560">
        <v>169</v>
      </c>
      <c r="F365" s="560">
        <v>304</v>
      </c>
      <c r="G365" s="560">
        <v>179</v>
      </c>
      <c r="H365" s="564">
        <v>17</v>
      </c>
      <c r="I365" s="561">
        <v>10</v>
      </c>
    </row>
    <row r="366" spans="2:9" x14ac:dyDescent="0.25">
      <c r="B366" s="558">
        <v>780200014</v>
      </c>
      <c r="C366" s="559" t="s">
        <v>1498</v>
      </c>
      <c r="D366" s="560">
        <v>309</v>
      </c>
      <c r="E366" s="560">
        <v>151</v>
      </c>
      <c r="F366" s="560">
        <v>332</v>
      </c>
      <c r="G366" s="560">
        <v>157</v>
      </c>
      <c r="H366" s="564">
        <v>23</v>
      </c>
      <c r="I366" s="561">
        <v>6</v>
      </c>
    </row>
    <row r="367" spans="2:9" x14ac:dyDescent="0.25">
      <c r="B367" s="558">
        <v>781800015</v>
      </c>
      <c r="C367" s="559" t="s">
        <v>1499</v>
      </c>
      <c r="D367" s="560">
        <v>133</v>
      </c>
      <c r="E367" s="560">
        <v>36</v>
      </c>
      <c r="F367" s="560">
        <v>163</v>
      </c>
      <c r="G367" s="560">
        <v>46</v>
      </c>
      <c r="H367" s="564">
        <v>30</v>
      </c>
      <c r="I367" s="561">
        <v>10</v>
      </c>
    </row>
    <row r="368" spans="2:9" x14ac:dyDescent="0.25">
      <c r="B368" s="558">
        <v>800600003</v>
      </c>
      <c r="C368" s="559" t="s">
        <v>1500</v>
      </c>
      <c r="D368" s="560">
        <v>217</v>
      </c>
      <c r="E368" s="560">
        <v>69</v>
      </c>
      <c r="F368" s="560">
        <v>231</v>
      </c>
      <c r="G368" s="560">
        <v>74</v>
      </c>
      <c r="H368" s="564">
        <v>14</v>
      </c>
      <c r="I368" s="561">
        <v>5</v>
      </c>
    </row>
    <row r="369" spans="2:9" x14ac:dyDescent="0.25">
      <c r="B369" s="558">
        <v>800600005</v>
      </c>
      <c r="C369" s="559" t="s">
        <v>1390</v>
      </c>
      <c r="D369" s="560">
        <v>25</v>
      </c>
      <c r="E369" s="560">
        <v>13</v>
      </c>
      <c r="F369" s="560">
        <v>31</v>
      </c>
      <c r="G369" s="560">
        <v>16</v>
      </c>
      <c r="H369" s="564">
        <v>6</v>
      </c>
      <c r="I369" s="561">
        <v>3</v>
      </c>
    </row>
    <row r="370" spans="2:9" x14ac:dyDescent="0.25">
      <c r="B370" s="558">
        <v>800600007</v>
      </c>
      <c r="C370" s="559" t="s">
        <v>1501</v>
      </c>
      <c r="D370" s="560">
        <v>22</v>
      </c>
      <c r="E370" s="560">
        <v>8</v>
      </c>
      <c r="F370" s="560">
        <v>25</v>
      </c>
      <c r="G370" s="560">
        <v>11</v>
      </c>
      <c r="H370" s="564">
        <v>3</v>
      </c>
      <c r="I370" s="561">
        <v>3</v>
      </c>
    </row>
    <row r="371" spans="2:9" ht="25.5" x14ac:dyDescent="0.25">
      <c r="B371" s="558">
        <v>800800012</v>
      </c>
      <c r="C371" s="559" t="s">
        <v>1393</v>
      </c>
      <c r="D371" s="560">
        <v>75</v>
      </c>
      <c r="E371" s="560">
        <v>26</v>
      </c>
      <c r="F371" s="560">
        <v>132</v>
      </c>
      <c r="G371" s="560">
        <v>54</v>
      </c>
      <c r="H371" s="564">
        <v>57</v>
      </c>
      <c r="I371" s="561">
        <v>28</v>
      </c>
    </row>
    <row r="372" spans="2:9" x14ac:dyDescent="0.25">
      <c r="B372" s="558">
        <v>800800015</v>
      </c>
      <c r="C372" s="559" t="s">
        <v>470</v>
      </c>
      <c r="D372" s="560">
        <v>10</v>
      </c>
      <c r="E372" s="560">
        <v>4</v>
      </c>
      <c r="F372" s="560">
        <v>86</v>
      </c>
      <c r="G372" s="560">
        <v>42</v>
      </c>
      <c r="H372" s="564">
        <v>76</v>
      </c>
      <c r="I372" s="561">
        <v>38</v>
      </c>
    </row>
    <row r="373" spans="2:9" ht="25.5" x14ac:dyDescent="0.25">
      <c r="B373" s="558">
        <v>800800034</v>
      </c>
      <c r="C373" s="559" t="s">
        <v>1591</v>
      </c>
      <c r="D373" s="560">
        <v>36</v>
      </c>
      <c r="E373" s="560">
        <v>18</v>
      </c>
      <c r="F373" s="560">
        <v>102</v>
      </c>
      <c r="G373" s="560">
        <v>49</v>
      </c>
      <c r="H373" s="564">
        <v>66</v>
      </c>
      <c r="I373" s="561">
        <v>31</v>
      </c>
    </row>
    <row r="374" spans="2:9" ht="25.5" x14ac:dyDescent="0.25">
      <c r="B374" s="558">
        <v>801000003</v>
      </c>
      <c r="C374" s="559" t="s">
        <v>1394</v>
      </c>
      <c r="D374" s="560">
        <v>604</v>
      </c>
      <c r="E374" s="560">
        <v>275</v>
      </c>
      <c r="F374" s="560">
        <v>617</v>
      </c>
      <c r="G374" s="560">
        <v>280</v>
      </c>
      <c r="H374" s="564">
        <v>13</v>
      </c>
      <c r="I374" s="561">
        <v>5</v>
      </c>
    </row>
    <row r="375" spans="2:9" x14ac:dyDescent="0.25">
      <c r="B375" s="558">
        <v>801000007</v>
      </c>
      <c r="C375" s="559" t="s">
        <v>1503</v>
      </c>
      <c r="D375" s="560">
        <v>206</v>
      </c>
      <c r="E375" s="560">
        <v>73</v>
      </c>
      <c r="F375" s="560">
        <v>208</v>
      </c>
      <c r="G375" s="560">
        <v>73</v>
      </c>
      <c r="H375" s="564">
        <v>2</v>
      </c>
      <c r="I375" s="561">
        <v>0</v>
      </c>
    </row>
    <row r="376" spans="2:9" x14ac:dyDescent="0.25">
      <c r="B376" s="558">
        <v>801000018</v>
      </c>
      <c r="C376" s="559" t="s">
        <v>1216</v>
      </c>
      <c r="D376" s="560">
        <v>319</v>
      </c>
      <c r="E376" s="560">
        <v>192</v>
      </c>
      <c r="F376" s="560">
        <v>331</v>
      </c>
      <c r="G376" s="560">
        <v>200</v>
      </c>
      <c r="H376" s="564">
        <v>12</v>
      </c>
      <c r="I376" s="561">
        <v>8</v>
      </c>
    </row>
    <row r="377" spans="2:9" x14ac:dyDescent="0.25">
      <c r="B377" s="558">
        <v>801000026</v>
      </c>
      <c r="C377" s="559" t="s">
        <v>1219</v>
      </c>
      <c r="D377" s="560">
        <v>531</v>
      </c>
      <c r="E377" s="560">
        <v>202</v>
      </c>
      <c r="F377" s="560">
        <v>532</v>
      </c>
      <c r="G377" s="560">
        <v>205</v>
      </c>
      <c r="H377" s="564">
        <v>1</v>
      </c>
      <c r="I377" s="561">
        <v>3</v>
      </c>
    </row>
    <row r="378" spans="2:9" x14ac:dyDescent="0.25">
      <c r="B378" s="558">
        <v>801200004</v>
      </c>
      <c r="C378" s="559" t="s">
        <v>1220</v>
      </c>
      <c r="D378" s="560">
        <v>103</v>
      </c>
      <c r="E378" s="560">
        <v>48</v>
      </c>
      <c r="F378" s="560">
        <v>105</v>
      </c>
      <c r="G378" s="560">
        <v>50</v>
      </c>
      <c r="H378" s="564">
        <v>2</v>
      </c>
      <c r="I378" s="561">
        <v>2</v>
      </c>
    </row>
    <row r="379" spans="2:9" x14ac:dyDescent="0.25">
      <c r="B379" s="558">
        <v>801200012</v>
      </c>
      <c r="C379" s="559" t="s">
        <v>1222</v>
      </c>
      <c r="D379" s="560">
        <v>200</v>
      </c>
      <c r="E379" s="560">
        <v>120</v>
      </c>
      <c r="F379" s="560">
        <v>204</v>
      </c>
      <c r="G379" s="560">
        <v>128</v>
      </c>
      <c r="H379" s="564">
        <v>4</v>
      </c>
      <c r="I379" s="561">
        <v>8</v>
      </c>
    </row>
    <row r="380" spans="2:9" x14ac:dyDescent="0.25">
      <c r="B380" s="558">
        <v>801200024</v>
      </c>
      <c r="C380" s="559" t="s">
        <v>1396</v>
      </c>
      <c r="D380" s="560">
        <v>225</v>
      </c>
      <c r="E380" s="560">
        <v>83</v>
      </c>
      <c r="F380" s="560">
        <v>245</v>
      </c>
      <c r="G380" s="560">
        <v>90</v>
      </c>
      <c r="H380" s="564">
        <v>20</v>
      </c>
      <c r="I380" s="561">
        <v>7</v>
      </c>
    </row>
    <row r="381" spans="2:9" x14ac:dyDescent="0.25">
      <c r="B381" s="558">
        <v>801200041</v>
      </c>
      <c r="C381" s="559" t="s">
        <v>1504</v>
      </c>
      <c r="D381" s="560">
        <v>150</v>
      </c>
      <c r="E381" s="560">
        <v>61</v>
      </c>
      <c r="F381" s="560">
        <v>158</v>
      </c>
      <c r="G381" s="560">
        <v>66</v>
      </c>
      <c r="H381" s="564">
        <v>8</v>
      </c>
      <c r="I381" s="561">
        <v>5</v>
      </c>
    </row>
    <row r="382" spans="2:9" x14ac:dyDescent="0.25">
      <c r="B382" s="558">
        <v>801200043</v>
      </c>
      <c r="C382" s="559" t="s">
        <v>1225</v>
      </c>
      <c r="D382" s="560">
        <v>12</v>
      </c>
      <c r="E382" s="560">
        <v>2</v>
      </c>
      <c r="F382" s="560">
        <v>60</v>
      </c>
      <c r="G382" s="560">
        <v>25</v>
      </c>
      <c r="H382" s="564">
        <v>48</v>
      </c>
      <c r="I382" s="561">
        <v>23</v>
      </c>
    </row>
    <row r="383" spans="2:9" x14ac:dyDescent="0.25">
      <c r="B383" s="558">
        <v>801400006</v>
      </c>
      <c r="C383" s="559" t="s">
        <v>1505</v>
      </c>
      <c r="D383" s="560">
        <v>36</v>
      </c>
      <c r="E383" s="560">
        <v>13</v>
      </c>
      <c r="F383" s="560">
        <v>136</v>
      </c>
      <c r="G383" s="560">
        <v>24</v>
      </c>
      <c r="H383" s="564">
        <v>100</v>
      </c>
      <c r="I383" s="561">
        <v>11</v>
      </c>
    </row>
    <row r="384" spans="2:9" x14ac:dyDescent="0.25">
      <c r="B384" s="558">
        <v>801400009</v>
      </c>
      <c r="C384" s="559" t="s">
        <v>1592</v>
      </c>
      <c r="D384" s="560">
        <v>82</v>
      </c>
      <c r="E384" s="560">
        <v>42</v>
      </c>
      <c r="F384" s="560">
        <v>87</v>
      </c>
      <c r="G384" s="560">
        <v>48</v>
      </c>
      <c r="H384" s="564">
        <v>5</v>
      </c>
      <c r="I384" s="561">
        <v>6</v>
      </c>
    </row>
    <row r="385" spans="2:9" x14ac:dyDescent="0.25">
      <c r="B385" s="558">
        <v>801600003</v>
      </c>
      <c r="C385" s="559" t="s">
        <v>558</v>
      </c>
      <c r="D385" s="560">
        <v>72</v>
      </c>
      <c r="E385" s="560">
        <v>25</v>
      </c>
      <c r="F385" s="560">
        <v>103</v>
      </c>
      <c r="G385" s="560">
        <v>41</v>
      </c>
      <c r="H385" s="564">
        <v>31</v>
      </c>
      <c r="I385" s="561">
        <v>16</v>
      </c>
    </row>
    <row r="386" spans="2:9" x14ac:dyDescent="0.25">
      <c r="B386" s="558">
        <v>801600013</v>
      </c>
      <c r="C386" s="559" t="s">
        <v>1506</v>
      </c>
      <c r="D386" s="560">
        <v>167</v>
      </c>
      <c r="E386" s="560">
        <v>84</v>
      </c>
      <c r="F386" s="560">
        <v>175</v>
      </c>
      <c r="G386" s="560">
        <v>91</v>
      </c>
      <c r="H386" s="564">
        <v>8</v>
      </c>
      <c r="I386" s="561">
        <v>7</v>
      </c>
    </row>
    <row r="387" spans="2:9" x14ac:dyDescent="0.25">
      <c r="B387" s="558">
        <v>801600061</v>
      </c>
      <c r="C387" s="559" t="s">
        <v>1228</v>
      </c>
      <c r="D387" s="560">
        <v>170</v>
      </c>
      <c r="E387" s="560">
        <v>69</v>
      </c>
      <c r="F387" s="560">
        <v>175</v>
      </c>
      <c r="G387" s="560">
        <v>73</v>
      </c>
      <c r="H387" s="564">
        <v>5</v>
      </c>
      <c r="I387" s="561">
        <v>4</v>
      </c>
    </row>
    <row r="388" spans="2:9" x14ac:dyDescent="0.25">
      <c r="B388" s="558">
        <v>801600081</v>
      </c>
      <c r="C388" s="559" t="s">
        <v>1230</v>
      </c>
      <c r="D388" s="560">
        <v>256</v>
      </c>
      <c r="E388" s="560">
        <v>111</v>
      </c>
      <c r="F388" s="560">
        <v>292</v>
      </c>
      <c r="G388" s="560">
        <v>123</v>
      </c>
      <c r="H388" s="564">
        <v>36</v>
      </c>
      <c r="I388" s="561">
        <v>12</v>
      </c>
    </row>
    <row r="389" spans="2:9" x14ac:dyDescent="0.25">
      <c r="B389" s="558">
        <v>804400003</v>
      </c>
      <c r="C389" s="559" t="s">
        <v>1232</v>
      </c>
      <c r="D389" s="560">
        <v>66</v>
      </c>
      <c r="E389" s="560">
        <v>20</v>
      </c>
      <c r="F389" s="560">
        <v>72</v>
      </c>
      <c r="G389" s="560">
        <v>26</v>
      </c>
      <c r="H389" s="564">
        <v>6</v>
      </c>
      <c r="I389" s="561">
        <v>6</v>
      </c>
    </row>
    <row r="390" spans="2:9" ht="25.5" x14ac:dyDescent="0.25">
      <c r="B390" s="558">
        <v>804900005</v>
      </c>
      <c r="C390" s="559" t="s">
        <v>1236</v>
      </c>
      <c r="D390" s="560">
        <v>1210</v>
      </c>
      <c r="E390" s="560">
        <v>528</v>
      </c>
      <c r="F390" s="560">
        <v>1212</v>
      </c>
      <c r="G390" s="560">
        <v>534</v>
      </c>
      <c r="H390" s="564">
        <v>2</v>
      </c>
      <c r="I390" s="561">
        <v>6</v>
      </c>
    </row>
    <row r="391" spans="2:9" x14ac:dyDescent="0.25">
      <c r="B391" s="558">
        <v>804900010</v>
      </c>
      <c r="C391" s="559" t="s">
        <v>1593</v>
      </c>
      <c r="D391" s="560">
        <v>85</v>
      </c>
      <c r="E391" s="560">
        <v>42</v>
      </c>
      <c r="F391" s="560">
        <v>91</v>
      </c>
      <c r="G391" s="560">
        <v>45</v>
      </c>
      <c r="H391" s="564">
        <v>6</v>
      </c>
      <c r="I391" s="561">
        <v>3</v>
      </c>
    </row>
    <row r="392" spans="2:9" x14ac:dyDescent="0.25">
      <c r="B392" s="558">
        <v>805200008</v>
      </c>
      <c r="C392" s="559" t="s">
        <v>1398</v>
      </c>
      <c r="D392" s="560">
        <v>57</v>
      </c>
      <c r="E392" s="560">
        <v>35</v>
      </c>
      <c r="F392" s="560">
        <v>74</v>
      </c>
      <c r="G392" s="560">
        <v>42</v>
      </c>
      <c r="H392" s="564">
        <v>17</v>
      </c>
      <c r="I392" s="561">
        <v>7</v>
      </c>
    </row>
    <row r="393" spans="2:9" x14ac:dyDescent="0.25">
      <c r="B393" s="558">
        <v>807400002</v>
      </c>
      <c r="C393" s="559" t="s">
        <v>1238</v>
      </c>
      <c r="D393" s="560">
        <v>273</v>
      </c>
      <c r="E393" s="560">
        <v>126</v>
      </c>
      <c r="F393" s="560">
        <v>296</v>
      </c>
      <c r="G393" s="560">
        <v>137</v>
      </c>
      <c r="H393" s="564">
        <v>23</v>
      </c>
      <c r="I393" s="561">
        <v>11</v>
      </c>
    </row>
    <row r="394" spans="2:9" x14ac:dyDescent="0.25">
      <c r="B394" s="558">
        <v>807600007</v>
      </c>
      <c r="C394" s="559" t="s">
        <v>1240</v>
      </c>
      <c r="D394" s="560">
        <v>313</v>
      </c>
      <c r="E394" s="560">
        <v>107</v>
      </c>
      <c r="F394" s="560">
        <v>325</v>
      </c>
      <c r="G394" s="560">
        <v>219</v>
      </c>
      <c r="H394" s="564">
        <v>12</v>
      </c>
      <c r="I394" s="561">
        <v>112</v>
      </c>
    </row>
    <row r="395" spans="2:9" x14ac:dyDescent="0.25">
      <c r="B395" s="558">
        <v>807600028</v>
      </c>
      <c r="C395" s="559" t="s">
        <v>1241</v>
      </c>
      <c r="D395" s="560">
        <v>207</v>
      </c>
      <c r="E395" s="560">
        <v>89</v>
      </c>
      <c r="F395" s="560">
        <v>219</v>
      </c>
      <c r="G395" s="560">
        <v>91</v>
      </c>
      <c r="H395" s="564">
        <v>12</v>
      </c>
      <c r="I395" s="561">
        <v>2</v>
      </c>
    </row>
    <row r="396" spans="2:9" ht="25.5" x14ac:dyDescent="0.25">
      <c r="B396" s="558">
        <v>809600006</v>
      </c>
      <c r="C396" s="559" t="s">
        <v>1244</v>
      </c>
      <c r="D396" s="560">
        <v>232</v>
      </c>
      <c r="E396" s="560">
        <v>131</v>
      </c>
      <c r="F396" s="560">
        <v>238</v>
      </c>
      <c r="G396" s="560">
        <v>143</v>
      </c>
      <c r="H396" s="564">
        <v>6</v>
      </c>
      <c r="I396" s="561">
        <v>12</v>
      </c>
    </row>
    <row r="397" spans="2:9" x14ac:dyDescent="0.25">
      <c r="B397" s="558">
        <v>809635210</v>
      </c>
      <c r="C397" s="559" t="s">
        <v>1399</v>
      </c>
      <c r="D397" s="560">
        <v>314</v>
      </c>
      <c r="E397" s="560">
        <v>83</v>
      </c>
      <c r="F397" s="560">
        <v>403</v>
      </c>
      <c r="G397" s="560">
        <v>133</v>
      </c>
      <c r="H397" s="564">
        <v>89</v>
      </c>
      <c r="I397" s="561">
        <v>50</v>
      </c>
    </row>
    <row r="398" spans="2:9" x14ac:dyDescent="0.25">
      <c r="B398" s="558">
        <v>840200019</v>
      </c>
      <c r="C398" s="559" t="s">
        <v>1246</v>
      </c>
      <c r="D398" s="560">
        <v>22</v>
      </c>
      <c r="E398" s="560">
        <v>6</v>
      </c>
      <c r="F398" s="560">
        <v>24</v>
      </c>
      <c r="G398" s="560">
        <v>10</v>
      </c>
      <c r="H398" s="564">
        <v>2</v>
      </c>
      <c r="I398" s="561">
        <v>4</v>
      </c>
    </row>
    <row r="399" spans="2:9" x14ac:dyDescent="0.25">
      <c r="B399" s="558">
        <v>880200006</v>
      </c>
      <c r="C399" s="559" t="s">
        <v>1249</v>
      </c>
      <c r="D399" s="560">
        <v>116</v>
      </c>
      <c r="E399" s="560">
        <v>79</v>
      </c>
      <c r="F399" s="560">
        <v>120</v>
      </c>
      <c r="G399" s="560">
        <v>81</v>
      </c>
      <c r="H399" s="564">
        <v>4</v>
      </c>
      <c r="I399" s="561">
        <v>2</v>
      </c>
    </row>
    <row r="400" spans="2:9" x14ac:dyDescent="0.25">
      <c r="B400" s="558">
        <v>880200010</v>
      </c>
      <c r="C400" s="559" t="s">
        <v>1250</v>
      </c>
      <c r="D400" s="560">
        <v>24</v>
      </c>
      <c r="E400" s="560">
        <v>13</v>
      </c>
      <c r="F400" s="560">
        <v>26</v>
      </c>
      <c r="G400" s="560">
        <v>14</v>
      </c>
      <c r="H400" s="564">
        <v>2</v>
      </c>
      <c r="I400" s="561">
        <v>1</v>
      </c>
    </row>
    <row r="401" spans="2:9" ht="25.5" x14ac:dyDescent="0.25">
      <c r="B401" s="558">
        <v>880200012</v>
      </c>
      <c r="C401" s="559" t="s">
        <v>1251</v>
      </c>
      <c r="D401" s="560">
        <v>110</v>
      </c>
      <c r="E401" s="560">
        <v>69</v>
      </c>
      <c r="F401" s="560">
        <v>120</v>
      </c>
      <c r="G401" s="560">
        <v>76</v>
      </c>
      <c r="H401" s="564">
        <v>10</v>
      </c>
      <c r="I401" s="561">
        <v>7</v>
      </c>
    </row>
    <row r="402" spans="2:9" ht="25.5" x14ac:dyDescent="0.25">
      <c r="B402" s="558">
        <v>880200015</v>
      </c>
      <c r="C402" s="559" t="s">
        <v>1252</v>
      </c>
      <c r="D402" s="560">
        <v>159</v>
      </c>
      <c r="E402" s="560">
        <v>110</v>
      </c>
      <c r="F402" s="560">
        <v>165</v>
      </c>
      <c r="G402" s="560">
        <v>116</v>
      </c>
      <c r="H402" s="564">
        <v>6</v>
      </c>
      <c r="I402" s="561">
        <v>6</v>
      </c>
    </row>
    <row r="403" spans="2:9" x14ac:dyDescent="0.25">
      <c r="B403" s="558">
        <v>880200018</v>
      </c>
      <c r="C403" s="559" t="s">
        <v>1597</v>
      </c>
      <c r="D403" s="560">
        <v>172</v>
      </c>
      <c r="E403" s="560">
        <v>97</v>
      </c>
      <c r="F403" s="560">
        <v>191</v>
      </c>
      <c r="G403" s="560">
        <v>105</v>
      </c>
      <c r="H403" s="564">
        <v>19</v>
      </c>
      <c r="I403" s="561">
        <v>8</v>
      </c>
    </row>
    <row r="404" spans="2:9" x14ac:dyDescent="0.25">
      <c r="B404" s="558">
        <v>880200040</v>
      </c>
      <c r="C404" s="559" t="s">
        <v>1255</v>
      </c>
      <c r="D404" s="560">
        <v>129</v>
      </c>
      <c r="E404" s="560">
        <v>58</v>
      </c>
      <c r="F404" s="560">
        <v>138</v>
      </c>
      <c r="G404" s="560">
        <v>64</v>
      </c>
      <c r="H404" s="564">
        <v>9</v>
      </c>
      <c r="I404" s="561">
        <v>6</v>
      </c>
    </row>
    <row r="405" spans="2:9" x14ac:dyDescent="0.25">
      <c r="B405" s="558">
        <v>885100006</v>
      </c>
      <c r="C405" s="559" t="s">
        <v>1511</v>
      </c>
      <c r="D405" s="560">
        <v>16</v>
      </c>
      <c r="E405" s="560">
        <v>7</v>
      </c>
      <c r="F405" s="560">
        <v>28</v>
      </c>
      <c r="G405" s="560">
        <v>17</v>
      </c>
      <c r="H405" s="564">
        <v>12</v>
      </c>
      <c r="I405" s="561">
        <v>10</v>
      </c>
    </row>
    <row r="406" spans="2:9" x14ac:dyDescent="0.25">
      <c r="B406" s="558">
        <v>887600003</v>
      </c>
      <c r="C406" s="559" t="s">
        <v>1258</v>
      </c>
      <c r="D406" s="560">
        <v>51</v>
      </c>
      <c r="E406" s="560">
        <v>17</v>
      </c>
      <c r="F406" s="560">
        <v>73</v>
      </c>
      <c r="G406" s="560">
        <v>24</v>
      </c>
      <c r="H406" s="564">
        <v>22</v>
      </c>
      <c r="I406" s="561">
        <v>7</v>
      </c>
    </row>
    <row r="407" spans="2:9" x14ac:dyDescent="0.25">
      <c r="B407" s="558">
        <v>888300003</v>
      </c>
      <c r="C407" s="559" t="s">
        <v>1512</v>
      </c>
      <c r="D407" s="560">
        <v>48</v>
      </c>
      <c r="E407" s="560">
        <v>29</v>
      </c>
      <c r="F407" s="560">
        <v>92</v>
      </c>
      <c r="G407" s="560">
        <v>58</v>
      </c>
      <c r="H407" s="564">
        <v>44</v>
      </c>
      <c r="I407" s="561">
        <v>29</v>
      </c>
    </row>
    <row r="408" spans="2:9" x14ac:dyDescent="0.25">
      <c r="B408" s="558">
        <v>900200004</v>
      </c>
      <c r="C408" s="559" t="s">
        <v>1261</v>
      </c>
      <c r="D408" s="560">
        <v>406</v>
      </c>
      <c r="E408" s="560">
        <v>225</v>
      </c>
      <c r="F408" s="560">
        <v>410</v>
      </c>
      <c r="G408" s="560">
        <v>235</v>
      </c>
      <c r="H408" s="564">
        <v>4</v>
      </c>
      <c r="I408" s="561">
        <v>10</v>
      </c>
    </row>
    <row r="409" spans="2:9" x14ac:dyDescent="0.25">
      <c r="B409" s="558">
        <v>900200025</v>
      </c>
      <c r="C409" s="559" t="s">
        <v>1262</v>
      </c>
      <c r="D409" s="560">
        <v>310</v>
      </c>
      <c r="E409" s="560">
        <v>143</v>
      </c>
      <c r="F409" s="560">
        <v>458</v>
      </c>
      <c r="G409" s="560">
        <v>224</v>
      </c>
      <c r="H409" s="564">
        <v>148</v>
      </c>
      <c r="I409" s="561">
        <v>81</v>
      </c>
    </row>
    <row r="410" spans="2:9" x14ac:dyDescent="0.25">
      <c r="B410" s="558">
        <v>900200029</v>
      </c>
      <c r="C410" s="559" t="s">
        <v>1599</v>
      </c>
      <c r="D410" s="560">
        <v>13</v>
      </c>
      <c r="E410" s="560">
        <v>7</v>
      </c>
      <c r="F410" s="560">
        <v>23</v>
      </c>
      <c r="G410" s="560">
        <v>9</v>
      </c>
      <c r="H410" s="564">
        <v>10</v>
      </c>
      <c r="I410" s="561">
        <v>2</v>
      </c>
    </row>
    <row r="411" spans="2:9" ht="25.5" x14ac:dyDescent="0.25">
      <c r="B411" s="558">
        <v>900200049</v>
      </c>
      <c r="C411" s="559" t="s">
        <v>1263</v>
      </c>
      <c r="D411" s="560">
        <v>397</v>
      </c>
      <c r="E411" s="560">
        <v>226</v>
      </c>
      <c r="F411" s="560">
        <v>419</v>
      </c>
      <c r="G411" s="560">
        <v>252</v>
      </c>
      <c r="H411" s="564">
        <v>22</v>
      </c>
      <c r="I411" s="561">
        <v>26</v>
      </c>
    </row>
    <row r="412" spans="2:9" x14ac:dyDescent="0.25">
      <c r="B412" s="558">
        <v>900200092</v>
      </c>
      <c r="C412" s="559" t="s">
        <v>1266</v>
      </c>
      <c r="D412" s="560">
        <v>142</v>
      </c>
      <c r="E412" s="560">
        <v>59</v>
      </c>
      <c r="F412" s="560">
        <v>204</v>
      </c>
      <c r="G412" s="560">
        <v>86</v>
      </c>
      <c r="H412" s="564">
        <v>62</v>
      </c>
      <c r="I412" s="561">
        <v>27</v>
      </c>
    </row>
    <row r="413" spans="2:9" x14ac:dyDescent="0.25">
      <c r="B413" s="558">
        <v>905100006</v>
      </c>
      <c r="C413" s="559" t="s">
        <v>1403</v>
      </c>
      <c r="D413" s="560">
        <v>329</v>
      </c>
      <c r="E413" s="560">
        <v>178</v>
      </c>
      <c r="F413" s="560">
        <v>345</v>
      </c>
      <c r="G413" s="560">
        <v>209</v>
      </c>
      <c r="H413" s="564">
        <v>16</v>
      </c>
      <c r="I413" s="561">
        <v>31</v>
      </c>
    </row>
    <row r="414" spans="2:9" x14ac:dyDescent="0.25">
      <c r="B414" s="558">
        <v>940200001</v>
      </c>
      <c r="C414" s="559" t="s">
        <v>1267</v>
      </c>
      <c r="D414" s="560">
        <v>214</v>
      </c>
      <c r="E414" s="560">
        <v>74</v>
      </c>
      <c r="F414" s="560">
        <v>220</v>
      </c>
      <c r="G414" s="560">
        <v>81</v>
      </c>
      <c r="H414" s="564">
        <v>6</v>
      </c>
      <c r="I414" s="561">
        <v>7</v>
      </c>
    </row>
    <row r="415" spans="2:9" x14ac:dyDescent="0.25">
      <c r="B415" s="558">
        <v>940200003</v>
      </c>
      <c r="C415" s="559" t="s">
        <v>1268</v>
      </c>
      <c r="D415" s="560">
        <v>14</v>
      </c>
      <c r="E415" s="560">
        <v>5</v>
      </c>
      <c r="F415" s="560">
        <v>17</v>
      </c>
      <c r="G415" s="560">
        <v>7</v>
      </c>
      <c r="H415" s="564">
        <v>3</v>
      </c>
      <c r="I415" s="561">
        <v>2</v>
      </c>
    </row>
    <row r="416" spans="2:9" x14ac:dyDescent="0.25">
      <c r="B416" s="558">
        <v>940200012</v>
      </c>
      <c r="C416" s="559" t="s">
        <v>1269</v>
      </c>
      <c r="D416" s="560">
        <v>67</v>
      </c>
      <c r="E416" s="560">
        <v>24</v>
      </c>
      <c r="F416" s="560">
        <v>68</v>
      </c>
      <c r="G416" s="560">
        <v>28</v>
      </c>
      <c r="H416" s="564">
        <v>1</v>
      </c>
      <c r="I416" s="561">
        <v>4</v>
      </c>
    </row>
    <row r="417" spans="2:9" x14ac:dyDescent="0.25">
      <c r="B417" s="558">
        <v>940200014</v>
      </c>
      <c r="C417" s="559" t="s">
        <v>1270</v>
      </c>
      <c r="D417" s="560">
        <v>250</v>
      </c>
      <c r="E417" s="560">
        <v>146</v>
      </c>
      <c r="F417" s="560">
        <v>261</v>
      </c>
      <c r="G417" s="560">
        <v>154</v>
      </c>
      <c r="H417" s="564">
        <v>11</v>
      </c>
      <c r="I417" s="561">
        <v>8</v>
      </c>
    </row>
    <row r="418" spans="2:9" x14ac:dyDescent="0.25">
      <c r="B418" s="558">
        <v>940200015</v>
      </c>
      <c r="C418" s="559" t="s">
        <v>1271</v>
      </c>
      <c r="D418" s="560">
        <v>18</v>
      </c>
      <c r="E418" s="560">
        <v>4</v>
      </c>
      <c r="F418" s="560">
        <v>22</v>
      </c>
      <c r="G418" s="560">
        <v>10</v>
      </c>
      <c r="H418" s="564">
        <v>4</v>
      </c>
      <c r="I418" s="561">
        <v>6</v>
      </c>
    </row>
    <row r="419" spans="2:9" x14ac:dyDescent="0.25">
      <c r="B419" s="558">
        <v>940200017</v>
      </c>
      <c r="C419" s="559" t="s">
        <v>1272</v>
      </c>
      <c r="D419" s="560">
        <v>643</v>
      </c>
      <c r="E419" s="560">
        <v>346</v>
      </c>
      <c r="F419" s="560">
        <v>645</v>
      </c>
      <c r="G419" s="560">
        <v>349</v>
      </c>
      <c r="H419" s="564">
        <v>2</v>
      </c>
      <c r="I419" s="561">
        <v>3</v>
      </c>
    </row>
    <row r="420" spans="2:9" x14ac:dyDescent="0.25">
      <c r="B420" s="558">
        <v>941600014</v>
      </c>
      <c r="C420" s="559" t="s">
        <v>1274</v>
      </c>
      <c r="D420" s="560">
        <v>20</v>
      </c>
      <c r="E420" s="560">
        <v>7</v>
      </c>
      <c r="F420" s="560">
        <v>60</v>
      </c>
      <c r="G420" s="560">
        <v>25</v>
      </c>
      <c r="H420" s="564">
        <v>40</v>
      </c>
      <c r="I420" s="561">
        <v>18</v>
      </c>
    </row>
    <row r="421" spans="2:9" x14ac:dyDescent="0.25">
      <c r="B421" s="558">
        <v>941600015</v>
      </c>
      <c r="C421" s="559" t="s">
        <v>1516</v>
      </c>
      <c r="D421" s="560">
        <v>68</v>
      </c>
      <c r="E421" s="560">
        <v>31</v>
      </c>
      <c r="F421" s="560">
        <v>82</v>
      </c>
      <c r="G421" s="560">
        <v>48</v>
      </c>
      <c r="H421" s="564">
        <v>14</v>
      </c>
      <c r="I421" s="561">
        <v>17</v>
      </c>
    </row>
    <row r="422" spans="2:9" x14ac:dyDescent="0.25">
      <c r="B422" s="558">
        <v>941600018</v>
      </c>
      <c r="C422" s="559" t="s">
        <v>1275</v>
      </c>
      <c r="D422" s="560">
        <v>84</v>
      </c>
      <c r="E422" s="560">
        <v>40</v>
      </c>
      <c r="F422" s="560">
        <v>103</v>
      </c>
      <c r="G422" s="560">
        <v>51</v>
      </c>
      <c r="H422" s="564">
        <v>19</v>
      </c>
      <c r="I422" s="561">
        <v>11</v>
      </c>
    </row>
    <row r="423" spans="2:9" ht="25.5" x14ac:dyDescent="0.25">
      <c r="B423" s="558">
        <v>941800007</v>
      </c>
      <c r="C423" s="559" t="s">
        <v>1276</v>
      </c>
      <c r="D423" s="560">
        <v>131</v>
      </c>
      <c r="E423" s="560">
        <v>51</v>
      </c>
      <c r="F423" s="560">
        <v>148</v>
      </c>
      <c r="G423" s="560">
        <v>59</v>
      </c>
      <c r="H423" s="564">
        <v>17</v>
      </c>
      <c r="I423" s="561">
        <v>8</v>
      </c>
    </row>
    <row r="424" spans="2:9" x14ac:dyDescent="0.25">
      <c r="B424" s="558">
        <v>960200004</v>
      </c>
      <c r="C424" s="559" t="s">
        <v>1517</v>
      </c>
      <c r="D424" s="560">
        <v>266</v>
      </c>
      <c r="E424" s="560">
        <v>97</v>
      </c>
      <c r="F424" s="560">
        <v>338</v>
      </c>
      <c r="G424" s="560">
        <v>118</v>
      </c>
      <c r="H424" s="564">
        <v>72</v>
      </c>
      <c r="I424" s="561">
        <v>21</v>
      </c>
    </row>
    <row r="425" spans="2:9" x14ac:dyDescent="0.25">
      <c r="B425" s="558">
        <v>961000003</v>
      </c>
      <c r="C425" s="559" t="s">
        <v>498</v>
      </c>
      <c r="D425" s="560">
        <v>492</v>
      </c>
      <c r="E425" s="560">
        <v>223</v>
      </c>
      <c r="F425" s="560">
        <v>508</v>
      </c>
      <c r="G425" s="560">
        <v>231</v>
      </c>
      <c r="H425" s="564">
        <v>16</v>
      </c>
      <c r="I425" s="561">
        <v>8</v>
      </c>
    </row>
    <row r="426" spans="2:9" ht="25.5" x14ac:dyDescent="0.25">
      <c r="B426" s="558">
        <v>961000004</v>
      </c>
      <c r="C426" s="559" t="s">
        <v>526</v>
      </c>
      <c r="D426" s="560">
        <v>294</v>
      </c>
      <c r="E426" s="560">
        <v>144</v>
      </c>
      <c r="F426" s="560">
        <v>313</v>
      </c>
      <c r="G426" s="560">
        <v>155</v>
      </c>
      <c r="H426" s="564">
        <v>19</v>
      </c>
      <c r="I426" s="561">
        <v>11</v>
      </c>
    </row>
    <row r="427" spans="2:9" ht="25.5" x14ac:dyDescent="0.25">
      <c r="B427" s="558">
        <v>961600006</v>
      </c>
      <c r="C427" s="559" t="s">
        <v>443</v>
      </c>
      <c r="D427" s="560">
        <v>240</v>
      </c>
      <c r="E427" s="560">
        <v>164</v>
      </c>
      <c r="F427" s="560">
        <v>244</v>
      </c>
      <c r="G427" s="560">
        <v>169</v>
      </c>
      <c r="H427" s="564">
        <v>4</v>
      </c>
      <c r="I427" s="561">
        <v>5</v>
      </c>
    </row>
    <row r="428" spans="2:9" x14ac:dyDescent="0.25">
      <c r="B428" s="558">
        <v>961600008</v>
      </c>
      <c r="C428" s="559" t="s">
        <v>1404</v>
      </c>
      <c r="D428" s="560">
        <v>120</v>
      </c>
      <c r="E428" s="560">
        <v>6</v>
      </c>
      <c r="F428" s="560">
        <v>188</v>
      </c>
      <c r="G428" s="560">
        <v>15</v>
      </c>
      <c r="H428" s="564">
        <v>68</v>
      </c>
      <c r="I428" s="561">
        <v>9</v>
      </c>
    </row>
    <row r="429" spans="2:9" x14ac:dyDescent="0.25">
      <c r="B429" s="558">
        <v>964700002</v>
      </c>
      <c r="C429" s="559" t="s">
        <v>1278</v>
      </c>
      <c r="D429" s="560">
        <v>225</v>
      </c>
      <c r="E429" s="560">
        <v>148</v>
      </c>
      <c r="F429" s="560">
        <v>286</v>
      </c>
      <c r="G429" s="560">
        <v>163</v>
      </c>
      <c r="H429" s="564">
        <v>61</v>
      </c>
      <c r="I429" s="561">
        <v>15</v>
      </c>
    </row>
    <row r="430" spans="2:9" x14ac:dyDescent="0.25">
      <c r="B430" s="558">
        <v>967100004</v>
      </c>
      <c r="C430" s="559" t="s">
        <v>1279</v>
      </c>
      <c r="D430" s="560">
        <v>201</v>
      </c>
      <c r="E430" s="560">
        <v>129</v>
      </c>
      <c r="F430" s="560">
        <v>205</v>
      </c>
      <c r="G430" s="560">
        <v>136</v>
      </c>
      <c r="H430" s="564">
        <v>4</v>
      </c>
      <c r="I430" s="561">
        <v>7</v>
      </c>
    </row>
    <row r="431" spans="2:9" x14ac:dyDescent="0.25">
      <c r="B431" s="558">
        <v>967100008</v>
      </c>
      <c r="C431" s="559" t="s">
        <v>1519</v>
      </c>
      <c r="D431" s="560">
        <v>116</v>
      </c>
      <c r="E431" s="560">
        <v>70</v>
      </c>
      <c r="F431" s="560">
        <v>161</v>
      </c>
      <c r="G431" s="560">
        <v>91</v>
      </c>
      <c r="H431" s="564">
        <v>45</v>
      </c>
      <c r="I431" s="561">
        <v>21</v>
      </c>
    </row>
    <row r="432" spans="2:9" x14ac:dyDescent="0.25">
      <c r="B432" s="558">
        <v>980200001</v>
      </c>
      <c r="C432" s="559" t="s">
        <v>1282</v>
      </c>
      <c r="D432" s="560">
        <v>180</v>
      </c>
      <c r="E432" s="560">
        <v>105</v>
      </c>
      <c r="F432" s="560">
        <v>182</v>
      </c>
      <c r="G432" s="560">
        <v>106</v>
      </c>
      <c r="H432" s="564">
        <v>2</v>
      </c>
      <c r="I432" s="561">
        <v>1</v>
      </c>
    </row>
    <row r="433" spans="2:9" x14ac:dyDescent="0.25">
      <c r="B433" s="560">
        <v>10000442</v>
      </c>
      <c r="C433" s="560" t="s">
        <v>1299</v>
      </c>
      <c r="D433" s="560"/>
      <c r="E433" s="563"/>
      <c r="F433" s="560">
        <v>273</v>
      </c>
      <c r="G433" s="560">
        <v>166</v>
      </c>
      <c r="H433" s="564">
        <v>273</v>
      </c>
      <c r="I433" s="561">
        <v>166</v>
      </c>
    </row>
    <row r="434" spans="2:9" x14ac:dyDescent="0.25">
      <c r="B434" s="560">
        <v>10000875</v>
      </c>
      <c r="C434" s="560" t="s">
        <v>1301</v>
      </c>
      <c r="D434" s="560"/>
      <c r="E434" s="563"/>
      <c r="F434" s="560">
        <v>368</v>
      </c>
      <c r="G434" s="560">
        <v>32</v>
      </c>
      <c r="H434" s="564">
        <v>368</v>
      </c>
      <c r="I434" s="561">
        <v>32</v>
      </c>
    </row>
    <row r="435" spans="2:9" x14ac:dyDescent="0.25">
      <c r="B435" s="560">
        <v>10001305</v>
      </c>
      <c r="C435" s="560" t="s">
        <v>1600</v>
      </c>
      <c r="D435" s="560"/>
      <c r="E435" s="563"/>
      <c r="F435" s="560">
        <v>104</v>
      </c>
      <c r="G435" s="560">
        <v>4</v>
      </c>
      <c r="H435" s="564">
        <v>104</v>
      </c>
      <c r="I435" s="561">
        <v>4</v>
      </c>
    </row>
    <row r="436" spans="2:9" x14ac:dyDescent="0.25">
      <c r="B436" s="560">
        <v>19175423</v>
      </c>
      <c r="C436" s="560" t="s">
        <v>1601</v>
      </c>
      <c r="D436" s="560"/>
      <c r="E436" s="563"/>
      <c r="F436" s="560">
        <v>28</v>
      </c>
      <c r="G436" s="560">
        <v>2</v>
      </c>
      <c r="H436" s="564">
        <v>28</v>
      </c>
      <c r="I436" s="561">
        <v>2</v>
      </c>
    </row>
    <row r="437" spans="2:9" x14ac:dyDescent="0.25">
      <c r="B437" s="560">
        <v>19475427</v>
      </c>
      <c r="C437" s="560" t="s">
        <v>1602</v>
      </c>
      <c r="D437" s="560"/>
      <c r="E437" s="563"/>
      <c r="F437" s="560">
        <v>5</v>
      </c>
      <c r="G437" s="560">
        <v>2</v>
      </c>
      <c r="H437" s="564">
        <v>5</v>
      </c>
      <c r="I437" s="561">
        <v>2</v>
      </c>
    </row>
    <row r="438" spans="2:9" x14ac:dyDescent="0.25">
      <c r="B438" s="560">
        <v>19575416</v>
      </c>
      <c r="C438" s="560" t="s">
        <v>1603</v>
      </c>
      <c r="D438" s="560"/>
      <c r="E438" s="563"/>
      <c r="F438" s="560">
        <v>12</v>
      </c>
      <c r="G438" s="560">
        <v>2</v>
      </c>
      <c r="H438" s="564">
        <v>12</v>
      </c>
      <c r="I438" s="561">
        <v>2</v>
      </c>
    </row>
    <row r="439" spans="2:9" x14ac:dyDescent="0.25">
      <c r="B439" s="560">
        <v>19677407</v>
      </c>
      <c r="C439" s="560" t="s">
        <v>1336</v>
      </c>
      <c r="D439" s="560"/>
      <c r="E439" s="563"/>
      <c r="F439" s="560">
        <v>52</v>
      </c>
      <c r="G439" s="560">
        <v>16</v>
      </c>
      <c r="H439" s="564">
        <v>52</v>
      </c>
      <c r="I439" s="561">
        <v>16</v>
      </c>
    </row>
    <row r="440" spans="2:9" x14ac:dyDescent="0.25">
      <c r="B440" s="560">
        <v>50077448</v>
      </c>
      <c r="C440" s="560" t="s">
        <v>1604</v>
      </c>
      <c r="D440" s="560"/>
      <c r="E440" s="563"/>
      <c r="F440" s="560">
        <v>32</v>
      </c>
      <c r="G440" s="560">
        <v>2</v>
      </c>
      <c r="H440" s="564">
        <v>32</v>
      </c>
      <c r="I440" s="561">
        <v>2</v>
      </c>
    </row>
    <row r="441" spans="2:9" x14ac:dyDescent="0.25">
      <c r="B441" s="560">
        <v>270000032</v>
      </c>
      <c r="C441" s="560" t="s">
        <v>1605</v>
      </c>
      <c r="D441" s="560"/>
      <c r="E441" s="563"/>
      <c r="F441" s="560">
        <v>212</v>
      </c>
      <c r="G441" s="560">
        <v>110</v>
      </c>
      <c r="H441" s="564">
        <v>212</v>
      </c>
      <c r="I441" s="561">
        <v>110</v>
      </c>
    </row>
    <row r="442" spans="2:9" x14ac:dyDescent="0.25">
      <c r="B442" s="560">
        <v>360800001</v>
      </c>
      <c r="C442" s="560" t="s">
        <v>1457</v>
      </c>
      <c r="D442" s="560"/>
      <c r="E442" s="563"/>
      <c r="F442" s="560">
        <v>16</v>
      </c>
      <c r="G442" s="560">
        <v>9</v>
      </c>
      <c r="H442" s="564">
        <v>16</v>
      </c>
      <c r="I442" s="561">
        <v>9</v>
      </c>
    </row>
    <row r="443" spans="2:9" x14ac:dyDescent="0.25">
      <c r="B443" s="560">
        <v>380200018</v>
      </c>
      <c r="C443" s="560" t="s">
        <v>1459</v>
      </c>
      <c r="D443" s="560"/>
      <c r="E443" s="563"/>
      <c r="F443" s="560">
        <v>184</v>
      </c>
      <c r="G443" s="560">
        <v>106</v>
      </c>
      <c r="H443" s="564">
        <v>184</v>
      </c>
      <c r="I443" s="561">
        <v>106</v>
      </c>
    </row>
    <row r="444" spans="2:9" x14ac:dyDescent="0.25">
      <c r="B444" s="560">
        <v>427700001</v>
      </c>
      <c r="C444" s="560" t="s">
        <v>1606</v>
      </c>
      <c r="D444" s="560"/>
      <c r="E444" s="563"/>
      <c r="F444" s="560">
        <v>7</v>
      </c>
      <c r="G444" s="560">
        <v>3</v>
      </c>
      <c r="H444" s="564">
        <v>7</v>
      </c>
      <c r="I444" s="561">
        <v>3</v>
      </c>
    </row>
    <row r="445" spans="2:9" x14ac:dyDescent="0.25">
      <c r="B445" s="560">
        <v>440200011</v>
      </c>
      <c r="C445" s="560" t="s">
        <v>1374</v>
      </c>
      <c r="D445" s="560"/>
      <c r="E445" s="563"/>
      <c r="F445" s="560">
        <v>173</v>
      </c>
      <c r="G445" s="560">
        <v>98</v>
      </c>
      <c r="H445" s="564">
        <v>173</v>
      </c>
      <c r="I445" s="561">
        <v>98</v>
      </c>
    </row>
    <row r="446" spans="2:9" x14ac:dyDescent="0.25">
      <c r="B446" s="560">
        <v>641000002</v>
      </c>
      <c r="C446" s="560" t="s">
        <v>1607</v>
      </c>
      <c r="D446" s="560"/>
      <c r="E446" s="563"/>
      <c r="F446" s="560">
        <v>4</v>
      </c>
      <c r="G446" s="560">
        <v>1</v>
      </c>
      <c r="H446" s="564">
        <v>4</v>
      </c>
      <c r="I446" s="561">
        <v>1</v>
      </c>
    </row>
    <row r="447" spans="2:9" x14ac:dyDescent="0.25">
      <c r="B447" s="560">
        <v>700200064</v>
      </c>
      <c r="C447" s="560" t="s">
        <v>1608</v>
      </c>
      <c r="D447" s="560"/>
      <c r="E447" s="563"/>
      <c r="F447" s="560">
        <v>39</v>
      </c>
      <c r="G447" s="560">
        <v>25</v>
      </c>
      <c r="H447" s="564">
        <v>39</v>
      </c>
      <c r="I447" s="561">
        <v>25</v>
      </c>
    </row>
    <row r="448" spans="2:9" x14ac:dyDescent="0.25">
      <c r="B448" s="560">
        <v>741000013</v>
      </c>
      <c r="C448" s="560" t="s">
        <v>1494</v>
      </c>
      <c r="D448" s="560"/>
      <c r="E448" s="563"/>
      <c r="F448" s="560">
        <v>178</v>
      </c>
      <c r="G448" s="560">
        <v>60</v>
      </c>
      <c r="H448" s="564">
        <v>178</v>
      </c>
      <c r="I448" s="561">
        <v>60</v>
      </c>
    </row>
    <row r="449" spans="2:9" x14ac:dyDescent="0.25">
      <c r="B449" s="560">
        <v>741400010</v>
      </c>
      <c r="C449" s="560" t="s">
        <v>1496</v>
      </c>
      <c r="D449" s="560"/>
      <c r="E449" s="563"/>
      <c r="F449" s="560">
        <v>330</v>
      </c>
      <c r="G449" s="560">
        <v>164</v>
      </c>
      <c r="H449" s="564">
        <v>330</v>
      </c>
      <c r="I449" s="561">
        <v>164</v>
      </c>
    </row>
    <row r="450" spans="2:9" x14ac:dyDescent="0.25">
      <c r="B450" s="560">
        <v>800800022</v>
      </c>
      <c r="C450" s="560" t="s">
        <v>1609</v>
      </c>
      <c r="D450" s="560"/>
      <c r="E450" s="563"/>
      <c r="F450" s="560">
        <v>76</v>
      </c>
      <c r="G450" s="560">
        <v>38</v>
      </c>
      <c r="H450" s="564">
        <v>76</v>
      </c>
      <c r="I450" s="561">
        <v>38</v>
      </c>
    </row>
    <row r="451" spans="2:9" x14ac:dyDescent="0.25">
      <c r="B451" s="560">
        <v>840200017</v>
      </c>
      <c r="C451" s="560" t="s">
        <v>1509</v>
      </c>
      <c r="D451" s="560"/>
      <c r="E451" s="563"/>
      <c r="F451" s="560">
        <v>37</v>
      </c>
      <c r="G451" s="560">
        <v>25</v>
      </c>
      <c r="H451" s="564">
        <v>37</v>
      </c>
      <c r="I451" s="561">
        <v>25</v>
      </c>
    </row>
    <row r="452" spans="2:9" x14ac:dyDescent="0.25">
      <c r="B452" s="560">
        <v>840600009</v>
      </c>
      <c r="C452" s="560" t="s">
        <v>1610</v>
      </c>
      <c r="D452" s="560"/>
      <c r="E452" s="563"/>
      <c r="F452" s="560">
        <v>12</v>
      </c>
      <c r="G452" s="560">
        <v>7</v>
      </c>
      <c r="H452" s="564">
        <v>12</v>
      </c>
      <c r="I452" s="561">
        <v>7</v>
      </c>
    </row>
    <row r="453" spans="2:9" x14ac:dyDescent="0.25">
      <c r="B453" s="560">
        <v>880200052</v>
      </c>
      <c r="C453" s="560" t="s">
        <v>1611</v>
      </c>
      <c r="D453" s="560"/>
      <c r="E453" s="563"/>
      <c r="F453" s="560">
        <v>394</v>
      </c>
      <c r="G453" s="560">
        <v>234</v>
      </c>
      <c r="H453" s="564">
        <v>394</v>
      </c>
      <c r="I453" s="561">
        <v>234</v>
      </c>
    </row>
    <row r="454" spans="2:9" x14ac:dyDescent="0.25">
      <c r="B454" s="560">
        <v>880200063</v>
      </c>
      <c r="C454" s="560" t="s">
        <v>1612</v>
      </c>
      <c r="D454" s="560"/>
      <c r="E454" s="563"/>
      <c r="F454" s="560">
        <v>20</v>
      </c>
      <c r="G454" s="560">
        <v>7</v>
      </c>
      <c r="H454" s="564">
        <v>20</v>
      </c>
      <c r="I454" s="561">
        <v>7</v>
      </c>
    </row>
    <row r="455" spans="2:9" x14ac:dyDescent="0.25">
      <c r="B455" s="560">
        <v>980200009</v>
      </c>
      <c r="C455" s="560" t="s">
        <v>1613</v>
      </c>
      <c r="D455" s="560"/>
      <c r="E455" s="563"/>
      <c r="F455" s="560">
        <v>4</v>
      </c>
      <c r="G455" s="560">
        <v>1</v>
      </c>
      <c r="H455" s="564">
        <v>4</v>
      </c>
      <c r="I455" s="561">
        <v>1</v>
      </c>
    </row>
  </sheetData>
  <mergeCells count="4">
    <mergeCell ref="C1:E1"/>
    <mergeCell ref="F1:I1"/>
    <mergeCell ref="B3:I3"/>
    <mergeCell ref="B4:I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B1:I15"/>
  <sheetViews>
    <sheetView zoomScale="75" zoomScaleNormal="75" workbookViewId="0">
      <selection activeCell="P11" sqref="P11"/>
    </sheetView>
  </sheetViews>
  <sheetFormatPr defaultRowHeight="15" x14ac:dyDescent="0.25"/>
  <cols>
    <col min="1" max="1" width="4" style="413" customWidth="1"/>
    <col min="2" max="2" width="12.28515625" style="413" customWidth="1"/>
    <col min="3" max="3" width="54.28515625" style="413" customWidth="1"/>
    <col min="4" max="4" width="14.140625" style="413" customWidth="1"/>
    <col min="5" max="5" width="14.7109375" style="58" customWidth="1"/>
    <col min="6" max="6" width="15.7109375" style="413" customWidth="1"/>
    <col min="7" max="7" width="9.140625" style="413"/>
    <col min="8" max="8" width="10.7109375" style="413" customWidth="1"/>
    <col min="9" max="16384" width="9.140625" style="413"/>
  </cols>
  <sheetData>
    <row r="1" spans="2:9" ht="84" customHeight="1" x14ac:dyDescent="0.25">
      <c r="B1" s="452"/>
      <c r="C1" s="452"/>
      <c r="D1" s="645"/>
      <c r="E1" s="645"/>
      <c r="F1" s="645" t="s">
        <v>1659</v>
      </c>
      <c r="G1" s="645"/>
      <c r="H1" s="645"/>
      <c r="I1" s="645"/>
    </row>
    <row r="2" spans="2:9" ht="29.25" customHeight="1" x14ac:dyDescent="0.25">
      <c r="B2" s="656" t="s">
        <v>1630</v>
      </c>
      <c r="C2" s="656"/>
      <c r="D2" s="656"/>
      <c r="E2" s="656"/>
      <c r="F2" s="656"/>
      <c r="G2" s="656"/>
      <c r="H2" s="656"/>
      <c r="I2" s="656"/>
    </row>
    <row r="3" spans="2:9" ht="30.75" customHeight="1" x14ac:dyDescent="0.25">
      <c r="B3" s="657" t="s">
        <v>1631</v>
      </c>
      <c r="C3" s="657"/>
      <c r="D3" s="657"/>
      <c r="E3" s="657"/>
      <c r="F3" s="657"/>
      <c r="G3" s="657"/>
      <c r="H3" s="657"/>
      <c r="I3" s="657"/>
    </row>
    <row r="4" spans="2:9" ht="86.25" thickBot="1" x14ac:dyDescent="0.3">
      <c r="B4" s="440" t="s">
        <v>129</v>
      </c>
      <c r="C4" s="440" t="s">
        <v>130</v>
      </c>
      <c r="D4" s="547" t="s">
        <v>764</v>
      </c>
      <c r="E4" s="547" t="s">
        <v>765</v>
      </c>
      <c r="F4" s="440" t="s">
        <v>1690</v>
      </c>
      <c r="G4" s="440" t="s">
        <v>765</v>
      </c>
      <c r="H4" s="453" t="s">
        <v>1632</v>
      </c>
      <c r="I4" s="337" t="s">
        <v>768</v>
      </c>
    </row>
    <row r="5" spans="2:9" ht="15.75" thickBot="1" x14ac:dyDescent="0.3">
      <c r="B5" s="454"/>
      <c r="C5" s="454" t="s">
        <v>708</v>
      </c>
      <c r="D5" s="455">
        <f>SUM(D6:D15)</f>
        <v>71.849999999999994</v>
      </c>
      <c r="E5" s="455">
        <f t="shared" ref="E5:I5" si="0">SUM(E6:E15)</f>
        <v>22</v>
      </c>
      <c r="F5" s="455">
        <f t="shared" si="0"/>
        <v>127.7</v>
      </c>
      <c r="G5" s="456">
        <f t="shared" si="0"/>
        <v>86</v>
      </c>
      <c r="H5" s="457">
        <f t="shared" si="0"/>
        <v>55.85</v>
      </c>
      <c r="I5" s="458">
        <f t="shared" si="0"/>
        <v>64</v>
      </c>
    </row>
    <row r="6" spans="2:9" ht="30" x14ac:dyDescent="0.25">
      <c r="B6" s="459">
        <v>10001588</v>
      </c>
      <c r="C6" s="460" t="s">
        <v>1633</v>
      </c>
      <c r="D6" s="461">
        <v>2.85</v>
      </c>
      <c r="E6" s="242">
        <v>1</v>
      </c>
      <c r="F6" s="421">
        <v>5.7</v>
      </c>
      <c r="G6" s="421">
        <v>3</v>
      </c>
      <c r="H6" s="462">
        <f>F6-D6</f>
        <v>2.85</v>
      </c>
      <c r="I6" s="423">
        <f>G6-E6</f>
        <v>2</v>
      </c>
    </row>
    <row r="7" spans="2:9" x14ac:dyDescent="0.25">
      <c r="B7" s="459">
        <v>10040307</v>
      </c>
      <c r="C7" s="460" t="s">
        <v>478</v>
      </c>
      <c r="D7" s="463">
        <v>2</v>
      </c>
      <c r="E7" s="421">
        <v>1</v>
      </c>
      <c r="F7" s="421">
        <v>4</v>
      </c>
      <c r="G7" s="421">
        <v>21</v>
      </c>
      <c r="H7" s="464">
        <f t="shared" ref="H7:I15" si="1">F7-D7</f>
        <v>2</v>
      </c>
      <c r="I7" s="423">
        <f t="shared" si="1"/>
        <v>20</v>
      </c>
    </row>
    <row r="8" spans="2:9" x14ac:dyDescent="0.25">
      <c r="B8" s="459">
        <v>50000134</v>
      </c>
      <c r="C8" s="460" t="s">
        <v>1291</v>
      </c>
      <c r="D8" s="463">
        <v>51</v>
      </c>
      <c r="E8" s="421">
        <v>14</v>
      </c>
      <c r="F8" s="421">
        <v>53</v>
      </c>
      <c r="G8" s="421">
        <v>17</v>
      </c>
      <c r="H8" s="464">
        <f t="shared" si="1"/>
        <v>2</v>
      </c>
      <c r="I8" s="423">
        <f t="shared" si="1"/>
        <v>3</v>
      </c>
    </row>
    <row r="9" spans="2:9" x14ac:dyDescent="0.25">
      <c r="B9" s="459">
        <v>500200030</v>
      </c>
      <c r="C9" s="460" t="s">
        <v>1123</v>
      </c>
      <c r="D9" s="463">
        <v>2</v>
      </c>
      <c r="E9" s="421">
        <v>1</v>
      </c>
      <c r="F9" s="421">
        <v>4</v>
      </c>
      <c r="G9" s="421">
        <v>3</v>
      </c>
      <c r="H9" s="464">
        <f t="shared" si="1"/>
        <v>2</v>
      </c>
      <c r="I9" s="423">
        <f t="shared" si="1"/>
        <v>2</v>
      </c>
    </row>
    <row r="10" spans="2:9" x14ac:dyDescent="0.25">
      <c r="B10" s="459">
        <v>641600005</v>
      </c>
      <c r="C10" s="460" t="s">
        <v>1379</v>
      </c>
      <c r="D10" s="463">
        <v>4</v>
      </c>
      <c r="E10" s="421">
        <v>1</v>
      </c>
      <c r="F10" s="421">
        <v>8</v>
      </c>
      <c r="G10" s="421">
        <v>2</v>
      </c>
      <c r="H10" s="464">
        <f t="shared" si="1"/>
        <v>4</v>
      </c>
      <c r="I10" s="423">
        <f t="shared" si="1"/>
        <v>1</v>
      </c>
    </row>
    <row r="11" spans="2:9" x14ac:dyDescent="0.25">
      <c r="B11" s="459">
        <v>805277402</v>
      </c>
      <c r="C11" s="460" t="s">
        <v>1237</v>
      </c>
      <c r="D11" s="463">
        <v>10</v>
      </c>
      <c r="E11" s="421">
        <v>4</v>
      </c>
      <c r="F11" s="421">
        <v>14</v>
      </c>
      <c r="G11" s="421">
        <v>15</v>
      </c>
      <c r="H11" s="464">
        <f t="shared" si="1"/>
        <v>4</v>
      </c>
      <c r="I11" s="423">
        <f t="shared" si="1"/>
        <v>11</v>
      </c>
    </row>
    <row r="12" spans="2:9" x14ac:dyDescent="0.25">
      <c r="B12" s="459">
        <v>10000061</v>
      </c>
      <c r="C12" s="421" t="s">
        <v>1634</v>
      </c>
      <c r="D12" s="421">
        <v>0</v>
      </c>
      <c r="E12" s="421">
        <v>0</v>
      </c>
      <c r="F12" s="421">
        <v>28</v>
      </c>
      <c r="G12" s="421">
        <v>15</v>
      </c>
      <c r="H12" s="464">
        <f t="shared" si="1"/>
        <v>28</v>
      </c>
      <c r="I12" s="423">
        <f t="shared" si="1"/>
        <v>15</v>
      </c>
    </row>
    <row r="13" spans="2:9" x14ac:dyDescent="0.25">
      <c r="B13" s="459">
        <v>10077480</v>
      </c>
      <c r="C13" s="421" t="s">
        <v>1314</v>
      </c>
      <c r="D13" s="421">
        <v>0</v>
      </c>
      <c r="E13" s="421">
        <v>0</v>
      </c>
      <c r="F13" s="421">
        <v>4</v>
      </c>
      <c r="G13" s="421">
        <v>6</v>
      </c>
      <c r="H13" s="464">
        <f t="shared" si="1"/>
        <v>4</v>
      </c>
      <c r="I13" s="423">
        <f t="shared" si="1"/>
        <v>6</v>
      </c>
    </row>
    <row r="14" spans="2:9" x14ac:dyDescent="0.25">
      <c r="B14" s="459">
        <v>19275423</v>
      </c>
      <c r="C14" s="421" t="s">
        <v>1321</v>
      </c>
      <c r="D14" s="421">
        <v>0</v>
      </c>
      <c r="E14" s="421">
        <v>0</v>
      </c>
      <c r="F14" s="421">
        <v>6</v>
      </c>
      <c r="G14" s="421">
        <v>3</v>
      </c>
      <c r="H14" s="464">
        <f t="shared" si="1"/>
        <v>6</v>
      </c>
      <c r="I14" s="423">
        <f t="shared" si="1"/>
        <v>3</v>
      </c>
    </row>
    <row r="15" spans="2:9" x14ac:dyDescent="0.25">
      <c r="B15" s="459">
        <v>801600003</v>
      </c>
      <c r="C15" s="421" t="s">
        <v>558</v>
      </c>
      <c r="D15" s="421">
        <v>0</v>
      </c>
      <c r="E15" s="421">
        <v>0</v>
      </c>
      <c r="F15" s="421">
        <v>1</v>
      </c>
      <c r="G15" s="421">
        <v>1</v>
      </c>
      <c r="H15" s="464">
        <f t="shared" si="1"/>
        <v>1</v>
      </c>
      <c r="I15" s="423">
        <f t="shared" si="1"/>
        <v>1</v>
      </c>
    </row>
  </sheetData>
  <mergeCells count="4">
    <mergeCell ref="D1:E1"/>
    <mergeCell ref="F1:I1"/>
    <mergeCell ref="B2:I2"/>
    <mergeCell ref="B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1:I497"/>
  <sheetViews>
    <sheetView zoomScale="75" zoomScaleNormal="75" workbookViewId="0">
      <selection activeCell="K16" sqref="K16"/>
    </sheetView>
  </sheetViews>
  <sheetFormatPr defaultRowHeight="15" x14ac:dyDescent="0.25"/>
  <cols>
    <col min="1" max="1" width="4" style="413" customWidth="1"/>
    <col min="2" max="2" width="12.28515625" style="413" customWidth="1"/>
    <col min="3" max="3" width="45.7109375" style="413" customWidth="1"/>
    <col min="4" max="4" width="11.7109375" style="413" customWidth="1"/>
    <col min="5" max="5" width="11.140625" style="58" customWidth="1"/>
    <col min="6" max="6" width="16.140625" style="413" customWidth="1"/>
    <col min="7" max="7" width="13.7109375" style="413" customWidth="1"/>
    <col min="8" max="8" width="10.42578125" style="413" customWidth="1"/>
    <col min="9" max="16384" width="9.140625" style="413"/>
  </cols>
  <sheetData>
    <row r="1" spans="2:9" ht="66" customHeight="1" x14ac:dyDescent="0.25">
      <c r="E1" s="645" t="s">
        <v>1660</v>
      </c>
      <c r="F1" s="645"/>
      <c r="G1" s="645"/>
      <c r="H1" s="645"/>
      <c r="I1" s="645"/>
    </row>
    <row r="2" spans="2:9" ht="16.5" customHeight="1" x14ac:dyDescent="0.25">
      <c r="E2" s="417"/>
      <c r="F2" s="417"/>
      <c r="G2" s="417"/>
      <c r="H2" s="417"/>
      <c r="I2" s="417"/>
    </row>
    <row r="3" spans="2:9" ht="29.25" customHeight="1" x14ac:dyDescent="0.25">
      <c r="B3" s="656" t="s">
        <v>1630</v>
      </c>
      <c r="C3" s="656"/>
      <c r="D3" s="656"/>
      <c r="E3" s="656"/>
      <c r="F3" s="656"/>
      <c r="G3" s="656"/>
      <c r="H3" s="656"/>
      <c r="I3" s="656"/>
    </row>
    <row r="4" spans="2:9" ht="32.25" customHeight="1" x14ac:dyDescent="0.25">
      <c r="B4" s="647" t="s">
        <v>1635</v>
      </c>
      <c r="C4" s="647"/>
      <c r="D4" s="647"/>
      <c r="E4" s="647"/>
      <c r="F4" s="647"/>
      <c r="G4" s="647"/>
      <c r="H4" s="647"/>
      <c r="I4" s="647"/>
    </row>
    <row r="5" spans="2:9" ht="40.5" customHeight="1" thickBot="1" x14ac:dyDescent="0.3">
      <c r="B5" s="440" t="s">
        <v>129</v>
      </c>
      <c r="C5" s="440" t="s">
        <v>130</v>
      </c>
      <c r="D5" s="549" t="s">
        <v>1520</v>
      </c>
      <c r="E5" s="547" t="s">
        <v>765</v>
      </c>
      <c r="F5" s="465" t="s">
        <v>1691</v>
      </c>
      <c r="G5" s="440" t="s">
        <v>765</v>
      </c>
      <c r="H5" s="453" t="s">
        <v>1521</v>
      </c>
      <c r="I5" s="337" t="s">
        <v>768</v>
      </c>
    </row>
    <row r="6" spans="2:9" ht="15.75" thickBot="1" x14ac:dyDescent="0.3">
      <c r="B6" s="601"/>
      <c r="C6" s="601" t="s">
        <v>708</v>
      </c>
      <c r="D6" s="592">
        <f>SUM(D7:D497)</f>
        <v>74991</v>
      </c>
      <c r="E6" s="592">
        <f t="shared" ref="E6:I6" si="0">SUM(E7:E497)</f>
        <v>41674</v>
      </c>
      <c r="F6" s="592">
        <f t="shared" si="0"/>
        <v>87961</v>
      </c>
      <c r="G6" s="589">
        <f t="shared" si="0"/>
        <v>46921</v>
      </c>
      <c r="H6" s="603">
        <f t="shared" si="0"/>
        <v>12970</v>
      </c>
      <c r="I6" s="602">
        <f t="shared" si="0"/>
        <v>5247</v>
      </c>
    </row>
    <row r="7" spans="2:9" x14ac:dyDescent="0.25">
      <c r="B7" s="594">
        <v>10000001</v>
      </c>
      <c r="C7" s="593" t="s">
        <v>769</v>
      </c>
      <c r="D7" s="595">
        <v>261</v>
      </c>
      <c r="E7" s="596">
        <v>158</v>
      </c>
      <c r="F7" s="596">
        <v>286</v>
      </c>
      <c r="G7" s="596">
        <v>166</v>
      </c>
      <c r="H7" s="438">
        <v>25</v>
      </c>
      <c r="I7" s="597">
        <v>8</v>
      </c>
    </row>
    <row r="8" spans="2:9" x14ac:dyDescent="0.25">
      <c r="B8" s="594">
        <v>10000019</v>
      </c>
      <c r="C8" s="593" t="s">
        <v>770</v>
      </c>
      <c r="D8" s="595">
        <v>258</v>
      </c>
      <c r="E8" s="596">
        <v>86</v>
      </c>
      <c r="F8" s="596">
        <v>290</v>
      </c>
      <c r="G8" s="596">
        <v>97</v>
      </c>
      <c r="H8" s="600">
        <v>32</v>
      </c>
      <c r="I8" s="597">
        <v>11</v>
      </c>
    </row>
    <row r="9" spans="2:9" x14ac:dyDescent="0.25">
      <c r="B9" s="594">
        <v>10000023</v>
      </c>
      <c r="C9" s="593" t="s">
        <v>1553</v>
      </c>
      <c r="D9" s="595">
        <v>680</v>
      </c>
      <c r="E9" s="596">
        <v>300</v>
      </c>
      <c r="F9" s="596">
        <v>681</v>
      </c>
      <c r="G9" s="596">
        <v>301</v>
      </c>
      <c r="H9" s="600">
        <v>1</v>
      </c>
      <c r="I9" s="597">
        <v>1</v>
      </c>
    </row>
    <row r="10" spans="2:9" x14ac:dyDescent="0.25">
      <c r="B10" s="594">
        <v>10000045</v>
      </c>
      <c r="C10" s="593" t="s">
        <v>771</v>
      </c>
      <c r="D10" s="595">
        <v>19</v>
      </c>
      <c r="E10" s="596">
        <v>9</v>
      </c>
      <c r="F10" s="596">
        <v>21</v>
      </c>
      <c r="G10" s="596">
        <v>10</v>
      </c>
      <c r="H10" s="600">
        <v>2</v>
      </c>
      <c r="I10" s="597">
        <v>1</v>
      </c>
    </row>
    <row r="11" spans="2:9" x14ac:dyDescent="0.25">
      <c r="B11" s="594">
        <v>10000072</v>
      </c>
      <c r="C11" s="593" t="s">
        <v>1406</v>
      </c>
      <c r="D11" s="595">
        <v>27</v>
      </c>
      <c r="E11" s="596">
        <v>18</v>
      </c>
      <c r="F11" s="596">
        <v>29</v>
      </c>
      <c r="G11" s="596">
        <v>19</v>
      </c>
      <c r="H11" s="600">
        <v>2</v>
      </c>
      <c r="I11" s="597">
        <v>1</v>
      </c>
    </row>
    <row r="12" spans="2:9" x14ac:dyDescent="0.25">
      <c r="B12" s="594">
        <v>10000130</v>
      </c>
      <c r="C12" s="593" t="s">
        <v>773</v>
      </c>
      <c r="D12" s="595">
        <v>390</v>
      </c>
      <c r="E12" s="596">
        <v>246</v>
      </c>
      <c r="F12" s="596">
        <v>403</v>
      </c>
      <c r="G12" s="596">
        <v>250</v>
      </c>
      <c r="H12" s="600">
        <v>13</v>
      </c>
      <c r="I12" s="597">
        <v>4</v>
      </c>
    </row>
    <row r="13" spans="2:9" x14ac:dyDescent="0.25">
      <c r="B13" s="594">
        <v>10000141</v>
      </c>
      <c r="C13" s="593" t="s">
        <v>774</v>
      </c>
      <c r="D13" s="595">
        <v>21</v>
      </c>
      <c r="E13" s="596">
        <v>19</v>
      </c>
      <c r="F13" s="596">
        <v>55</v>
      </c>
      <c r="G13" s="596">
        <v>47</v>
      </c>
      <c r="H13" s="600">
        <v>34</v>
      </c>
      <c r="I13" s="597">
        <v>28</v>
      </c>
    </row>
    <row r="14" spans="2:9" x14ac:dyDescent="0.25">
      <c r="B14" s="594">
        <v>10000142</v>
      </c>
      <c r="C14" s="593" t="s">
        <v>1296</v>
      </c>
      <c r="D14" s="595">
        <v>160</v>
      </c>
      <c r="E14" s="596">
        <v>90</v>
      </c>
      <c r="F14" s="596">
        <v>167</v>
      </c>
      <c r="G14" s="596">
        <v>93</v>
      </c>
      <c r="H14" s="600">
        <v>7</v>
      </c>
      <c r="I14" s="597">
        <v>3</v>
      </c>
    </row>
    <row r="15" spans="2:9" x14ac:dyDescent="0.25">
      <c r="B15" s="594">
        <v>10000170</v>
      </c>
      <c r="C15" s="593" t="s">
        <v>775</v>
      </c>
      <c r="D15" s="595">
        <v>19</v>
      </c>
      <c r="E15" s="596">
        <v>10</v>
      </c>
      <c r="F15" s="596">
        <v>21</v>
      </c>
      <c r="G15" s="596">
        <v>11</v>
      </c>
      <c r="H15" s="600">
        <v>2</v>
      </c>
      <c r="I15" s="597">
        <v>1</v>
      </c>
    </row>
    <row r="16" spans="2:9" ht="25.5" x14ac:dyDescent="0.25">
      <c r="B16" s="594">
        <v>10000205</v>
      </c>
      <c r="C16" s="593" t="s">
        <v>776</v>
      </c>
      <c r="D16" s="595">
        <v>73</v>
      </c>
      <c r="E16" s="596">
        <v>37</v>
      </c>
      <c r="F16" s="596">
        <v>118</v>
      </c>
      <c r="G16" s="596">
        <v>39</v>
      </c>
      <c r="H16" s="600">
        <v>45</v>
      </c>
      <c r="I16" s="597">
        <v>2</v>
      </c>
    </row>
    <row r="17" spans="2:9" x14ac:dyDescent="0.25">
      <c r="B17" s="594">
        <v>10000236</v>
      </c>
      <c r="C17" s="593" t="s">
        <v>777</v>
      </c>
      <c r="D17" s="595">
        <v>160</v>
      </c>
      <c r="E17" s="596">
        <v>71</v>
      </c>
      <c r="F17" s="596">
        <v>169</v>
      </c>
      <c r="G17" s="596">
        <v>75</v>
      </c>
      <c r="H17" s="600">
        <v>9</v>
      </c>
      <c r="I17" s="597">
        <v>4</v>
      </c>
    </row>
    <row r="18" spans="2:9" x14ac:dyDescent="0.25">
      <c r="B18" s="594">
        <v>10000244</v>
      </c>
      <c r="C18" s="593" t="s">
        <v>778</v>
      </c>
      <c r="D18" s="595">
        <v>130</v>
      </c>
      <c r="E18" s="596">
        <v>62</v>
      </c>
      <c r="F18" s="596">
        <v>325</v>
      </c>
      <c r="G18" s="596">
        <v>141</v>
      </c>
      <c r="H18" s="600">
        <v>195</v>
      </c>
      <c r="I18" s="597">
        <v>79</v>
      </c>
    </row>
    <row r="19" spans="2:9" x14ac:dyDescent="0.25">
      <c r="B19" s="594">
        <v>10000253</v>
      </c>
      <c r="C19" s="593" t="s">
        <v>1407</v>
      </c>
      <c r="D19" s="595">
        <v>145</v>
      </c>
      <c r="E19" s="596">
        <v>61</v>
      </c>
      <c r="F19" s="596">
        <v>157</v>
      </c>
      <c r="G19" s="596">
        <v>63</v>
      </c>
      <c r="H19" s="600">
        <v>12</v>
      </c>
      <c r="I19" s="597">
        <v>2</v>
      </c>
    </row>
    <row r="20" spans="2:9" x14ac:dyDescent="0.25">
      <c r="B20" s="594">
        <v>10000280</v>
      </c>
      <c r="C20" s="593" t="s">
        <v>780</v>
      </c>
      <c r="D20" s="595">
        <v>64</v>
      </c>
      <c r="E20" s="596">
        <v>32</v>
      </c>
      <c r="F20" s="596">
        <v>92</v>
      </c>
      <c r="G20" s="596">
        <v>36</v>
      </c>
      <c r="H20" s="600">
        <v>28</v>
      </c>
      <c r="I20" s="597">
        <v>4</v>
      </c>
    </row>
    <row r="21" spans="2:9" x14ac:dyDescent="0.25">
      <c r="B21" s="594">
        <v>10000281</v>
      </c>
      <c r="C21" s="593" t="s">
        <v>781</v>
      </c>
      <c r="D21" s="595">
        <v>116</v>
      </c>
      <c r="E21" s="596">
        <v>45</v>
      </c>
      <c r="F21" s="596">
        <v>120</v>
      </c>
      <c r="G21" s="596">
        <v>46</v>
      </c>
      <c r="H21" s="600">
        <v>4</v>
      </c>
      <c r="I21" s="597">
        <v>1</v>
      </c>
    </row>
    <row r="22" spans="2:9" x14ac:dyDescent="0.25">
      <c r="B22" s="594">
        <v>10000347</v>
      </c>
      <c r="C22" s="593" t="s">
        <v>1554</v>
      </c>
      <c r="D22" s="595">
        <v>470</v>
      </c>
      <c r="E22" s="596">
        <v>123</v>
      </c>
      <c r="F22" s="596">
        <v>472</v>
      </c>
      <c r="G22" s="596">
        <v>125</v>
      </c>
      <c r="H22" s="600">
        <v>2</v>
      </c>
      <c r="I22" s="597">
        <v>2</v>
      </c>
    </row>
    <row r="23" spans="2:9" x14ac:dyDescent="0.25">
      <c r="B23" s="594">
        <v>10000348</v>
      </c>
      <c r="C23" s="593" t="s">
        <v>785</v>
      </c>
      <c r="D23" s="598">
        <v>216</v>
      </c>
      <c r="E23" s="599">
        <v>143</v>
      </c>
      <c r="F23" s="596">
        <v>229</v>
      </c>
      <c r="G23" s="596">
        <v>152</v>
      </c>
      <c r="H23" s="600">
        <v>13</v>
      </c>
      <c r="I23" s="597">
        <v>9</v>
      </c>
    </row>
    <row r="24" spans="2:9" ht="25.5" x14ac:dyDescent="0.25">
      <c r="B24" s="594">
        <v>10000360</v>
      </c>
      <c r="C24" s="593" t="s">
        <v>786</v>
      </c>
      <c r="D24" s="598">
        <v>257</v>
      </c>
      <c r="E24" s="599">
        <v>117</v>
      </c>
      <c r="F24" s="596">
        <v>336</v>
      </c>
      <c r="G24" s="596">
        <v>146</v>
      </c>
      <c r="H24" s="600">
        <v>79</v>
      </c>
      <c r="I24" s="597">
        <v>29</v>
      </c>
    </row>
    <row r="25" spans="2:9" ht="25.5" x14ac:dyDescent="0.25">
      <c r="B25" s="594">
        <v>10000361</v>
      </c>
      <c r="C25" s="593" t="s">
        <v>787</v>
      </c>
      <c r="D25" s="598">
        <v>43</v>
      </c>
      <c r="E25" s="599">
        <v>24</v>
      </c>
      <c r="F25" s="596">
        <v>51</v>
      </c>
      <c r="G25" s="596">
        <v>28</v>
      </c>
      <c r="H25" s="600">
        <v>8</v>
      </c>
      <c r="I25" s="597">
        <v>4</v>
      </c>
    </row>
    <row r="26" spans="2:9" x14ac:dyDescent="0.25">
      <c r="B26" s="594">
        <v>10000364</v>
      </c>
      <c r="C26" s="593" t="s">
        <v>788</v>
      </c>
      <c r="D26" s="598">
        <v>137</v>
      </c>
      <c r="E26" s="599">
        <v>69</v>
      </c>
      <c r="F26" s="596">
        <v>139</v>
      </c>
      <c r="G26" s="596">
        <v>70</v>
      </c>
      <c r="H26" s="600">
        <v>2</v>
      </c>
      <c r="I26" s="597">
        <v>1</v>
      </c>
    </row>
    <row r="27" spans="2:9" ht="25.5" x14ac:dyDescent="0.25">
      <c r="B27" s="594">
        <v>10000378</v>
      </c>
      <c r="C27" s="593" t="s">
        <v>789</v>
      </c>
      <c r="D27" s="598">
        <v>168</v>
      </c>
      <c r="E27" s="599">
        <v>80</v>
      </c>
      <c r="F27" s="596">
        <v>175</v>
      </c>
      <c r="G27" s="596">
        <v>82</v>
      </c>
      <c r="H27" s="600">
        <v>7</v>
      </c>
      <c r="I27" s="597">
        <v>2</v>
      </c>
    </row>
    <row r="28" spans="2:9" x14ac:dyDescent="0.25">
      <c r="B28" s="594">
        <v>10000393</v>
      </c>
      <c r="C28" s="593" t="s">
        <v>792</v>
      </c>
      <c r="D28" s="598">
        <v>70</v>
      </c>
      <c r="E28" s="599">
        <v>35</v>
      </c>
      <c r="F28" s="596">
        <v>74</v>
      </c>
      <c r="G28" s="596">
        <v>37</v>
      </c>
      <c r="H28" s="600">
        <v>4</v>
      </c>
      <c r="I28" s="597">
        <v>2</v>
      </c>
    </row>
    <row r="29" spans="2:9" x14ac:dyDescent="0.25">
      <c r="B29" s="594">
        <v>10000418</v>
      </c>
      <c r="C29" s="593" t="s">
        <v>793</v>
      </c>
      <c r="D29" s="598">
        <v>47</v>
      </c>
      <c r="E29" s="599">
        <v>20</v>
      </c>
      <c r="F29" s="596">
        <v>53</v>
      </c>
      <c r="G29" s="596">
        <v>22</v>
      </c>
      <c r="H29" s="600">
        <v>6</v>
      </c>
      <c r="I29" s="597">
        <v>2</v>
      </c>
    </row>
    <row r="30" spans="2:9" x14ac:dyDescent="0.25">
      <c r="B30" s="594">
        <v>10000429</v>
      </c>
      <c r="C30" s="593" t="s">
        <v>1298</v>
      </c>
      <c r="D30" s="598">
        <v>24</v>
      </c>
      <c r="E30" s="599">
        <v>12</v>
      </c>
      <c r="F30" s="596">
        <v>40</v>
      </c>
      <c r="G30" s="596">
        <v>20</v>
      </c>
      <c r="H30" s="600">
        <v>16</v>
      </c>
      <c r="I30" s="597">
        <v>8</v>
      </c>
    </row>
    <row r="31" spans="2:9" x14ac:dyDescent="0.25">
      <c r="B31" s="594">
        <v>10000442</v>
      </c>
      <c r="C31" s="593" t="s">
        <v>1299</v>
      </c>
      <c r="D31" s="598">
        <v>151</v>
      </c>
      <c r="E31" s="599">
        <v>99</v>
      </c>
      <c r="F31" s="596">
        <v>153</v>
      </c>
      <c r="G31" s="596">
        <v>99</v>
      </c>
      <c r="H31" s="600">
        <v>2</v>
      </c>
      <c r="I31" s="597">
        <v>0</v>
      </c>
    </row>
    <row r="32" spans="2:9" x14ac:dyDescent="0.25">
      <c r="B32" s="594">
        <v>10000455</v>
      </c>
      <c r="C32" s="593" t="s">
        <v>795</v>
      </c>
      <c r="D32" s="598">
        <v>66</v>
      </c>
      <c r="E32" s="599">
        <v>22</v>
      </c>
      <c r="F32" s="596">
        <v>117</v>
      </c>
      <c r="G32" s="596">
        <v>32</v>
      </c>
      <c r="H32" s="600">
        <v>51</v>
      </c>
      <c r="I32" s="597">
        <v>10</v>
      </c>
    </row>
    <row r="33" spans="2:9" x14ac:dyDescent="0.25">
      <c r="B33" s="594">
        <v>10000464</v>
      </c>
      <c r="C33" s="593" t="s">
        <v>797</v>
      </c>
      <c r="D33" s="598">
        <v>111</v>
      </c>
      <c r="E33" s="599">
        <v>61</v>
      </c>
      <c r="F33" s="596">
        <v>256</v>
      </c>
      <c r="G33" s="596">
        <v>143</v>
      </c>
      <c r="H33" s="600">
        <v>145</v>
      </c>
      <c r="I33" s="597">
        <v>82</v>
      </c>
    </row>
    <row r="34" spans="2:9" x14ac:dyDescent="0.25">
      <c r="B34" s="594">
        <v>10000465</v>
      </c>
      <c r="C34" s="593" t="s">
        <v>1408</v>
      </c>
      <c r="D34" s="598">
        <v>323</v>
      </c>
      <c r="E34" s="599">
        <v>156</v>
      </c>
      <c r="F34" s="596">
        <v>331</v>
      </c>
      <c r="G34" s="596">
        <v>159</v>
      </c>
      <c r="H34" s="600">
        <v>8</v>
      </c>
      <c r="I34" s="597">
        <v>3</v>
      </c>
    </row>
    <row r="35" spans="2:9" ht="25.5" x14ac:dyDescent="0.25">
      <c r="B35" s="594">
        <v>10000482</v>
      </c>
      <c r="C35" s="593" t="s">
        <v>798</v>
      </c>
      <c r="D35" s="598">
        <v>236</v>
      </c>
      <c r="E35" s="599">
        <v>119</v>
      </c>
      <c r="F35" s="596">
        <v>307</v>
      </c>
      <c r="G35" s="596">
        <v>127</v>
      </c>
      <c r="H35" s="600">
        <v>71</v>
      </c>
      <c r="I35" s="597">
        <v>8</v>
      </c>
    </row>
    <row r="36" spans="2:9" x14ac:dyDescent="0.25">
      <c r="B36" s="594">
        <v>10000525</v>
      </c>
      <c r="C36" s="593" t="s">
        <v>1300</v>
      </c>
      <c r="D36" s="595">
        <v>169</v>
      </c>
      <c r="E36" s="596">
        <v>101</v>
      </c>
      <c r="F36" s="596">
        <v>171</v>
      </c>
      <c r="G36" s="596">
        <v>101</v>
      </c>
      <c r="H36" s="600">
        <v>2</v>
      </c>
      <c r="I36" s="597">
        <v>0</v>
      </c>
    </row>
    <row r="37" spans="2:9" x14ac:dyDescent="0.25">
      <c r="B37" s="594">
        <v>10000705</v>
      </c>
      <c r="C37" s="593" t="s">
        <v>1410</v>
      </c>
      <c r="D37" s="595">
        <v>20</v>
      </c>
      <c r="E37" s="596">
        <v>11</v>
      </c>
      <c r="F37" s="596">
        <v>33</v>
      </c>
      <c r="G37" s="596">
        <v>14</v>
      </c>
      <c r="H37" s="600">
        <v>13</v>
      </c>
      <c r="I37" s="597">
        <v>3</v>
      </c>
    </row>
    <row r="38" spans="2:9" ht="25.5" x14ac:dyDescent="0.25">
      <c r="B38" s="594">
        <v>10000835</v>
      </c>
      <c r="C38" s="593" t="s">
        <v>804</v>
      </c>
      <c r="D38" s="595">
        <v>55</v>
      </c>
      <c r="E38" s="596">
        <v>22</v>
      </c>
      <c r="F38" s="596">
        <v>57</v>
      </c>
      <c r="G38" s="596">
        <v>23</v>
      </c>
      <c r="H38" s="600">
        <v>2</v>
      </c>
      <c r="I38" s="597">
        <v>1</v>
      </c>
    </row>
    <row r="39" spans="2:9" x14ac:dyDescent="0.25">
      <c r="B39" s="594">
        <v>10000962</v>
      </c>
      <c r="C39" s="593" t="s">
        <v>805</v>
      </c>
      <c r="D39" s="595">
        <v>83</v>
      </c>
      <c r="E39" s="596">
        <v>32</v>
      </c>
      <c r="F39" s="596">
        <v>137</v>
      </c>
      <c r="G39" s="596">
        <v>34</v>
      </c>
      <c r="H39" s="600">
        <v>54</v>
      </c>
      <c r="I39" s="597">
        <v>2</v>
      </c>
    </row>
    <row r="40" spans="2:9" x14ac:dyDescent="0.25">
      <c r="B40" s="594">
        <v>10000969</v>
      </c>
      <c r="C40" s="593" t="s">
        <v>807</v>
      </c>
      <c r="D40" s="595">
        <v>150</v>
      </c>
      <c r="E40" s="596">
        <v>65</v>
      </c>
      <c r="F40" s="596">
        <v>158</v>
      </c>
      <c r="G40" s="596">
        <v>68</v>
      </c>
      <c r="H40" s="600">
        <v>8</v>
      </c>
      <c r="I40" s="597">
        <v>3</v>
      </c>
    </row>
    <row r="41" spans="2:9" x14ac:dyDescent="0.25">
      <c r="B41" s="594">
        <v>10001120</v>
      </c>
      <c r="C41" s="593" t="s">
        <v>812</v>
      </c>
      <c r="D41" s="595">
        <v>70</v>
      </c>
      <c r="E41" s="596">
        <v>35</v>
      </c>
      <c r="F41" s="596">
        <v>96</v>
      </c>
      <c r="G41" s="596">
        <v>49</v>
      </c>
      <c r="H41" s="600">
        <v>26</v>
      </c>
      <c r="I41" s="597">
        <v>14</v>
      </c>
    </row>
    <row r="42" spans="2:9" x14ac:dyDescent="0.25">
      <c r="B42" s="594">
        <v>10001135</v>
      </c>
      <c r="C42" s="593" t="s">
        <v>1412</v>
      </c>
      <c r="D42" s="595">
        <v>38</v>
      </c>
      <c r="E42" s="596">
        <v>20</v>
      </c>
      <c r="F42" s="596">
        <v>133</v>
      </c>
      <c r="G42" s="596">
        <v>50</v>
      </c>
      <c r="H42" s="600">
        <v>95</v>
      </c>
      <c r="I42" s="597">
        <v>30</v>
      </c>
    </row>
    <row r="43" spans="2:9" x14ac:dyDescent="0.25">
      <c r="B43" s="594">
        <v>10001187</v>
      </c>
      <c r="C43" s="593" t="s">
        <v>1302</v>
      </c>
      <c r="D43" s="595">
        <v>166</v>
      </c>
      <c r="E43" s="596">
        <v>113</v>
      </c>
      <c r="F43" s="596">
        <v>205</v>
      </c>
      <c r="G43" s="596">
        <v>140</v>
      </c>
      <c r="H43" s="600">
        <v>39</v>
      </c>
      <c r="I43" s="597">
        <v>27</v>
      </c>
    </row>
    <row r="44" spans="2:9" ht="25.5" x14ac:dyDescent="0.25">
      <c r="B44" s="594">
        <v>10001197</v>
      </c>
      <c r="C44" s="593" t="s">
        <v>1413</v>
      </c>
      <c r="D44" s="595">
        <v>130</v>
      </c>
      <c r="E44" s="596">
        <v>82</v>
      </c>
      <c r="F44" s="596">
        <v>247</v>
      </c>
      <c r="G44" s="596">
        <v>151</v>
      </c>
      <c r="H44" s="600">
        <v>117</v>
      </c>
      <c r="I44" s="597">
        <v>69</v>
      </c>
    </row>
    <row r="45" spans="2:9" x14ac:dyDescent="0.25">
      <c r="B45" s="594">
        <v>10001210</v>
      </c>
      <c r="C45" s="593" t="s">
        <v>814</v>
      </c>
      <c r="D45" s="595">
        <v>598</v>
      </c>
      <c r="E45" s="596">
        <v>285</v>
      </c>
      <c r="F45" s="596">
        <v>727</v>
      </c>
      <c r="G45" s="596">
        <v>315</v>
      </c>
      <c r="H45" s="600">
        <v>129</v>
      </c>
      <c r="I45" s="597">
        <v>30</v>
      </c>
    </row>
    <row r="46" spans="2:9" x14ac:dyDescent="0.25">
      <c r="B46" s="594">
        <v>10001216</v>
      </c>
      <c r="C46" s="593" t="s">
        <v>1414</v>
      </c>
      <c r="D46" s="595">
        <v>100</v>
      </c>
      <c r="E46" s="596">
        <v>67</v>
      </c>
      <c r="F46" s="596">
        <v>235</v>
      </c>
      <c r="G46" s="596">
        <v>141</v>
      </c>
      <c r="H46" s="600">
        <v>135</v>
      </c>
      <c r="I46" s="597">
        <v>74</v>
      </c>
    </row>
    <row r="47" spans="2:9" x14ac:dyDescent="0.25">
      <c r="B47" s="594">
        <v>10001228</v>
      </c>
      <c r="C47" s="593" t="s">
        <v>816</v>
      </c>
      <c r="D47" s="595">
        <v>25</v>
      </c>
      <c r="E47" s="596">
        <v>13</v>
      </c>
      <c r="F47" s="596">
        <v>32</v>
      </c>
      <c r="G47" s="596">
        <v>17</v>
      </c>
      <c r="H47" s="600">
        <v>7</v>
      </c>
      <c r="I47" s="597">
        <v>4</v>
      </c>
    </row>
    <row r="48" spans="2:9" ht="25.5" x14ac:dyDescent="0.25">
      <c r="B48" s="594">
        <v>10001303</v>
      </c>
      <c r="C48" s="593" t="s">
        <v>817</v>
      </c>
      <c r="D48" s="595">
        <v>2</v>
      </c>
      <c r="E48" s="596">
        <v>1</v>
      </c>
      <c r="F48" s="596">
        <v>4</v>
      </c>
      <c r="G48" s="596">
        <v>2</v>
      </c>
      <c r="H48" s="600">
        <v>2</v>
      </c>
      <c r="I48" s="597">
        <v>1</v>
      </c>
    </row>
    <row r="49" spans="2:9" x14ac:dyDescent="0.25">
      <c r="B49" s="594">
        <v>10001304</v>
      </c>
      <c r="C49" s="593" t="s">
        <v>818</v>
      </c>
      <c r="D49" s="595">
        <v>94</v>
      </c>
      <c r="E49" s="596">
        <v>57</v>
      </c>
      <c r="F49" s="596">
        <v>98</v>
      </c>
      <c r="G49" s="596">
        <v>59</v>
      </c>
      <c r="H49" s="600">
        <v>4</v>
      </c>
      <c r="I49" s="597">
        <v>2</v>
      </c>
    </row>
    <row r="50" spans="2:9" x14ac:dyDescent="0.25">
      <c r="B50" s="594">
        <v>10001348</v>
      </c>
      <c r="C50" s="593" t="s">
        <v>819</v>
      </c>
      <c r="D50" s="595">
        <v>40</v>
      </c>
      <c r="E50" s="596">
        <v>21</v>
      </c>
      <c r="F50" s="596">
        <v>52</v>
      </c>
      <c r="G50" s="596">
        <v>28</v>
      </c>
      <c r="H50" s="600">
        <v>12</v>
      </c>
      <c r="I50" s="597">
        <v>7</v>
      </c>
    </row>
    <row r="51" spans="2:9" x14ac:dyDescent="0.25">
      <c r="B51" s="594">
        <v>10001351</v>
      </c>
      <c r="C51" s="593" t="s">
        <v>820</v>
      </c>
      <c r="D51" s="595">
        <v>8</v>
      </c>
      <c r="E51" s="596">
        <v>7</v>
      </c>
      <c r="F51" s="596">
        <v>66</v>
      </c>
      <c r="G51" s="596">
        <v>50</v>
      </c>
      <c r="H51" s="600">
        <v>58</v>
      </c>
      <c r="I51" s="597">
        <v>43</v>
      </c>
    </row>
    <row r="52" spans="2:9" x14ac:dyDescent="0.25">
      <c r="B52" s="594">
        <v>10001355</v>
      </c>
      <c r="C52" s="593" t="s">
        <v>821</v>
      </c>
      <c r="D52" s="595">
        <v>346</v>
      </c>
      <c r="E52" s="596">
        <v>194</v>
      </c>
      <c r="F52" s="596">
        <v>348</v>
      </c>
      <c r="G52" s="596">
        <v>195</v>
      </c>
      <c r="H52" s="600">
        <v>2</v>
      </c>
      <c r="I52" s="597">
        <v>1</v>
      </c>
    </row>
    <row r="53" spans="2:9" x14ac:dyDescent="0.25">
      <c r="B53" s="594">
        <v>10001363</v>
      </c>
      <c r="C53" s="593" t="s">
        <v>1558</v>
      </c>
      <c r="D53" s="595">
        <v>229</v>
      </c>
      <c r="E53" s="596">
        <v>99</v>
      </c>
      <c r="F53" s="596">
        <v>242</v>
      </c>
      <c r="G53" s="596">
        <v>100</v>
      </c>
      <c r="H53" s="600">
        <v>13</v>
      </c>
      <c r="I53" s="597">
        <v>1</v>
      </c>
    </row>
    <row r="54" spans="2:9" x14ac:dyDescent="0.25">
      <c r="B54" s="594">
        <v>10001376</v>
      </c>
      <c r="C54" s="593" t="s">
        <v>1559</v>
      </c>
      <c r="D54" s="595">
        <v>203</v>
      </c>
      <c r="E54" s="596">
        <v>125</v>
      </c>
      <c r="F54" s="596">
        <v>247</v>
      </c>
      <c r="G54" s="596">
        <v>144</v>
      </c>
      <c r="H54" s="600">
        <v>44</v>
      </c>
      <c r="I54" s="597">
        <v>19</v>
      </c>
    </row>
    <row r="55" spans="2:9" x14ac:dyDescent="0.25">
      <c r="B55" s="594">
        <v>10001379</v>
      </c>
      <c r="C55" s="593" t="s">
        <v>1303</v>
      </c>
      <c r="D55" s="595">
        <v>156</v>
      </c>
      <c r="E55" s="596">
        <v>61</v>
      </c>
      <c r="F55" s="596">
        <v>235</v>
      </c>
      <c r="G55" s="596">
        <v>88</v>
      </c>
      <c r="H55" s="600">
        <v>79</v>
      </c>
      <c r="I55" s="597">
        <v>27</v>
      </c>
    </row>
    <row r="56" spans="2:9" x14ac:dyDescent="0.25">
      <c r="B56" s="594">
        <v>10001410</v>
      </c>
      <c r="C56" s="593" t="s">
        <v>1560</v>
      </c>
      <c r="D56" s="595">
        <v>40</v>
      </c>
      <c r="E56" s="596">
        <v>20</v>
      </c>
      <c r="F56" s="596">
        <v>42</v>
      </c>
      <c r="G56" s="596">
        <v>21</v>
      </c>
      <c r="H56" s="600">
        <v>2</v>
      </c>
      <c r="I56" s="597">
        <v>1</v>
      </c>
    </row>
    <row r="57" spans="2:9" ht="25.5" x14ac:dyDescent="0.25">
      <c r="B57" s="594">
        <v>10001418</v>
      </c>
      <c r="C57" s="593" t="s">
        <v>823</v>
      </c>
      <c r="D57" s="595">
        <v>118</v>
      </c>
      <c r="E57" s="596">
        <v>66</v>
      </c>
      <c r="F57" s="596">
        <v>148</v>
      </c>
      <c r="G57" s="596">
        <v>69</v>
      </c>
      <c r="H57" s="600">
        <v>30</v>
      </c>
      <c r="I57" s="597">
        <v>3</v>
      </c>
    </row>
    <row r="58" spans="2:9" ht="25.5" x14ac:dyDescent="0.25">
      <c r="B58" s="594">
        <v>10001420</v>
      </c>
      <c r="C58" s="593" t="s">
        <v>824</v>
      </c>
      <c r="D58" s="595">
        <v>247</v>
      </c>
      <c r="E58" s="596">
        <v>174</v>
      </c>
      <c r="F58" s="596">
        <v>368</v>
      </c>
      <c r="G58" s="596">
        <v>261</v>
      </c>
      <c r="H58" s="600">
        <v>121</v>
      </c>
      <c r="I58" s="597">
        <v>87</v>
      </c>
    </row>
    <row r="59" spans="2:9" x14ac:dyDescent="0.25">
      <c r="B59" s="594">
        <v>10001427</v>
      </c>
      <c r="C59" s="593" t="s">
        <v>825</v>
      </c>
      <c r="D59" s="595">
        <v>236</v>
      </c>
      <c r="E59" s="596">
        <v>117</v>
      </c>
      <c r="F59" s="596">
        <v>256</v>
      </c>
      <c r="G59" s="596">
        <v>127</v>
      </c>
      <c r="H59" s="600">
        <v>20</v>
      </c>
      <c r="I59" s="597">
        <v>10</v>
      </c>
    </row>
    <row r="60" spans="2:9" x14ac:dyDescent="0.25">
      <c r="B60" s="594">
        <v>10001463</v>
      </c>
      <c r="C60" s="593" t="s">
        <v>1415</v>
      </c>
      <c r="D60" s="595">
        <v>225</v>
      </c>
      <c r="E60" s="596">
        <v>157</v>
      </c>
      <c r="F60" s="596">
        <v>282</v>
      </c>
      <c r="G60" s="596">
        <v>182</v>
      </c>
      <c r="H60" s="600">
        <v>57</v>
      </c>
      <c r="I60" s="597">
        <v>25</v>
      </c>
    </row>
    <row r="61" spans="2:9" x14ac:dyDescent="0.25">
      <c r="B61" s="594">
        <v>10001488</v>
      </c>
      <c r="C61" s="593" t="s">
        <v>827</v>
      </c>
      <c r="D61" s="595">
        <v>132</v>
      </c>
      <c r="E61" s="596">
        <v>57</v>
      </c>
      <c r="F61" s="596">
        <v>223</v>
      </c>
      <c r="G61" s="596">
        <v>82</v>
      </c>
      <c r="H61" s="600">
        <v>91</v>
      </c>
      <c r="I61" s="597">
        <v>25</v>
      </c>
    </row>
    <row r="62" spans="2:9" x14ac:dyDescent="0.25">
      <c r="B62" s="594">
        <v>10001496</v>
      </c>
      <c r="C62" s="593" t="s">
        <v>1416</v>
      </c>
      <c r="D62" s="595">
        <v>49</v>
      </c>
      <c r="E62" s="596">
        <v>30</v>
      </c>
      <c r="F62" s="596">
        <v>53</v>
      </c>
      <c r="G62" s="596">
        <v>31</v>
      </c>
      <c r="H62" s="600">
        <v>4</v>
      </c>
      <c r="I62" s="597">
        <v>1</v>
      </c>
    </row>
    <row r="63" spans="2:9" x14ac:dyDescent="0.25">
      <c r="B63" s="594">
        <v>10001498</v>
      </c>
      <c r="C63" s="593" t="s">
        <v>1561</v>
      </c>
      <c r="D63" s="595">
        <v>304</v>
      </c>
      <c r="E63" s="596">
        <v>166</v>
      </c>
      <c r="F63" s="596">
        <v>315</v>
      </c>
      <c r="G63" s="596">
        <v>171</v>
      </c>
      <c r="H63" s="600">
        <v>11</v>
      </c>
      <c r="I63" s="597">
        <v>5</v>
      </c>
    </row>
    <row r="64" spans="2:9" x14ac:dyDescent="0.25">
      <c r="B64" s="594">
        <v>10001499</v>
      </c>
      <c r="C64" s="593" t="s">
        <v>828</v>
      </c>
      <c r="D64" s="595">
        <v>60</v>
      </c>
      <c r="E64" s="596">
        <v>11</v>
      </c>
      <c r="F64" s="596">
        <v>70</v>
      </c>
      <c r="G64" s="596">
        <v>12</v>
      </c>
      <c r="H64" s="600">
        <v>10</v>
      </c>
      <c r="I64" s="597">
        <v>1</v>
      </c>
    </row>
    <row r="65" spans="2:9" x14ac:dyDescent="0.25">
      <c r="B65" s="594">
        <v>10001506</v>
      </c>
      <c r="C65" s="593" t="s">
        <v>1306</v>
      </c>
      <c r="D65" s="595">
        <v>432</v>
      </c>
      <c r="E65" s="596">
        <v>229</v>
      </c>
      <c r="F65" s="596">
        <v>483</v>
      </c>
      <c r="G65" s="596">
        <v>244</v>
      </c>
      <c r="H65" s="600">
        <v>51</v>
      </c>
      <c r="I65" s="597">
        <v>15</v>
      </c>
    </row>
    <row r="66" spans="2:9" x14ac:dyDescent="0.25">
      <c r="B66" s="594">
        <v>10001535</v>
      </c>
      <c r="C66" s="593" t="s">
        <v>217</v>
      </c>
      <c r="D66" s="595">
        <v>693</v>
      </c>
      <c r="E66" s="596">
        <v>349</v>
      </c>
      <c r="F66" s="596">
        <v>695</v>
      </c>
      <c r="G66" s="596">
        <v>350</v>
      </c>
      <c r="H66" s="600">
        <v>2</v>
      </c>
      <c r="I66" s="597">
        <v>1</v>
      </c>
    </row>
    <row r="67" spans="2:9" x14ac:dyDescent="0.25">
      <c r="B67" s="594">
        <v>10001547</v>
      </c>
      <c r="C67" s="593" t="s">
        <v>1308</v>
      </c>
      <c r="D67" s="595">
        <v>40</v>
      </c>
      <c r="E67" s="596">
        <v>18</v>
      </c>
      <c r="F67" s="596">
        <v>153</v>
      </c>
      <c r="G67" s="596">
        <v>71</v>
      </c>
      <c r="H67" s="600">
        <v>113</v>
      </c>
      <c r="I67" s="597">
        <v>53</v>
      </c>
    </row>
    <row r="68" spans="2:9" x14ac:dyDescent="0.25">
      <c r="B68" s="594">
        <v>10001586</v>
      </c>
      <c r="C68" s="593" t="s">
        <v>1562</v>
      </c>
      <c r="D68" s="595">
        <v>103</v>
      </c>
      <c r="E68" s="596">
        <v>71</v>
      </c>
      <c r="F68" s="596">
        <v>105</v>
      </c>
      <c r="G68" s="596">
        <v>71</v>
      </c>
      <c r="H68" s="600">
        <v>2</v>
      </c>
      <c r="I68" s="597">
        <v>0</v>
      </c>
    </row>
    <row r="69" spans="2:9" x14ac:dyDescent="0.25">
      <c r="B69" s="594">
        <v>10001640</v>
      </c>
      <c r="C69" s="593" t="s">
        <v>833</v>
      </c>
      <c r="D69" s="595">
        <v>22</v>
      </c>
      <c r="E69" s="596">
        <v>11</v>
      </c>
      <c r="F69" s="596">
        <v>24</v>
      </c>
      <c r="G69" s="596">
        <v>11</v>
      </c>
      <c r="H69" s="600">
        <v>2</v>
      </c>
      <c r="I69" s="597">
        <v>0</v>
      </c>
    </row>
    <row r="70" spans="2:9" x14ac:dyDescent="0.25">
      <c r="B70" s="594">
        <v>10001673</v>
      </c>
      <c r="C70" s="593" t="s">
        <v>1309</v>
      </c>
      <c r="D70" s="595">
        <v>107</v>
      </c>
      <c r="E70" s="596">
        <v>53</v>
      </c>
      <c r="F70" s="596">
        <v>109</v>
      </c>
      <c r="G70" s="596">
        <v>54</v>
      </c>
      <c r="H70" s="600">
        <v>2</v>
      </c>
      <c r="I70" s="597">
        <v>1</v>
      </c>
    </row>
    <row r="71" spans="2:9" x14ac:dyDescent="0.25">
      <c r="B71" s="594">
        <v>10001676</v>
      </c>
      <c r="C71" s="593" t="s">
        <v>834</v>
      </c>
      <c r="D71" s="595">
        <v>199</v>
      </c>
      <c r="E71" s="596">
        <v>115</v>
      </c>
      <c r="F71" s="596">
        <v>201</v>
      </c>
      <c r="G71" s="596">
        <v>117</v>
      </c>
      <c r="H71" s="600">
        <v>2</v>
      </c>
      <c r="I71" s="597">
        <v>2</v>
      </c>
    </row>
    <row r="72" spans="2:9" x14ac:dyDescent="0.25">
      <c r="B72" s="594">
        <v>10001681</v>
      </c>
      <c r="C72" s="593" t="s">
        <v>835</v>
      </c>
      <c r="D72" s="595">
        <v>167</v>
      </c>
      <c r="E72" s="596">
        <v>57</v>
      </c>
      <c r="F72" s="596">
        <v>194</v>
      </c>
      <c r="G72" s="596">
        <v>65</v>
      </c>
      <c r="H72" s="600">
        <v>27</v>
      </c>
      <c r="I72" s="597">
        <v>8</v>
      </c>
    </row>
    <row r="73" spans="2:9" x14ac:dyDescent="0.25">
      <c r="B73" s="594">
        <v>10001691</v>
      </c>
      <c r="C73" s="593" t="s">
        <v>1310</v>
      </c>
      <c r="D73" s="595">
        <v>30</v>
      </c>
      <c r="E73" s="596">
        <v>9</v>
      </c>
      <c r="F73" s="596">
        <v>42</v>
      </c>
      <c r="G73" s="596">
        <v>12</v>
      </c>
      <c r="H73" s="600">
        <v>12</v>
      </c>
      <c r="I73" s="597">
        <v>3</v>
      </c>
    </row>
    <row r="74" spans="2:9" x14ac:dyDescent="0.25">
      <c r="B74" s="594">
        <v>10001788</v>
      </c>
      <c r="C74" s="593" t="s">
        <v>839</v>
      </c>
      <c r="D74" s="595">
        <v>73</v>
      </c>
      <c r="E74" s="596">
        <v>37</v>
      </c>
      <c r="F74" s="596">
        <v>77</v>
      </c>
      <c r="G74" s="596">
        <v>38</v>
      </c>
      <c r="H74" s="600">
        <v>4</v>
      </c>
      <c r="I74" s="597">
        <v>1</v>
      </c>
    </row>
    <row r="75" spans="2:9" x14ac:dyDescent="0.25">
      <c r="B75" s="594">
        <v>10001794</v>
      </c>
      <c r="C75" s="593" t="s">
        <v>840</v>
      </c>
      <c r="D75" s="595">
        <v>71</v>
      </c>
      <c r="E75" s="596">
        <v>33</v>
      </c>
      <c r="F75" s="596">
        <v>83</v>
      </c>
      <c r="G75" s="596">
        <v>38</v>
      </c>
      <c r="H75" s="600">
        <v>12</v>
      </c>
      <c r="I75" s="597">
        <v>5</v>
      </c>
    </row>
    <row r="76" spans="2:9" x14ac:dyDescent="0.25">
      <c r="B76" s="594">
        <v>10001804</v>
      </c>
      <c r="C76" s="593" t="s">
        <v>841</v>
      </c>
      <c r="D76" s="595">
        <v>299</v>
      </c>
      <c r="E76" s="596">
        <v>186</v>
      </c>
      <c r="F76" s="596">
        <v>303</v>
      </c>
      <c r="G76" s="596">
        <v>187</v>
      </c>
      <c r="H76" s="600">
        <v>4</v>
      </c>
      <c r="I76" s="597">
        <v>1</v>
      </c>
    </row>
    <row r="77" spans="2:9" x14ac:dyDescent="0.25">
      <c r="B77" s="594">
        <v>10001809</v>
      </c>
      <c r="C77" s="593" t="s">
        <v>843</v>
      </c>
      <c r="D77" s="595">
        <v>55</v>
      </c>
      <c r="E77" s="596">
        <v>24</v>
      </c>
      <c r="F77" s="596">
        <v>65</v>
      </c>
      <c r="G77" s="596">
        <v>28</v>
      </c>
      <c r="H77" s="600">
        <v>10</v>
      </c>
      <c r="I77" s="597">
        <v>4</v>
      </c>
    </row>
    <row r="78" spans="2:9" x14ac:dyDescent="0.25">
      <c r="B78" s="594">
        <v>10001814</v>
      </c>
      <c r="C78" s="593" t="s">
        <v>844</v>
      </c>
      <c r="D78" s="595">
        <v>374</v>
      </c>
      <c r="E78" s="596">
        <v>131</v>
      </c>
      <c r="F78" s="596">
        <v>380</v>
      </c>
      <c r="G78" s="596">
        <v>132</v>
      </c>
      <c r="H78" s="600">
        <v>6</v>
      </c>
      <c r="I78" s="597">
        <v>1</v>
      </c>
    </row>
    <row r="79" spans="2:9" x14ac:dyDescent="0.25">
      <c r="B79" s="594">
        <v>10001819</v>
      </c>
      <c r="C79" s="593" t="s">
        <v>1636</v>
      </c>
      <c r="D79" s="595">
        <v>263</v>
      </c>
      <c r="E79" s="596">
        <v>210</v>
      </c>
      <c r="F79" s="596">
        <v>269</v>
      </c>
      <c r="G79" s="596">
        <v>216</v>
      </c>
      <c r="H79" s="600">
        <v>6</v>
      </c>
      <c r="I79" s="597">
        <v>6</v>
      </c>
    </row>
    <row r="80" spans="2:9" ht="25.5" x14ac:dyDescent="0.25">
      <c r="B80" s="594">
        <v>10001833</v>
      </c>
      <c r="C80" s="593" t="s">
        <v>847</v>
      </c>
      <c r="D80" s="595">
        <v>94</v>
      </c>
      <c r="E80" s="596">
        <v>37</v>
      </c>
      <c r="F80" s="596">
        <v>116</v>
      </c>
      <c r="G80" s="596">
        <v>43</v>
      </c>
      <c r="H80" s="600">
        <v>22</v>
      </c>
      <c r="I80" s="597">
        <v>6</v>
      </c>
    </row>
    <row r="81" spans="2:9" x14ac:dyDescent="0.25">
      <c r="B81" s="594">
        <v>10001837</v>
      </c>
      <c r="C81" s="593" t="s">
        <v>848</v>
      </c>
      <c r="D81" s="595">
        <v>150</v>
      </c>
      <c r="E81" s="596">
        <v>106</v>
      </c>
      <c r="F81" s="596">
        <v>152</v>
      </c>
      <c r="G81" s="596">
        <v>107</v>
      </c>
      <c r="H81" s="600">
        <v>2</v>
      </c>
      <c r="I81" s="597">
        <v>1</v>
      </c>
    </row>
    <row r="82" spans="2:9" x14ac:dyDescent="0.25">
      <c r="B82" s="594">
        <v>10001904</v>
      </c>
      <c r="C82" s="593" t="s">
        <v>1637</v>
      </c>
      <c r="D82" s="595">
        <v>31</v>
      </c>
      <c r="E82" s="596">
        <v>11</v>
      </c>
      <c r="F82" s="596">
        <v>38</v>
      </c>
      <c r="G82" s="596">
        <v>14</v>
      </c>
      <c r="H82" s="600">
        <v>7</v>
      </c>
      <c r="I82" s="597">
        <v>3</v>
      </c>
    </row>
    <row r="83" spans="2:9" x14ac:dyDescent="0.25">
      <c r="B83" s="594">
        <v>10020301</v>
      </c>
      <c r="C83" s="593" t="s">
        <v>222</v>
      </c>
      <c r="D83" s="595">
        <v>729</v>
      </c>
      <c r="E83" s="596">
        <v>258</v>
      </c>
      <c r="F83" s="596">
        <v>785</v>
      </c>
      <c r="G83" s="596">
        <v>262</v>
      </c>
      <c r="H83" s="600">
        <v>56</v>
      </c>
      <c r="I83" s="597">
        <v>4</v>
      </c>
    </row>
    <row r="84" spans="2:9" x14ac:dyDescent="0.25">
      <c r="B84" s="594">
        <v>10040307</v>
      </c>
      <c r="C84" s="593" t="s">
        <v>478</v>
      </c>
      <c r="D84" s="595">
        <v>147</v>
      </c>
      <c r="E84" s="596">
        <v>73</v>
      </c>
      <c r="F84" s="596">
        <v>306</v>
      </c>
      <c r="G84" s="596">
        <v>132</v>
      </c>
      <c r="H84" s="600">
        <v>159</v>
      </c>
      <c r="I84" s="597">
        <v>59</v>
      </c>
    </row>
    <row r="85" spans="2:9" ht="25.5" x14ac:dyDescent="0.25">
      <c r="B85" s="594">
        <v>10054109</v>
      </c>
      <c r="C85" s="593" t="s">
        <v>435</v>
      </c>
      <c r="D85" s="595">
        <v>660</v>
      </c>
      <c r="E85" s="596">
        <v>386</v>
      </c>
      <c r="F85" s="596">
        <v>776</v>
      </c>
      <c r="G85" s="596">
        <v>430</v>
      </c>
      <c r="H85" s="600">
        <v>116</v>
      </c>
      <c r="I85" s="597">
        <v>44</v>
      </c>
    </row>
    <row r="86" spans="2:9" ht="25.5" x14ac:dyDescent="0.25">
      <c r="B86" s="594">
        <v>10054211</v>
      </c>
      <c r="C86" s="593" t="s">
        <v>224</v>
      </c>
      <c r="D86" s="595">
        <v>154</v>
      </c>
      <c r="E86" s="596">
        <v>77</v>
      </c>
      <c r="F86" s="596">
        <v>180</v>
      </c>
      <c r="G86" s="596">
        <v>89</v>
      </c>
      <c r="H86" s="600">
        <v>26</v>
      </c>
      <c r="I86" s="597">
        <v>12</v>
      </c>
    </row>
    <row r="87" spans="2:9" x14ac:dyDescent="0.25">
      <c r="B87" s="594">
        <v>10064041</v>
      </c>
      <c r="C87" s="593" t="s">
        <v>849</v>
      </c>
      <c r="D87" s="595">
        <v>100</v>
      </c>
      <c r="E87" s="596">
        <v>52</v>
      </c>
      <c r="F87" s="596">
        <v>128</v>
      </c>
      <c r="G87" s="596">
        <v>55</v>
      </c>
      <c r="H87" s="600">
        <v>28</v>
      </c>
      <c r="I87" s="597">
        <v>3</v>
      </c>
    </row>
    <row r="88" spans="2:9" x14ac:dyDescent="0.25">
      <c r="B88" s="594">
        <v>10064103</v>
      </c>
      <c r="C88" s="593" t="s">
        <v>510</v>
      </c>
      <c r="D88" s="595">
        <v>1290</v>
      </c>
      <c r="E88" s="596">
        <v>563</v>
      </c>
      <c r="F88" s="596">
        <v>1328</v>
      </c>
      <c r="G88" s="596">
        <v>578</v>
      </c>
      <c r="H88" s="600">
        <v>38</v>
      </c>
      <c r="I88" s="597">
        <v>15</v>
      </c>
    </row>
    <row r="89" spans="2:9" x14ac:dyDescent="0.25">
      <c r="B89" s="594">
        <v>10064111</v>
      </c>
      <c r="C89" s="593" t="s">
        <v>226</v>
      </c>
      <c r="D89" s="595">
        <v>1274</v>
      </c>
      <c r="E89" s="596">
        <v>747</v>
      </c>
      <c r="F89" s="596">
        <v>1301</v>
      </c>
      <c r="G89" s="596">
        <v>753</v>
      </c>
      <c r="H89" s="600">
        <v>27</v>
      </c>
      <c r="I89" s="597">
        <v>6</v>
      </c>
    </row>
    <row r="90" spans="2:9" x14ac:dyDescent="0.25">
      <c r="B90" s="594">
        <v>10064120</v>
      </c>
      <c r="C90" s="593" t="s">
        <v>227</v>
      </c>
      <c r="D90" s="595">
        <v>2467</v>
      </c>
      <c r="E90" s="596">
        <v>1651</v>
      </c>
      <c r="F90" s="596">
        <v>2513</v>
      </c>
      <c r="G90" s="596">
        <v>1665</v>
      </c>
      <c r="H90" s="600">
        <v>46</v>
      </c>
      <c r="I90" s="597">
        <v>14</v>
      </c>
    </row>
    <row r="91" spans="2:9" ht="25.5" x14ac:dyDescent="0.25">
      <c r="B91" s="594">
        <v>10065207</v>
      </c>
      <c r="C91" s="593" t="s">
        <v>1417</v>
      </c>
      <c r="D91" s="595">
        <v>22</v>
      </c>
      <c r="E91" s="596">
        <v>11</v>
      </c>
      <c r="F91" s="596">
        <v>36</v>
      </c>
      <c r="G91" s="596">
        <v>18</v>
      </c>
      <c r="H91" s="600">
        <v>14</v>
      </c>
      <c r="I91" s="597">
        <v>7</v>
      </c>
    </row>
    <row r="92" spans="2:9" x14ac:dyDescent="0.25">
      <c r="B92" s="594">
        <v>10065214</v>
      </c>
      <c r="C92" s="593" t="s">
        <v>581</v>
      </c>
      <c r="D92" s="595">
        <v>118</v>
      </c>
      <c r="E92" s="596">
        <v>67</v>
      </c>
      <c r="F92" s="596">
        <v>131</v>
      </c>
      <c r="G92" s="596">
        <v>70</v>
      </c>
      <c r="H92" s="600">
        <v>13</v>
      </c>
      <c r="I92" s="597">
        <v>3</v>
      </c>
    </row>
    <row r="93" spans="2:9" ht="38.25" x14ac:dyDescent="0.25">
      <c r="B93" s="594">
        <v>10065409</v>
      </c>
      <c r="C93" s="593" t="s">
        <v>851</v>
      </c>
      <c r="D93" s="595">
        <v>137</v>
      </c>
      <c r="E93" s="596">
        <v>69</v>
      </c>
      <c r="F93" s="596">
        <v>191</v>
      </c>
      <c r="G93" s="596">
        <v>77</v>
      </c>
      <c r="H93" s="600">
        <v>54</v>
      </c>
      <c r="I93" s="597">
        <v>8</v>
      </c>
    </row>
    <row r="94" spans="2:9" ht="25.5" x14ac:dyDescent="0.25">
      <c r="B94" s="594">
        <v>10067401</v>
      </c>
      <c r="C94" s="593" t="s">
        <v>853</v>
      </c>
      <c r="D94" s="595">
        <v>146</v>
      </c>
      <c r="E94" s="596">
        <v>65</v>
      </c>
      <c r="F94" s="596">
        <v>158</v>
      </c>
      <c r="G94" s="596">
        <v>71</v>
      </c>
      <c r="H94" s="600">
        <v>12</v>
      </c>
      <c r="I94" s="597">
        <v>6</v>
      </c>
    </row>
    <row r="95" spans="2:9" ht="25.5" x14ac:dyDescent="0.25">
      <c r="B95" s="594">
        <v>10067402</v>
      </c>
      <c r="C95" s="593" t="s">
        <v>854</v>
      </c>
      <c r="D95" s="595">
        <v>119</v>
      </c>
      <c r="E95" s="596">
        <v>56</v>
      </c>
      <c r="F95" s="596">
        <v>123</v>
      </c>
      <c r="G95" s="596">
        <v>57</v>
      </c>
      <c r="H95" s="600">
        <v>4</v>
      </c>
      <c r="I95" s="597">
        <v>1</v>
      </c>
    </row>
    <row r="96" spans="2:9" ht="25.5" x14ac:dyDescent="0.25">
      <c r="B96" s="594">
        <v>10075413</v>
      </c>
      <c r="C96" s="593" t="s">
        <v>855</v>
      </c>
      <c r="D96" s="595">
        <v>354</v>
      </c>
      <c r="E96" s="596">
        <v>222</v>
      </c>
      <c r="F96" s="596">
        <v>356</v>
      </c>
      <c r="G96" s="596">
        <v>223</v>
      </c>
      <c r="H96" s="600">
        <v>2</v>
      </c>
      <c r="I96" s="597">
        <v>1</v>
      </c>
    </row>
    <row r="97" spans="2:9" x14ac:dyDescent="0.25">
      <c r="B97" s="594">
        <v>10075424</v>
      </c>
      <c r="C97" s="593" t="s">
        <v>857</v>
      </c>
      <c r="D97" s="595">
        <v>9</v>
      </c>
      <c r="E97" s="596">
        <v>6</v>
      </c>
      <c r="F97" s="596">
        <v>12</v>
      </c>
      <c r="G97" s="596">
        <v>8</v>
      </c>
      <c r="H97" s="600">
        <v>3</v>
      </c>
      <c r="I97" s="597">
        <v>2</v>
      </c>
    </row>
    <row r="98" spans="2:9" x14ac:dyDescent="0.25">
      <c r="B98" s="594">
        <v>10075425</v>
      </c>
      <c r="C98" s="593" t="s">
        <v>858</v>
      </c>
      <c r="D98" s="595">
        <v>62</v>
      </c>
      <c r="E98" s="596">
        <v>29</v>
      </c>
      <c r="F98" s="596">
        <v>65</v>
      </c>
      <c r="G98" s="596">
        <v>31</v>
      </c>
      <c r="H98" s="600">
        <v>3</v>
      </c>
      <c r="I98" s="597">
        <v>2</v>
      </c>
    </row>
    <row r="99" spans="2:9" ht="25.5" x14ac:dyDescent="0.25">
      <c r="B99" s="594">
        <v>10075426</v>
      </c>
      <c r="C99" s="593" t="s">
        <v>859</v>
      </c>
      <c r="D99" s="595">
        <v>185</v>
      </c>
      <c r="E99" s="596">
        <v>99</v>
      </c>
      <c r="F99" s="596">
        <v>187</v>
      </c>
      <c r="G99" s="596">
        <v>100</v>
      </c>
      <c r="H99" s="600">
        <v>2</v>
      </c>
      <c r="I99" s="597">
        <v>1</v>
      </c>
    </row>
    <row r="100" spans="2:9" ht="25.5" x14ac:dyDescent="0.25">
      <c r="B100" s="594">
        <v>10077403</v>
      </c>
      <c r="C100" s="593" t="s">
        <v>861</v>
      </c>
      <c r="D100" s="595">
        <v>78</v>
      </c>
      <c r="E100" s="596">
        <v>37</v>
      </c>
      <c r="F100" s="596">
        <v>88</v>
      </c>
      <c r="G100" s="596">
        <v>41</v>
      </c>
      <c r="H100" s="600">
        <v>10</v>
      </c>
      <c r="I100" s="597">
        <v>4</v>
      </c>
    </row>
    <row r="101" spans="2:9" x14ac:dyDescent="0.25">
      <c r="B101" s="594">
        <v>10077417</v>
      </c>
      <c r="C101" s="593" t="s">
        <v>862</v>
      </c>
      <c r="D101" s="595">
        <v>166</v>
      </c>
      <c r="E101" s="596">
        <v>117</v>
      </c>
      <c r="F101" s="596">
        <v>253</v>
      </c>
      <c r="G101" s="596">
        <v>180</v>
      </c>
      <c r="H101" s="600">
        <v>87</v>
      </c>
      <c r="I101" s="597">
        <v>63</v>
      </c>
    </row>
    <row r="102" spans="2:9" x14ac:dyDescent="0.25">
      <c r="B102" s="594">
        <v>10077445</v>
      </c>
      <c r="C102" s="593" t="s">
        <v>1312</v>
      </c>
      <c r="D102" s="595">
        <v>45</v>
      </c>
      <c r="E102" s="596">
        <v>26</v>
      </c>
      <c r="F102" s="596">
        <v>52</v>
      </c>
      <c r="G102" s="596">
        <v>29</v>
      </c>
      <c r="H102" s="600">
        <v>7</v>
      </c>
      <c r="I102" s="597">
        <v>3</v>
      </c>
    </row>
    <row r="103" spans="2:9" x14ac:dyDescent="0.25">
      <c r="B103" s="594">
        <v>10077454</v>
      </c>
      <c r="C103" s="593" t="s">
        <v>1564</v>
      </c>
      <c r="D103" s="595">
        <v>49</v>
      </c>
      <c r="E103" s="596">
        <v>23</v>
      </c>
      <c r="F103" s="596">
        <v>53</v>
      </c>
      <c r="G103" s="596">
        <v>25</v>
      </c>
      <c r="H103" s="600">
        <v>4</v>
      </c>
      <c r="I103" s="597">
        <v>2</v>
      </c>
    </row>
    <row r="104" spans="2:9" x14ac:dyDescent="0.25">
      <c r="B104" s="594">
        <v>10077480</v>
      </c>
      <c r="C104" s="593" t="s">
        <v>1314</v>
      </c>
      <c r="D104" s="595">
        <v>156</v>
      </c>
      <c r="E104" s="596">
        <v>79</v>
      </c>
      <c r="F104" s="596">
        <v>165</v>
      </c>
      <c r="G104" s="596">
        <v>83</v>
      </c>
      <c r="H104" s="600">
        <v>9</v>
      </c>
      <c r="I104" s="597">
        <v>4</v>
      </c>
    </row>
    <row r="105" spans="2:9" x14ac:dyDescent="0.25">
      <c r="B105" s="594">
        <v>19175402</v>
      </c>
      <c r="C105" s="593" t="s">
        <v>864</v>
      </c>
      <c r="D105" s="595">
        <v>13</v>
      </c>
      <c r="E105" s="596">
        <v>6</v>
      </c>
      <c r="F105" s="596">
        <v>15</v>
      </c>
      <c r="G105" s="596">
        <v>7</v>
      </c>
      <c r="H105" s="600">
        <v>2</v>
      </c>
      <c r="I105" s="597">
        <v>1</v>
      </c>
    </row>
    <row r="106" spans="2:9" x14ac:dyDescent="0.25">
      <c r="B106" s="594">
        <v>19175404</v>
      </c>
      <c r="C106" s="593" t="s">
        <v>865</v>
      </c>
      <c r="D106" s="595">
        <v>62</v>
      </c>
      <c r="E106" s="596">
        <v>25</v>
      </c>
      <c r="F106" s="596">
        <v>66</v>
      </c>
      <c r="G106" s="596">
        <v>26</v>
      </c>
      <c r="H106" s="600">
        <v>4</v>
      </c>
      <c r="I106" s="597">
        <v>1</v>
      </c>
    </row>
    <row r="107" spans="2:9" x14ac:dyDescent="0.25">
      <c r="B107" s="594">
        <v>19175408</v>
      </c>
      <c r="C107" s="593" t="s">
        <v>867</v>
      </c>
      <c r="D107" s="595">
        <v>115</v>
      </c>
      <c r="E107" s="596">
        <v>55</v>
      </c>
      <c r="F107" s="596">
        <v>122</v>
      </c>
      <c r="G107" s="596">
        <v>59</v>
      </c>
      <c r="H107" s="600">
        <v>7</v>
      </c>
      <c r="I107" s="597">
        <v>4</v>
      </c>
    </row>
    <row r="108" spans="2:9" x14ac:dyDescent="0.25">
      <c r="B108" s="594">
        <v>19175409</v>
      </c>
      <c r="C108" s="593" t="s">
        <v>1316</v>
      </c>
      <c r="D108" s="595">
        <v>411</v>
      </c>
      <c r="E108" s="596">
        <v>141</v>
      </c>
      <c r="F108" s="596">
        <v>413</v>
      </c>
      <c r="G108" s="596">
        <v>142</v>
      </c>
      <c r="H108" s="600">
        <v>2</v>
      </c>
      <c r="I108" s="597">
        <v>1</v>
      </c>
    </row>
    <row r="109" spans="2:9" ht="25.5" x14ac:dyDescent="0.25">
      <c r="B109" s="594">
        <v>19175410</v>
      </c>
      <c r="C109" s="593" t="s">
        <v>868</v>
      </c>
      <c r="D109" s="595">
        <v>313</v>
      </c>
      <c r="E109" s="596">
        <v>127</v>
      </c>
      <c r="F109" s="596">
        <v>317</v>
      </c>
      <c r="G109" s="596">
        <v>129</v>
      </c>
      <c r="H109" s="600">
        <v>4</v>
      </c>
      <c r="I109" s="597">
        <v>2</v>
      </c>
    </row>
    <row r="110" spans="2:9" x14ac:dyDescent="0.25">
      <c r="B110" s="594">
        <v>19175414</v>
      </c>
      <c r="C110" s="593" t="s">
        <v>1317</v>
      </c>
      <c r="D110" s="595">
        <v>116</v>
      </c>
      <c r="E110" s="596">
        <v>83</v>
      </c>
      <c r="F110" s="596">
        <v>118</v>
      </c>
      <c r="G110" s="596">
        <v>84</v>
      </c>
      <c r="H110" s="600">
        <v>2</v>
      </c>
      <c r="I110" s="597">
        <v>1</v>
      </c>
    </row>
    <row r="111" spans="2:9" x14ac:dyDescent="0.25">
      <c r="B111" s="594">
        <v>19175415</v>
      </c>
      <c r="C111" s="593" t="s">
        <v>869</v>
      </c>
      <c r="D111" s="595">
        <v>226</v>
      </c>
      <c r="E111" s="596">
        <v>159</v>
      </c>
      <c r="F111" s="596">
        <v>230</v>
      </c>
      <c r="G111" s="596">
        <v>162</v>
      </c>
      <c r="H111" s="600">
        <v>4</v>
      </c>
      <c r="I111" s="597">
        <v>3</v>
      </c>
    </row>
    <row r="112" spans="2:9" x14ac:dyDescent="0.25">
      <c r="B112" s="594">
        <v>19175425</v>
      </c>
      <c r="C112" s="593" t="s">
        <v>872</v>
      </c>
      <c r="D112" s="595">
        <v>22</v>
      </c>
      <c r="E112" s="596">
        <v>17</v>
      </c>
      <c r="F112" s="596">
        <v>23</v>
      </c>
      <c r="G112" s="596">
        <v>18</v>
      </c>
      <c r="H112" s="600">
        <v>1</v>
      </c>
      <c r="I112" s="597">
        <v>1</v>
      </c>
    </row>
    <row r="113" spans="2:9" ht="25.5" x14ac:dyDescent="0.25">
      <c r="B113" s="594">
        <v>19175426</v>
      </c>
      <c r="C113" s="593" t="s">
        <v>873</v>
      </c>
      <c r="D113" s="595">
        <v>629</v>
      </c>
      <c r="E113" s="596">
        <v>330</v>
      </c>
      <c r="F113" s="596">
        <v>630</v>
      </c>
      <c r="G113" s="596">
        <v>331</v>
      </c>
      <c r="H113" s="600">
        <v>1</v>
      </c>
      <c r="I113" s="597">
        <v>1</v>
      </c>
    </row>
    <row r="114" spans="2:9" ht="25.5" x14ac:dyDescent="0.25">
      <c r="B114" s="594">
        <v>19175427</v>
      </c>
      <c r="C114" s="593" t="s">
        <v>874</v>
      </c>
      <c r="D114" s="595">
        <v>54</v>
      </c>
      <c r="E114" s="596">
        <v>23</v>
      </c>
      <c r="F114" s="596">
        <v>55</v>
      </c>
      <c r="G114" s="596">
        <v>24</v>
      </c>
      <c r="H114" s="600">
        <v>1</v>
      </c>
      <c r="I114" s="597">
        <v>1</v>
      </c>
    </row>
    <row r="115" spans="2:9" x14ac:dyDescent="0.25">
      <c r="B115" s="594">
        <v>19177429</v>
      </c>
      <c r="C115" s="593" t="s">
        <v>1318</v>
      </c>
      <c r="D115" s="595">
        <v>13</v>
      </c>
      <c r="E115" s="596">
        <v>8</v>
      </c>
      <c r="F115" s="596">
        <v>16</v>
      </c>
      <c r="G115" s="596">
        <v>9</v>
      </c>
      <c r="H115" s="600">
        <v>3</v>
      </c>
      <c r="I115" s="597">
        <v>1</v>
      </c>
    </row>
    <row r="116" spans="2:9" x14ac:dyDescent="0.25">
      <c r="B116" s="594">
        <v>19177434</v>
      </c>
      <c r="C116" s="593" t="s">
        <v>876</v>
      </c>
      <c r="D116" s="595">
        <v>413</v>
      </c>
      <c r="E116" s="596">
        <v>220</v>
      </c>
      <c r="F116" s="596">
        <v>442</v>
      </c>
      <c r="G116" s="596">
        <v>222</v>
      </c>
      <c r="H116" s="600">
        <v>29</v>
      </c>
      <c r="I116" s="597">
        <v>2</v>
      </c>
    </row>
    <row r="117" spans="2:9" x14ac:dyDescent="0.25">
      <c r="B117" s="594">
        <v>19177441</v>
      </c>
      <c r="C117" s="593" t="s">
        <v>877</v>
      </c>
      <c r="D117" s="595">
        <v>30</v>
      </c>
      <c r="E117" s="596">
        <v>19</v>
      </c>
      <c r="F117" s="596">
        <v>33</v>
      </c>
      <c r="G117" s="596">
        <v>21</v>
      </c>
      <c r="H117" s="600">
        <v>3</v>
      </c>
      <c r="I117" s="597">
        <v>2</v>
      </c>
    </row>
    <row r="118" spans="2:9" x14ac:dyDescent="0.25">
      <c r="B118" s="594">
        <v>19177445</v>
      </c>
      <c r="C118" s="593" t="s">
        <v>879</v>
      </c>
      <c r="D118" s="595">
        <v>128</v>
      </c>
      <c r="E118" s="596">
        <v>77</v>
      </c>
      <c r="F118" s="596">
        <v>130</v>
      </c>
      <c r="G118" s="596">
        <v>79</v>
      </c>
      <c r="H118" s="600">
        <v>2</v>
      </c>
      <c r="I118" s="597">
        <v>2</v>
      </c>
    </row>
    <row r="119" spans="2:9" ht="25.5" x14ac:dyDescent="0.25">
      <c r="B119" s="594">
        <v>19177464</v>
      </c>
      <c r="C119" s="593" t="s">
        <v>880</v>
      </c>
      <c r="D119" s="595">
        <v>100</v>
      </c>
      <c r="E119" s="596">
        <v>52</v>
      </c>
      <c r="F119" s="596">
        <v>102</v>
      </c>
      <c r="G119" s="596">
        <v>53</v>
      </c>
      <c r="H119" s="600">
        <v>2</v>
      </c>
      <c r="I119" s="597">
        <v>1</v>
      </c>
    </row>
    <row r="120" spans="2:9" ht="25.5" x14ac:dyDescent="0.25">
      <c r="B120" s="594">
        <v>19275403</v>
      </c>
      <c r="C120" s="593" t="s">
        <v>881</v>
      </c>
      <c r="D120" s="595">
        <v>130</v>
      </c>
      <c r="E120" s="596">
        <v>72</v>
      </c>
      <c r="F120" s="596">
        <v>135</v>
      </c>
      <c r="G120" s="596">
        <v>74</v>
      </c>
      <c r="H120" s="600">
        <v>5</v>
      </c>
      <c r="I120" s="597">
        <v>2</v>
      </c>
    </row>
    <row r="121" spans="2:9" ht="25.5" x14ac:dyDescent="0.25">
      <c r="B121" s="594">
        <v>19275405</v>
      </c>
      <c r="C121" s="593" t="s">
        <v>882</v>
      </c>
      <c r="D121" s="595">
        <v>129</v>
      </c>
      <c r="E121" s="596">
        <v>64</v>
      </c>
      <c r="F121" s="596">
        <v>151</v>
      </c>
      <c r="G121" s="596">
        <v>69</v>
      </c>
      <c r="H121" s="600">
        <v>22</v>
      </c>
      <c r="I121" s="597">
        <v>5</v>
      </c>
    </row>
    <row r="122" spans="2:9" x14ac:dyDescent="0.25">
      <c r="B122" s="594">
        <v>19275411</v>
      </c>
      <c r="C122" s="593" t="s">
        <v>883</v>
      </c>
      <c r="D122" s="595">
        <v>21</v>
      </c>
      <c r="E122" s="596">
        <v>11</v>
      </c>
      <c r="F122" s="596">
        <v>23</v>
      </c>
      <c r="G122" s="596">
        <v>12</v>
      </c>
      <c r="H122" s="600">
        <v>2</v>
      </c>
      <c r="I122" s="597">
        <v>1</v>
      </c>
    </row>
    <row r="123" spans="2:9" x14ac:dyDescent="0.25">
      <c r="B123" s="594">
        <v>19275415</v>
      </c>
      <c r="C123" s="593" t="s">
        <v>1288</v>
      </c>
      <c r="D123" s="595">
        <v>57</v>
      </c>
      <c r="E123" s="596">
        <v>28</v>
      </c>
      <c r="F123" s="596">
        <v>80</v>
      </c>
      <c r="G123" s="596">
        <v>42</v>
      </c>
      <c r="H123" s="600">
        <v>23</v>
      </c>
      <c r="I123" s="597">
        <v>14</v>
      </c>
    </row>
    <row r="124" spans="2:9" x14ac:dyDescent="0.25">
      <c r="B124" s="594">
        <v>19275418</v>
      </c>
      <c r="C124" s="593" t="s">
        <v>887</v>
      </c>
      <c r="D124" s="595">
        <v>98</v>
      </c>
      <c r="E124" s="596">
        <v>83</v>
      </c>
      <c r="F124" s="596">
        <v>99</v>
      </c>
      <c r="G124" s="596">
        <v>84</v>
      </c>
      <c r="H124" s="600">
        <v>1</v>
      </c>
      <c r="I124" s="597">
        <v>1</v>
      </c>
    </row>
    <row r="125" spans="2:9" x14ac:dyDescent="0.25">
      <c r="B125" s="594">
        <v>19275424</v>
      </c>
      <c r="C125" s="593" t="s">
        <v>888</v>
      </c>
      <c r="D125" s="595">
        <v>279</v>
      </c>
      <c r="E125" s="596">
        <v>195</v>
      </c>
      <c r="F125" s="596">
        <v>288</v>
      </c>
      <c r="G125" s="596">
        <v>200</v>
      </c>
      <c r="H125" s="600">
        <v>9</v>
      </c>
      <c r="I125" s="597">
        <v>5</v>
      </c>
    </row>
    <row r="126" spans="2:9" x14ac:dyDescent="0.25">
      <c r="B126" s="594">
        <v>19275426</v>
      </c>
      <c r="C126" s="593" t="s">
        <v>1322</v>
      </c>
      <c r="D126" s="595">
        <v>124</v>
      </c>
      <c r="E126" s="596">
        <v>54</v>
      </c>
      <c r="F126" s="596">
        <v>148</v>
      </c>
      <c r="G126" s="596">
        <v>62</v>
      </c>
      <c r="H126" s="600">
        <v>24</v>
      </c>
      <c r="I126" s="597">
        <v>8</v>
      </c>
    </row>
    <row r="127" spans="2:9" x14ac:dyDescent="0.25">
      <c r="B127" s="594">
        <v>19275428</v>
      </c>
      <c r="C127" s="593" t="s">
        <v>1420</v>
      </c>
      <c r="D127" s="595">
        <v>194</v>
      </c>
      <c r="E127" s="596">
        <v>95</v>
      </c>
      <c r="F127" s="596">
        <v>218</v>
      </c>
      <c r="G127" s="596">
        <v>106</v>
      </c>
      <c r="H127" s="600">
        <v>24</v>
      </c>
      <c r="I127" s="597">
        <v>11</v>
      </c>
    </row>
    <row r="128" spans="2:9" x14ac:dyDescent="0.25">
      <c r="B128" s="594">
        <v>19275431</v>
      </c>
      <c r="C128" s="593" t="s">
        <v>890</v>
      </c>
      <c r="D128" s="595">
        <v>127</v>
      </c>
      <c r="E128" s="596">
        <v>73</v>
      </c>
      <c r="F128" s="596">
        <v>129</v>
      </c>
      <c r="G128" s="596">
        <v>74</v>
      </c>
      <c r="H128" s="600">
        <v>2</v>
      </c>
      <c r="I128" s="597">
        <v>1</v>
      </c>
    </row>
    <row r="129" spans="2:9" x14ac:dyDescent="0.25">
      <c r="B129" s="594">
        <v>19275433</v>
      </c>
      <c r="C129" s="593" t="s">
        <v>1421</v>
      </c>
      <c r="D129" s="595">
        <v>4</v>
      </c>
      <c r="E129" s="596">
        <v>2</v>
      </c>
      <c r="F129" s="596">
        <v>74</v>
      </c>
      <c r="G129" s="596">
        <v>12</v>
      </c>
      <c r="H129" s="600">
        <v>70</v>
      </c>
      <c r="I129" s="597">
        <v>10</v>
      </c>
    </row>
    <row r="130" spans="2:9" x14ac:dyDescent="0.25">
      <c r="B130" s="594">
        <v>19275434</v>
      </c>
      <c r="C130" s="593" t="s">
        <v>892</v>
      </c>
      <c r="D130" s="595">
        <v>16</v>
      </c>
      <c r="E130" s="596">
        <v>8</v>
      </c>
      <c r="F130" s="596">
        <v>18</v>
      </c>
      <c r="G130" s="596">
        <v>9</v>
      </c>
      <c r="H130" s="600">
        <v>2</v>
      </c>
      <c r="I130" s="597">
        <v>1</v>
      </c>
    </row>
    <row r="131" spans="2:9" x14ac:dyDescent="0.25">
      <c r="B131" s="594">
        <v>19275435</v>
      </c>
      <c r="C131" s="593" t="s">
        <v>1638</v>
      </c>
      <c r="D131" s="595">
        <v>46</v>
      </c>
      <c r="E131" s="596">
        <v>16</v>
      </c>
      <c r="F131" s="596">
        <v>50</v>
      </c>
      <c r="G131" s="596">
        <v>18</v>
      </c>
      <c r="H131" s="600">
        <v>4</v>
      </c>
      <c r="I131" s="597">
        <v>2</v>
      </c>
    </row>
    <row r="132" spans="2:9" x14ac:dyDescent="0.25">
      <c r="B132" s="594">
        <v>19277406</v>
      </c>
      <c r="C132" s="593" t="s">
        <v>1422</v>
      </c>
      <c r="D132" s="595">
        <v>7</v>
      </c>
      <c r="E132" s="596">
        <v>5</v>
      </c>
      <c r="F132" s="596">
        <v>53</v>
      </c>
      <c r="G132" s="596">
        <v>38</v>
      </c>
      <c r="H132" s="600">
        <v>46</v>
      </c>
      <c r="I132" s="597">
        <v>33</v>
      </c>
    </row>
    <row r="133" spans="2:9" x14ac:dyDescent="0.25">
      <c r="B133" s="594">
        <v>19277427</v>
      </c>
      <c r="C133" s="593" t="s">
        <v>896</v>
      </c>
      <c r="D133" s="595">
        <v>341</v>
      </c>
      <c r="E133" s="596">
        <v>221</v>
      </c>
      <c r="F133" s="596">
        <v>346</v>
      </c>
      <c r="G133" s="596">
        <v>224</v>
      </c>
      <c r="H133" s="600">
        <v>5</v>
      </c>
      <c r="I133" s="597">
        <v>3</v>
      </c>
    </row>
    <row r="134" spans="2:9" x14ac:dyDescent="0.25">
      <c r="B134" s="594">
        <v>19375403</v>
      </c>
      <c r="C134" s="593" t="s">
        <v>898</v>
      </c>
      <c r="D134" s="595">
        <v>43</v>
      </c>
      <c r="E134" s="596">
        <v>24</v>
      </c>
      <c r="F134" s="596">
        <v>47</v>
      </c>
      <c r="G134" s="596">
        <v>26</v>
      </c>
      <c r="H134" s="600">
        <v>4</v>
      </c>
      <c r="I134" s="597">
        <v>2</v>
      </c>
    </row>
    <row r="135" spans="2:9" x14ac:dyDescent="0.25">
      <c r="B135" s="594">
        <v>19375405</v>
      </c>
      <c r="C135" s="593" t="s">
        <v>900</v>
      </c>
      <c r="D135" s="595">
        <v>267</v>
      </c>
      <c r="E135" s="596">
        <v>188</v>
      </c>
      <c r="F135" s="596">
        <v>295</v>
      </c>
      <c r="G135" s="596">
        <v>199</v>
      </c>
      <c r="H135" s="600">
        <v>28</v>
      </c>
      <c r="I135" s="597">
        <v>11</v>
      </c>
    </row>
    <row r="136" spans="2:9" x14ac:dyDescent="0.25">
      <c r="B136" s="594">
        <v>19375407</v>
      </c>
      <c r="C136" s="593" t="s">
        <v>901</v>
      </c>
      <c r="D136" s="595">
        <v>105</v>
      </c>
      <c r="E136" s="596">
        <v>88</v>
      </c>
      <c r="F136" s="596">
        <v>110</v>
      </c>
      <c r="G136" s="596">
        <v>93</v>
      </c>
      <c r="H136" s="600">
        <v>5</v>
      </c>
      <c r="I136" s="597">
        <v>5</v>
      </c>
    </row>
    <row r="137" spans="2:9" x14ac:dyDescent="0.25">
      <c r="B137" s="594">
        <v>19375410</v>
      </c>
      <c r="C137" s="593" t="s">
        <v>903</v>
      </c>
      <c r="D137" s="595">
        <v>256</v>
      </c>
      <c r="E137" s="596">
        <v>179</v>
      </c>
      <c r="F137" s="596">
        <v>274</v>
      </c>
      <c r="G137" s="596">
        <v>191</v>
      </c>
      <c r="H137" s="600">
        <v>18</v>
      </c>
      <c r="I137" s="597">
        <v>12</v>
      </c>
    </row>
    <row r="138" spans="2:9" x14ac:dyDescent="0.25">
      <c r="B138" s="594">
        <v>19375413</v>
      </c>
      <c r="C138" s="593" t="s">
        <v>904</v>
      </c>
      <c r="D138" s="595">
        <v>4</v>
      </c>
      <c r="E138" s="596">
        <v>1</v>
      </c>
      <c r="F138" s="596">
        <v>14</v>
      </c>
      <c r="G138" s="596">
        <v>4</v>
      </c>
      <c r="H138" s="600">
        <v>10</v>
      </c>
      <c r="I138" s="597">
        <v>3</v>
      </c>
    </row>
    <row r="139" spans="2:9" x14ac:dyDescent="0.25">
      <c r="B139" s="594">
        <v>19375415</v>
      </c>
      <c r="C139" s="593" t="s">
        <v>1323</v>
      </c>
      <c r="D139" s="595">
        <v>6</v>
      </c>
      <c r="E139" s="596">
        <v>3</v>
      </c>
      <c r="F139" s="596">
        <v>23</v>
      </c>
      <c r="G139" s="596">
        <v>17</v>
      </c>
      <c r="H139" s="600">
        <v>17</v>
      </c>
      <c r="I139" s="597">
        <v>14</v>
      </c>
    </row>
    <row r="140" spans="2:9" x14ac:dyDescent="0.25">
      <c r="B140" s="594">
        <v>19375416</v>
      </c>
      <c r="C140" s="593" t="s">
        <v>1424</v>
      </c>
      <c r="D140" s="595">
        <v>11</v>
      </c>
      <c r="E140" s="596">
        <v>7</v>
      </c>
      <c r="F140" s="596">
        <v>15</v>
      </c>
      <c r="G140" s="596">
        <v>10</v>
      </c>
      <c r="H140" s="600">
        <v>4</v>
      </c>
      <c r="I140" s="597">
        <v>3</v>
      </c>
    </row>
    <row r="141" spans="2:9" x14ac:dyDescent="0.25">
      <c r="B141" s="594">
        <v>19375422</v>
      </c>
      <c r="C141" s="593" t="s">
        <v>907</v>
      </c>
      <c r="D141" s="595">
        <v>202</v>
      </c>
      <c r="E141" s="596">
        <v>146</v>
      </c>
      <c r="F141" s="596">
        <v>204</v>
      </c>
      <c r="G141" s="596">
        <v>147</v>
      </c>
      <c r="H141" s="600">
        <v>2</v>
      </c>
      <c r="I141" s="597">
        <v>1</v>
      </c>
    </row>
    <row r="142" spans="2:9" x14ac:dyDescent="0.25">
      <c r="B142" s="594">
        <v>19375425</v>
      </c>
      <c r="C142" s="593" t="s">
        <v>909</v>
      </c>
      <c r="D142" s="595">
        <v>124</v>
      </c>
      <c r="E142" s="596">
        <v>63</v>
      </c>
      <c r="F142" s="596">
        <v>143</v>
      </c>
      <c r="G142" s="596">
        <v>71</v>
      </c>
      <c r="H142" s="600">
        <v>19</v>
      </c>
      <c r="I142" s="597">
        <v>8</v>
      </c>
    </row>
    <row r="143" spans="2:9" ht="25.5" x14ac:dyDescent="0.25">
      <c r="B143" s="594">
        <v>19375432</v>
      </c>
      <c r="C143" s="593" t="s">
        <v>1566</v>
      </c>
      <c r="D143" s="595">
        <v>148</v>
      </c>
      <c r="E143" s="596">
        <v>76</v>
      </c>
      <c r="F143" s="596">
        <v>149</v>
      </c>
      <c r="G143" s="596">
        <v>77</v>
      </c>
      <c r="H143" s="600">
        <v>1</v>
      </c>
      <c r="I143" s="597">
        <v>1</v>
      </c>
    </row>
    <row r="144" spans="2:9" x14ac:dyDescent="0.25">
      <c r="B144" s="594">
        <v>19375433</v>
      </c>
      <c r="C144" s="593" t="s">
        <v>912</v>
      </c>
      <c r="D144" s="595">
        <v>348</v>
      </c>
      <c r="E144" s="596">
        <v>217</v>
      </c>
      <c r="F144" s="596">
        <v>350</v>
      </c>
      <c r="G144" s="596">
        <v>218</v>
      </c>
      <c r="H144" s="600">
        <v>2</v>
      </c>
      <c r="I144" s="597">
        <v>1</v>
      </c>
    </row>
    <row r="145" spans="2:9" x14ac:dyDescent="0.25">
      <c r="B145" s="594">
        <v>19375435</v>
      </c>
      <c r="C145" s="593" t="s">
        <v>914</v>
      </c>
      <c r="D145" s="595">
        <v>211</v>
      </c>
      <c r="E145" s="596">
        <v>140</v>
      </c>
      <c r="F145" s="596">
        <v>213</v>
      </c>
      <c r="G145" s="596">
        <v>142</v>
      </c>
      <c r="H145" s="600">
        <v>2</v>
      </c>
      <c r="I145" s="597">
        <v>2</v>
      </c>
    </row>
    <row r="146" spans="2:9" x14ac:dyDescent="0.25">
      <c r="B146" s="594">
        <v>19375440</v>
      </c>
      <c r="C146" s="593" t="s">
        <v>915</v>
      </c>
      <c r="D146" s="595">
        <v>5</v>
      </c>
      <c r="E146" s="596">
        <v>3</v>
      </c>
      <c r="F146" s="596">
        <v>41</v>
      </c>
      <c r="G146" s="596">
        <v>24</v>
      </c>
      <c r="H146" s="600">
        <v>36</v>
      </c>
      <c r="I146" s="597">
        <v>21</v>
      </c>
    </row>
    <row r="147" spans="2:9" x14ac:dyDescent="0.25">
      <c r="B147" s="594">
        <v>19375444</v>
      </c>
      <c r="C147" s="593" t="s">
        <v>916</v>
      </c>
      <c r="D147" s="595">
        <v>347</v>
      </c>
      <c r="E147" s="596">
        <v>229</v>
      </c>
      <c r="F147" s="596">
        <v>348</v>
      </c>
      <c r="G147" s="596">
        <v>230</v>
      </c>
      <c r="H147" s="600">
        <v>1</v>
      </c>
      <c r="I147" s="597">
        <v>1</v>
      </c>
    </row>
    <row r="148" spans="2:9" x14ac:dyDescent="0.25">
      <c r="B148" s="594">
        <v>19375445</v>
      </c>
      <c r="C148" s="593" t="s">
        <v>917</v>
      </c>
      <c r="D148" s="595">
        <v>92</v>
      </c>
      <c r="E148" s="596">
        <v>39</v>
      </c>
      <c r="F148" s="596">
        <v>123</v>
      </c>
      <c r="G148" s="596">
        <v>50</v>
      </c>
      <c r="H148" s="600">
        <v>31</v>
      </c>
      <c r="I148" s="597">
        <v>11</v>
      </c>
    </row>
    <row r="149" spans="2:9" x14ac:dyDescent="0.25">
      <c r="B149" s="594">
        <v>19375446</v>
      </c>
      <c r="C149" s="593" t="s">
        <v>1326</v>
      </c>
      <c r="D149" s="595">
        <v>6</v>
      </c>
      <c r="E149" s="596">
        <v>4</v>
      </c>
      <c r="F149" s="596">
        <v>49</v>
      </c>
      <c r="G149" s="596">
        <v>31</v>
      </c>
      <c r="H149" s="600">
        <v>43</v>
      </c>
      <c r="I149" s="597">
        <v>27</v>
      </c>
    </row>
    <row r="150" spans="2:9" ht="25.5" x14ac:dyDescent="0.25">
      <c r="B150" s="594">
        <v>19475401</v>
      </c>
      <c r="C150" s="593" t="s">
        <v>922</v>
      </c>
      <c r="D150" s="595">
        <v>46</v>
      </c>
      <c r="E150" s="596">
        <v>24</v>
      </c>
      <c r="F150" s="596">
        <v>148</v>
      </c>
      <c r="G150" s="596">
        <v>64</v>
      </c>
      <c r="H150" s="600">
        <v>102</v>
      </c>
      <c r="I150" s="597">
        <v>40</v>
      </c>
    </row>
    <row r="151" spans="2:9" x14ac:dyDescent="0.25">
      <c r="B151" s="594">
        <v>19475402</v>
      </c>
      <c r="C151" s="593" t="s">
        <v>1567</v>
      </c>
      <c r="D151" s="595">
        <v>259</v>
      </c>
      <c r="E151" s="596">
        <v>126</v>
      </c>
      <c r="F151" s="596">
        <v>303</v>
      </c>
      <c r="G151" s="596">
        <v>146</v>
      </c>
      <c r="H151" s="600">
        <v>44</v>
      </c>
      <c r="I151" s="597">
        <v>20</v>
      </c>
    </row>
    <row r="152" spans="2:9" x14ac:dyDescent="0.25">
      <c r="B152" s="594">
        <v>19475404</v>
      </c>
      <c r="C152" s="593" t="s">
        <v>923</v>
      </c>
      <c r="D152" s="595">
        <v>68</v>
      </c>
      <c r="E152" s="596">
        <v>42</v>
      </c>
      <c r="F152" s="596">
        <v>70</v>
      </c>
      <c r="G152" s="596">
        <v>43</v>
      </c>
      <c r="H152" s="600">
        <v>2</v>
      </c>
      <c r="I152" s="597">
        <v>1</v>
      </c>
    </row>
    <row r="153" spans="2:9" x14ac:dyDescent="0.25">
      <c r="B153" s="594">
        <v>19475406</v>
      </c>
      <c r="C153" s="593" t="s">
        <v>925</v>
      </c>
      <c r="D153" s="595">
        <v>618</v>
      </c>
      <c r="E153" s="596">
        <v>325</v>
      </c>
      <c r="F153" s="596">
        <v>747</v>
      </c>
      <c r="G153" s="596">
        <v>341</v>
      </c>
      <c r="H153" s="600">
        <v>129</v>
      </c>
      <c r="I153" s="597">
        <v>16</v>
      </c>
    </row>
    <row r="154" spans="2:9" x14ac:dyDescent="0.25">
      <c r="B154" s="594">
        <v>19475407</v>
      </c>
      <c r="C154" s="593" t="s">
        <v>926</v>
      </c>
      <c r="D154" s="595">
        <v>484</v>
      </c>
      <c r="E154" s="596">
        <v>243</v>
      </c>
      <c r="F154" s="596">
        <v>497</v>
      </c>
      <c r="G154" s="596">
        <v>245</v>
      </c>
      <c r="H154" s="600">
        <v>13</v>
      </c>
      <c r="I154" s="597">
        <v>2</v>
      </c>
    </row>
    <row r="155" spans="2:9" x14ac:dyDescent="0.25">
      <c r="B155" s="594">
        <v>19475409</v>
      </c>
      <c r="C155" s="593" t="s">
        <v>1426</v>
      </c>
      <c r="D155" s="595">
        <v>142</v>
      </c>
      <c r="E155" s="596">
        <v>72</v>
      </c>
      <c r="F155" s="596">
        <v>146</v>
      </c>
      <c r="G155" s="596">
        <v>73</v>
      </c>
      <c r="H155" s="600">
        <v>4</v>
      </c>
      <c r="I155" s="597">
        <v>1</v>
      </c>
    </row>
    <row r="156" spans="2:9" x14ac:dyDescent="0.25">
      <c r="B156" s="594">
        <v>19475411</v>
      </c>
      <c r="C156" s="593" t="s">
        <v>927</v>
      </c>
      <c r="D156" s="595">
        <v>179</v>
      </c>
      <c r="E156" s="596">
        <v>69</v>
      </c>
      <c r="F156" s="596">
        <v>240</v>
      </c>
      <c r="G156" s="596">
        <v>83</v>
      </c>
      <c r="H156" s="600">
        <v>61</v>
      </c>
      <c r="I156" s="597">
        <v>14</v>
      </c>
    </row>
    <row r="157" spans="2:9" x14ac:dyDescent="0.25">
      <c r="B157" s="594">
        <v>19475413</v>
      </c>
      <c r="C157" s="593" t="s">
        <v>928</v>
      </c>
      <c r="D157" s="595">
        <v>46</v>
      </c>
      <c r="E157" s="596">
        <v>24</v>
      </c>
      <c r="F157" s="596">
        <v>50</v>
      </c>
      <c r="G157" s="596">
        <v>27</v>
      </c>
      <c r="H157" s="600">
        <v>4</v>
      </c>
      <c r="I157" s="597">
        <v>3</v>
      </c>
    </row>
    <row r="158" spans="2:9" x14ac:dyDescent="0.25">
      <c r="B158" s="594">
        <v>19475414</v>
      </c>
      <c r="C158" s="593" t="s">
        <v>929</v>
      </c>
      <c r="D158" s="595">
        <v>19</v>
      </c>
      <c r="E158" s="596">
        <v>17</v>
      </c>
      <c r="F158" s="596">
        <v>116</v>
      </c>
      <c r="G158" s="596">
        <v>66</v>
      </c>
      <c r="H158" s="600">
        <v>97</v>
      </c>
      <c r="I158" s="597">
        <v>49</v>
      </c>
    </row>
    <row r="159" spans="2:9" x14ac:dyDescent="0.25">
      <c r="B159" s="594">
        <v>19475419</v>
      </c>
      <c r="C159" s="593" t="s">
        <v>1328</v>
      </c>
      <c r="D159" s="595">
        <v>122</v>
      </c>
      <c r="E159" s="596">
        <v>76</v>
      </c>
      <c r="F159" s="596">
        <v>152</v>
      </c>
      <c r="G159" s="596">
        <v>96</v>
      </c>
      <c r="H159" s="600">
        <v>30</v>
      </c>
      <c r="I159" s="597">
        <v>20</v>
      </c>
    </row>
    <row r="160" spans="2:9" x14ac:dyDescent="0.25">
      <c r="B160" s="594">
        <v>19475420</v>
      </c>
      <c r="C160" s="593" t="s">
        <v>930</v>
      </c>
      <c r="D160" s="595">
        <v>59</v>
      </c>
      <c r="E160" s="596">
        <v>19</v>
      </c>
      <c r="F160" s="596">
        <v>79</v>
      </c>
      <c r="G160" s="596">
        <v>25</v>
      </c>
      <c r="H160" s="600">
        <v>20</v>
      </c>
      <c r="I160" s="597">
        <v>6</v>
      </c>
    </row>
    <row r="161" spans="2:9" x14ac:dyDescent="0.25">
      <c r="B161" s="594">
        <v>19475425</v>
      </c>
      <c r="C161" s="593" t="s">
        <v>932</v>
      </c>
      <c r="D161" s="595">
        <v>6</v>
      </c>
      <c r="E161" s="596">
        <v>3</v>
      </c>
      <c r="F161" s="596">
        <v>10</v>
      </c>
      <c r="G161" s="596">
        <v>5</v>
      </c>
      <c r="H161" s="600">
        <v>4</v>
      </c>
      <c r="I161" s="597">
        <v>2</v>
      </c>
    </row>
    <row r="162" spans="2:9" x14ac:dyDescent="0.25">
      <c r="B162" s="594">
        <v>19475430</v>
      </c>
      <c r="C162" s="593" t="s">
        <v>934</v>
      </c>
      <c r="D162" s="595">
        <v>234</v>
      </c>
      <c r="E162" s="596">
        <v>151</v>
      </c>
      <c r="F162" s="596">
        <v>235</v>
      </c>
      <c r="G162" s="596">
        <v>151</v>
      </c>
      <c r="H162" s="600">
        <v>1</v>
      </c>
      <c r="I162" s="597">
        <v>0</v>
      </c>
    </row>
    <row r="163" spans="2:9" x14ac:dyDescent="0.25">
      <c r="B163" s="594">
        <v>19475434</v>
      </c>
      <c r="C163" s="593" t="s">
        <v>1290</v>
      </c>
      <c r="D163" s="595">
        <v>32</v>
      </c>
      <c r="E163" s="596">
        <v>9</v>
      </c>
      <c r="F163" s="596">
        <v>74</v>
      </c>
      <c r="G163" s="596">
        <v>17</v>
      </c>
      <c r="H163" s="600">
        <v>42</v>
      </c>
      <c r="I163" s="597">
        <v>8</v>
      </c>
    </row>
    <row r="164" spans="2:9" x14ac:dyDescent="0.25">
      <c r="B164" s="594">
        <v>19475438</v>
      </c>
      <c r="C164" s="593" t="s">
        <v>935</v>
      </c>
      <c r="D164" s="595">
        <v>22</v>
      </c>
      <c r="E164" s="596">
        <v>14</v>
      </c>
      <c r="F164" s="596">
        <v>23</v>
      </c>
      <c r="G164" s="596">
        <v>15</v>
      </c>
      <c r="H164" s="600">
        <v>1</v>
      </c>
      <c r="I164" s="597">
        <v>1</v>
      </c>
    </row>
    <row r="165" spans="2:9" x14ac:dyDescent="0.25">
      <c r="B165" s="594">
        <v>19475441</v>
      </c>
      <c r="C165" s="593" t="s">
        <v>937</v>
      </c>
      <c r="D165" s="595">
        <v>343</v>
      </c>
      <c r="E165" s="596">
        <v>144</v>
      </c>
      <c r="F165" s="596">
        <v>371</v>
      </c>
      <c r="G165" s="596">
        <v>157</v>
      </c>
      <c r="H165" s="600">
        <v>28</v>
      </c>
      <c r="I165" s="597">
        <v>13</v>
      </c>
    </row>
    <row r="166" spans="2:9" x14ac:dyDescent="0.25">
      <c r="B166" s="594">
        <v>19477407</v>
      </c>
      <c r="C166" s="593" t="s">
        <v>939</v>
      </c>
      <c r="D166" s="595">
        <v>409</v>
      </c>
      <c r="E166" s="596">
        <v>219</v>
      </c>
      <c r="F166" s="596">
        <v>419</v>
      </c>
      <c r="G166" s="596">
        <v>221</v>
      </c>
      <c r="H166" s="600">
        <v>10</v>
      </c>
      <c r="I166" s="597">
        <v>2</v>
      </c>
    </row>
    <row r="167" spans="2:9" x14ac:dyDescent="0.25">
      <c r="B167" s="594">
        <v>19477423</v>
      </c>
      <c r="C167" s="593" t="s">
        <v>1428</v>
      </c>
      <c r="D167" s="595">
        <v>191</v>
      </c>
      <c r="E167" s="596">
        <v>132</v>
      </c>
      <c r="F167" s="596">
        <v>209</v>
      </c>
      <c r="G167" s="596">
        <v>136</v>
      </c>
      <c r="H167" s="600">
        <v>18</v>
      </c>
      <c r="I167" s="597">
        <v>4</v>
      </c>
    </row>
    <row r="168" spans="2:9" x14ac:dyDescent="0.25">
      <c r="B168" s="594">
        <v>19477435</v>
      </c>
      <c r="C168" s="593" t="s">
        <v>941</v>
      </c>
      <c r="D168" s="595">
        <v>797</v>
      </c>
      <c r="E168" s="596">
        <v>295</v>
      </c>
      <c r="F168" s="596">
        <v>909</v>
      </c>
      <c r="G168" s="596">
        <v>323</v>
      </c>
      <c r="H168" s="600">
        <v>112</v>
      </c>
      <c r="I168" s="597">
        <v>28</v>
      </c>
    </row>
    <row r="169" spans="2:9" x14ac:dyDescent="0.25">
      <c r="B169" s="594">
        <v>19477438</v>
      </c>
      <c r="C169" s="593" t="s">
        <v>942</v>
      </c>
      <c r="D169" s="595">
        <v>103</v>
      </c>
      <c r="E169" s="596">
        <v>59</v>
      </c>
      <c r="F169" s="596">
        <v>109</v>
      </c>
      <c r="G169" s="596">
        <v>60</v>
      </c>
      <c r="H169" s="600">
        <v>6</v>
      </c>
      <c r="I169" s="597">
        <v>1</v>
      </c>
    </row>
    <row r="170" spans="2:9" x14ac:dyDescent="0.25">
      <c r="B170" s="594">
        <v>19477455</v>
      </c>
      <c r="C170" s="593" t="s">
        <v>1332</v>
      </c>
      <c r="D170" s="595">
        <v>7</v>
      </c>
      <c r="E170" s="596">
        <v>5</v>
      </c>
      <c r="F170" s="596">
        <v>13</v>
      </c>
      <c r="G170" s="596">
        <v>9</v>
      </c>
      <c r="H170" s="600">
        <v>6</v>
      </c>
      <c r="I170" s="597">
        <v>4</v>
      </c>
    </row>
    <row r="171" spans="2:9" x14ac:dyDescent="0.25">
      <c r="B171" s="594">
        <v>19575402</v>
      </c>
      <c r="C171" s="593" t="s">
        <v>944</v>
      </c>
      <c r="D171" s="595">
        <v>47</v>
      </c>
      <c r="E171" s="596">
        <v>24</v>
      </c>
      <c r="F171" s="596">
        <v>49</v>
      </c>
      <c r="G171" s="596">
        <v>25</v>
      </c>
      <c r="H171" s="600">
        <v>2</v>
      </c>
      <c r="I171" s="597">
        <v>1</v>
      </c>
    </row>
    <row r="172" spans="2:9" x14ac:dyDescent="0.25">
      <c r="B172" s="594">
        <v>19575404</v>
      </c>
      <c r="C172" s="593" t="s">
        <v>945</v>
      </c>
      <c r="D172" s="595">
        <v>78</v>
      </c>
      <c r="E172" s="596">
        <v>30</v>
      </c>
      <c r="F172" s="596">
        <v>79</v>
      </c>
      <c r="G172" s="596">
        <v>31</v>
      </c>
      <c r="H172" s="600">
        <v>1</v>
      </c>
      <c r="I172" s="597">
        <v>1</v>
      </c>
    </row>
    <row r="173" spans="2:9" x14ac:dyDescent="0.25">
      <c r="B173" s="594">
        <v>19575405</v>
      </c>
      <c r="C173" s="593" t="s">
        <v>946</v>
      </c>
      <c r="D173" s="595">
        <v>194</v>
      </c>
      <c r="E173" s="596">
        <v>90</v>
      </c>
      <c r="F173" s="596">
        <v>202</v>
      </c>
      <c r="G173" s="596">
        <v>92</v>
      </c>
      <c r="H173" s="600">
        <v>8</v>
      </c>
      <c r="I173" s="597">
        <v>2</v>
      </c>
    </row>
    <row r="174" spans="2:9" x14ac:dyDescent="0.25">
      <c r="B174" s="594">
        <v>19575406</v>
      </c>
      <c r="C174" s="593" t="s">
        <v>947</v>
      </c>
      <c r="D174" s="595">
        <v>24</v>
      </c>
      <c r="E174" s="596">
        <v>12</v>
      </c>
      <c r="F174" s="596">
        <v>36</v>
      </c>
      <c r="G174" s="596">
        <v>16</v>
      </c>
      <c r="H174" s="600">
        <v>12</v>
      </c>
      <c r="I174" s="597">
        <v>4</v>
      </c>
    </row>
    <row r="175" spans="2:9" x14ac:dyDescent="0.25">
      <c r="B175" s="594">
        <v>19575408</v>
      </c>
      <c r="C175" s="593" t="s">
        <v>1429</v>
      </c>
      <c r="D175" s="595">
        <v>20</v>
      </c>
      <c r="E175" s="596">
        <v>9</v>
      </c>
      <c r="F175" s="596">
        <v>79</v>
      </c>
      <c r="G175" s="596">
        <v>45</v>
      </c>
      <c r="H175" s="600">
        <v>59</v>
      </c>
      <c r="I175" s="597">
        <v>36</v>
      </c>
    </row>
    <row r="176" spans="2:9" x14ac:dyDescent="0.25">
      <c r="B176" s="594">
        <v>19575410</v>
      </c>
      <c r="C176" s="593" t="s">
        <v>948</v>
      </c>
      <c r="D176" s="595">
        <v>33</v>
      </c>
      <c r="E176" s="596">
        <v>18</v>
      </c>
      <c r="F176" s="596">
        <v>34</v>
      </c>
      <c r="G176" s="596">
        <v>19</v>
      </c>
      <c r="H176" s="600">
        <v>1</v>
      </c>
      <c r="I176" s="597">
        <v>1</v>
      </c>
    </row>
    <row r="177" spans="2:9" x14ac:dyDescent="0.25">
      <c r="B177" s="594">
        <v>19575413</v>
      </c>
      <c r="C177" s="593" t="s">
        <v>949</v>
      </c>
      <c r="D177" s="595">
        <v>457</v>
      </c>
      <c r="E177" s="596">
        <v>283</v>
      </c>
      <c r="F177" s="596">
        <v>462</v>
      </c>
      <c r="G177" s="596">
        <v>287</v>
      </c>
      <c r="H177" s="600">
        <v>5</v>
      </c>
      <c r="I177" s="597">
        <v>4</v>
      </c>
    </row>
    <row r="178" spans="2:9" x14ac:dyDescent="0.25">
      <c r="B178" s="594">
        <v>19575415</v>
      </c>
      <c r="C178" s="593" t="s">
        <v>950</v>
      </c>
      <c r="D178" s="595">
        <v>21</v>
      </c>
      <c r="E178" s="596">
        <v>11</v>
      </c>
      <c r="F178" s="596">
        <v>31</v>
      </c>
      <c r="G178" s="596">
        <v>17</v>
      </c>
      <c r="H178" s="600">
        <v>10</v>
      </c>
      <c r="I178" s="597">
        <v>6</v>
      </c>
    </row>
    <row r="179" spans="2:9" x14ac:dyDescent="0.25">
      <c r="B179" s="594">
        <v>19575416</v>
      </c>
      <c r="C179" s="593" t="s">
        <v>1603</v>
      </c>
      <c r="D179" s="595">
        <v>39</v>
      </c>
      <c r="E179" s="596">
        <v>16</v>
      </c>
      <c r="F179" s="596">
        <v>41</v>
      </c>
      <c r="G179" s="596">
        <v>17</v>
      </c>
      <c r="H179" s="600">
        <v>2</v>
      </c>
      <c r="I179" s="597">
        <v>1</v>
      </c>
    </row>
    <row r="180" spans="2:9" x14ac:dyDescent="0.25">
      <c r="B180" s="594">
        <v>19575418</v>
      </c>
      <c r="C180" s="593" t="s">
        <v>951</v>
      </c>
      <c r="D180" s="595">
        <v>303</v>
      </c>
      <c r="E180" s="596">
        <v>164</v>
      </c>
      <c r="F180" s="596">
        <v>306</v>
      </c>
      <c r="G180" s="596">
        <v>165</v>
      </c>
      <c r="H180" s="600">
        <v>3</v>
      </c>
      <c r="I180" s="597">
        <v>1</v>
      </c>
    </row>
    <row r="181" spans="2:9" x14ac:dyDescent="0.25">
      <c r="B181" s="594">
        <v>19575419</v>
      </c>
      <c r="C181" s="593" t="s">
        <v>952</v>
      </c>
      <c r="D181" s="595">
        <v>112</v>
      </c>
      <c r="E181" s="596">
        <v>56</v>
      </c>
      <c r="F181" s="596">
        <v>118</v>
      </c>
      <c r="G181" s="596">
        <v>59</v>
      </c>
      <c r="H181" s="600">
        <v>6</v>
      </c>
      <c r="I181" s="597">
        <v>3</v>
      </c>
    </row>
    <row r="182" spans="2:9" x14ac:dyDescent="0.25">
      <c r="B182" s="594">
        <v>19575420</v>
      </c>
      <c r="C182" s="593" t="s">
        <v>953</v>
      </c>
      <c r="D182" s="595">
        <v>140</v>
      </c>
      <c r="E182" s="596">
        <v>96</v>
      </c>
      <c r="F182" s="596">
        <v>147</v>
      </c>
      <c r="G182" s="596">
        <v>99</v>
      </c>
      <c r="H182" s="600">
        <v>7</v>
      </c>
      <c r="I182" s="597">
        <v>3</v>
      </c>
    </row>
    <row r="183" spans="2:9" x14ac:dyDescent="0.25">
      <c r="B183" s="594">
        <v>19575427</v>
      </c>
      <c r="C183" s="593" t="s">
        <v>954</v>
      </c>
      <c r="D183" s="595">
        <v>34</v>
      </c>
      <c r="E183" s="596">
        <v>8</v>
      </c>
      <c r="F183" s="596">
        <v>52</v>
      </c>
      <c r="G183" s="596">
        <v>9</v>
      </c>
      <c r="H183" s="600">
        <v>18</v>
      </c>
      <c r="I183" s="597">
        <v>1</v>
      </c>
    </row>
    <row r="184" spans="2:9" x14ac:dyDescent="0.25">
      <c r="B184" s="594">
        <v>19575431</v>
      </c>
      <c r="C184" s="593" t="s">
        <v>955</v>
      </c>
      <c r="D184" s="595">
        <v>41</v>
      </c>
      <c r="E184" s="596">
        <v>23</v>
      </c>
      <c r="F184" s="596">
        <v>43</v>
      </c>
      <c r="G184" s="596">
        <v>24</v>
      </c>
      <c r="H184" s="600">
        <v>2</v>
      </c>
      <c r="I184" s="597">
        <v>1</v>
      </c>
    </row>
    <row r="185" spans="2:9" x14ac:dyDescent="0.25">
      <c r="B185" s="594">
        <v>19577405</v>
      </c>
      <c r="C185" s="593" t="s">
        <v>958</v>
      </c>
      <c r="D185" s="595">
        <v>110</v>
      </c>
      <c r="E185" s="596">
        <v>50</v>
      </c>
      <c r="F185" s="596">
        <v>225</v>
      </c>
      <c r="G185" s="596">
        <v>88</v>
      </c>
      <c r="H185" s="600">
        <v>115</v>
      </c>
      <c r="I185" s="597">
        <v>38</v>
      </c>
    </row>
    <row r="186" spans="2:9" x14ac:dyDescent="0.25">
      <c r="B186" s="594">
        <v>19577413</v>
      </c>
      <c r="C186" s="593" t="s">
        <v>959</v>
      </c>
      <c r="D186" s="595">
        <v>213</v>
      </c>
      <c r="E186" s="596">
        <v>155</v>
      </c>
      <c r="F186" s="596">
        <v>232</v>
      </c>
      <c r="G186" s="596">
        <v>166</v>
      </c>
      <c r="H186" s="600">
        <v>19</v>
      </c>
      <c r="I186" s="597">
        <v>11</v>
      </c>
    </row>
    <row r="187" spans="2:9" x14ac:dyDescent="0.25">
      <c r="B187" s="594">
        <v>19577414</v>
      </c>
      <c r="C187" s="593" t="s">
        <v>960</v>
      </c>
      <c r="D187" s="595">
        <v>46</v>
      </c>
      <c r="E187" s="596">
        <v>37</v>
      </c>
      <c r="F187" s="596">
        <v>49</v>
      </c>
      <c r="G187" s="596">
        <v>39</v>
      </c>
      <c r="H187" s="600">
        <v>3</v>
      </c>
      <c r="I187" s="597">
        <v>2</v>
      </c>
    </row>
    <row r="188" spans="2:9" x14ac:dyDescent="0.25">
      <c r="B188" s="594">
        <v>19577417</v>
      </c>
      <c r="C188" s="593" t="s">
        <v>1569</v>
      </c>
      <c r="D188" s="595">
        <v>190</v>
      </c>
      <c r="E188" s="596">
        <v>92</v>
      </c>
      <c r="F188" s="596">
        <v>228</v>
      </c>
      <c r="G188" s="596">
        <v>109</v>
      </c>
      <c r="H188" s="600">
        <v>38</v>
      </c>
      <c r="I188" s="597">
        <v>17</v>
      </c>
    </row>
    <row r="189" spans="2:9" x14ac:dyDescent="0.25">
      <c r="B189" s="594">
        <v>19675402</v>
      </c>
      <c r="C189" s="593" t="s">
        <v>961</v>
      </c>
      <c r="D189" s="595">
        <v>92</v>
      </c>
      <c r="E189" s="596">
        <v>45</v>
      </c>
      <c r="F189" s="596">
        <v>99</v>
      </c>
      <c r="G189" s="596">
        <v>49</v>
      </c>
      <c r="H189" s="600">
        <v>7</v>
      </c>
      <c r="I189" s="597">
        <v>4</v>
      </c>
    </row>
    <row r="190" spans="2:9" x14ac:dyDescent="0.25">
      <c r="B190" s="594">
        <v>19675403</v>
      </c>
      <c r="C190" s="593" t="s">
        <v>1335</v>
      </c>
      <c r="D190" s="595">
        <v>185</v>
      </c>
      <c r="E190" s="596">
        <v>83</v>
      </c>
      <c r="F190" s="596">
        <v>209</v>
      </c>
      <c r="G190" s="596">
        <v>92</v>
      </c>
      <c r="H190" s="600">
        <v>24</v>
      </c>
      <c r="I190" s="597">
        <v>9</v>
      </c>
    </row>
    <row r="191" spans="2:9" x14ac:dyDescent="0.25">
      <c r="B191" s="594">
        <v>19675408</v>
      </c>
      <c r="C191" s="593" t="s">
        <v>964</v>
      </c>
      <c r="D191" s="595">
        <v>445</v>
      </c>
      <c r="E191" s="596">
        <v>227</v>
      </c>
      <c r="F191" s="596">
        <v>487</v>
      </c>
      <c r="G191" s="596">
        <v>237</v>
      </c>
      <c r="H191" s="600">
        <v>42</v>
      </c>
      <c r="I191" s="597">
        <v>10</v>
      </c>
    </row>
    <row r="192" spans="2:9" ht="25.5" x14ac:dyDescent="0.25">
      <c r="B192" s="594">
        <v>19675412</v>
      </c>
      <c r="C192" s="593" t="s">
        <v>967</v>
      </c>
      <c r="D192" s="595">
        <v>169</v>
      </c>
      <c r="E192" s="596">
        <v>82</v>
      </c>
      <c r="F192" s="596">
        <v>171</v>
      </c>
      <c r="G192" s="596">
        <v>83</v>
      </c>
      <c r="H192" s="600">
        <v>2</v>
      </c>
      <c r="I192" s="597">
        <v>1</v>
      </c>
    </row>
    <row r="193" spans="2:9" x14ac:dyDescent="0.25">
      <c r="B193" s="594">
        <v>19677407</v>
      </c>
      <c r="C193" s="593" t="s">
        <v>1336</v>
      </c>
      <c r="D193" s="595">
        <v>11</v>
      </c>
      <c r="E193" s="596">
        <v>4</v>
      </c>
      <c r="F193" s="596">
        <v>23</v>
      </c>
      <c r="G193" s="596">
        <v>6</v>
      </c>
      <c r="H193" s="600">
        <v>12</v>
      </c>
      <c r="I193" s="597">
        <v>2</v>
      </c>
    </row>
    <row r="194" spans="2:9" ht="25.5" x14ac:dyDescent="0.25">
      <c r="B194" s="594">
        <v>19677408</v>
      </c>
      <c r="C194" s="593" t="s">
        <v>1337</v>
      </c>
      <c r="D194" s="595">
        <v>4</v>
      </c>
      <c r="E194" s="596">
        <v>2</v>
      </c>
      <c r="F194" s="596">
        <v>9</v>
      </c>
      <c r="G194" s="596">
        <v>4</v>
      </c>
      <c r="H194" s="600">
        <v>5</v>
      </c>
      <c r="I194" s="597">
        <v>2</v>
      </c>
    </row>
    <row r="195" spans="2:9" ht="25.5" x14ac:dyDescent="0.25">
      <c r="B195" s="594">
        <v>50000023</v>
      </c>
      <c r="C195" s="593" t="s">
        <v>969</v>
      </c>
      <c r="D195" s="595">
        <v>347</v>
      </c>
      <c r="E195" s="596">
        <v>190</v>
      </c>
      <c r="F195" s="596">
        <v>348</v>
      </c>
      <c r="G195" s="596">
        <v>190</v>
      </c>
      <c r="H195" s="600">
        <v>1</v>
      </c>
      <c r="I195" s="597">
        <v>0</v>
      </c>
    </row>
    <row r="196" spans="2:9" x14ac:dyDescent="0.25">
      <c r="B196" s="594">
        <v>50000121</v>
      </c>
      <c r="C196" s="593" t="s">
        <v>970</v>
      </c>
      <c r="D196" s="595">
        <v>96</v>
      </c>
      <c r="E196" s="596">
        <v>7</v>
      </c>
      <c r="F196" s="596">
        <v>150</v>
      </c>
      <c r="G196" s="596">
        <v>8</v>
      </c>
      <c r="H196" s="600">
        <v>54</v>
      </c>
      <c r="I196" s="597">
        <v>1</v>
      </c>
    </row>
    <row r="197" spans="2:9" ht="25.5" x14ac:dyDescent="0.25">
      <c r="B197" s="594">
        <v>50075410</v>
      </c>
      <c r="C197" s="593" t="s">
        <v>973</v>
      </c>
      <c r="D197" s="595">
        <v>69</v>
      </c>
      <c r="E197" s="596">
        <v>48</v>
      </c>
      <c r="F197" s="596">
        <v>88</v>
      </c>
      <c r="G197" s="596">
        <v>59</v>
      </c>
      <c r="H197" s="600">
        <v>19</v>
      </c>
      <c r="I197" s="597">
        <v>11</v>
      </c>
    </row>
    <row r="198" spans="2:9" x14ac:dyDescent="0.25">
      <c r="B198" s="594">
        <v>50075416</v>
      </c>
      <c r="C198" s="593" t="s">
        <v>977</v>
      </c>
      <c r="D198" s="595">
        <v>381</v>
      </c>
      <c r="E198" s="596">
        <v>195</v>
      </c>
      <c r="F198" s="596">
        <v>403</v>
      </c>
      <c r="G198" s="596">
        <v>198</v>
      </c>
      <c r="H198" s="600">
        <v>22</v>
      </c>
      <c r="I198" s="597">
        <v>3</v>
      </c>
    </row>
    <row r="199" spans="2:9" x14ac:dyDescent="0.25">
      <c r="B199" s="594">
        <v>50075423</v>
      </c>
      <c r="C199" s="593" t="s">
        <v>982</v>
      </c>
      <c r="D199" s="595">
        <v>102</v>
      </c>
      <c r="E199" s="596">
        <v>77</v>
      </c>
      <c r="F199" s="596">
        <v>125</v>
      </c>
      <c r="G199" s="596">
        <v>82</v>
      </c>
      <c r="H199" s="600">
        <v>23</v>
      </c>
      <c r="I199" s="597">
        <v>5</v>
      </c>
    </row>
    <row r="200" spans="2:9" x14ac:dyDescent="0.25">
      <c r="B200" s="594">
        <v>50075424</v>
      </c>
      <c r="C200" s="593" t="s">
        <v>1571</v>
      </c>
      <c r="D200" s="595">
        <v>6</v>
      </c>
      <c r="E200" s="596">
        <v>3</v>
      </c>
      <c r="F200" s="596">
        <v>8</v>
      </c>
      <c r="G200" s="596">
        <v>4</v>
      </c>
      <c r="H200" s="600">
        <v>2</v>
      </c>
      <c r="I200" s="597">
        <v>1</v>
      </c>
    </row>
    <row r="201" spans="2:9" x14ac:dyDescent="0.25">
      <c r="B201" s="594">
        <v>50075426</v>
      </c>
      <c r="C201" s="593" t="s">
        <v>984</v>
      </c>
      <c r="D201" s="595">
        <v>10</v>
      </c>
      <c r="E201" s="596">
        <v>5</v>
      </c>
      <c r="F201" s="596">
        <v>12</v>
      </c>
      <c r="G201" s="596">
        <v>6</v>
      </c>
      <c r="H201" s="600">
        <v>2</v>
      </c>
      <c r="I201" s="597">
        <v>1</v>
      </c>
    </row>
    <row r="202" spans="2:9" x14ac:dyDescent="0.25">
      <c r="B202" s="594">
        <v>50075432</v>
      </c>
      <c r="C202" s="593" t="s">
        <v>1433</v>
      </c>
      <c r="D202" s="595">
        <v>6</v>
      </c>
      <c r="E202" s="596">
        <v>3</v>
      </c>
      <c r="F202" s="596">
        <v>26</v>
      </c>
      <c r="G202" s="596">
        <v>6</v>
      </c>
      <c r="H202" s="600">
        <v>20</v>
      </c>
      <c r="I202" s="597">
        <v>3</v>
      </c>
    </row>
    <row r="203" spans="2:9" x14ac:dyDescent="0.25">
      <c r="B203" s="594">
        <v>50077451</v>
      </c>
      <c r="C203" s="593" t="s">
        <v>1436</v>
      </c>
      <c r="D203" s="595">
        <v>449</v>
      </c>
      <c r="E203" s="596">
        <v>282</v>
      </c>
      <c r="F203" s="596">
        <v>469</v>
      </c>
      <c r="G203" s="596">
        <v>288</v>
      </c>
      <c r="H203" s="600">
        <v>20</v>
      </c>
      <c r="I203" s="597">
        <v>6</v>
      </c>
    </row>
    <row r="204" spans="2:9" x14ac:dyDescent="0.25">
      <c r="B204" s="594">
        <v>50077456</v>
      </c>
      <c r="C204" s="593" t="s">
        <v>1437</v>
      </c>
      <c r="D204" s="595">
        <v>32</v>
      </c>
      <c r="E204" s="596">
        <v>12</v>
      </c>
      <c r="F204" s="596">
        <v>34</v>
      </c>
      <c r="G204" s="596">
        <v>13</v>
      </c>
      <c r="H204" s="600">
        <v>2</v>
      </c>
      <c r="I204" s="597">
        <v>1</v>
      </c>
    </row>
    <row r="205" spans="2:9" x14ac:dyDescent="0.25">
      <c r="B205" s="594">
        <v>90000030</v>
      </c>
      <c r="C205" s="593" t="s">
        <v>990</v>
      </c>
      <c r="D205" s="595">
        <v>354</v>
      </c>
      <c r="E205" s="596">
        <v>191</v>
      </c>
      <c r="F205" s="596">
        <v>358</v>
      </c>
      <c r="G205" s="596">
        <v>193</v>
      </c>
      <c r="H205" s="600">
        <v>4</v>
      </c>
      <c r="I205" s="597">
        <v>2</v>
      </c>
    </row>
    <row r="206" spans="2:9" x14ac:dyDescent="0.25">
      <c r="B206" s="594">
        <v>90000031</v>
      </c>
      <c r="C206" s="593" t="s">
        <v>991</v>
      </c>
      <c r="D206" s="595">
        <v>15</v>
      </c>
      <c r="E206" s="596">
        <v>10</v>
      </c>
      <c r="F206" s="596">
        <v>17</v>
      </c>
      <c r="G206" s="596">
        <v>11</v>
      </c>
      <c r="H206" s="600">
        <v>2</v>
      </c>
      <c r="I206" s="597">
        <v>1</v>
      </c>
    </row>
    <row r="207" spans="2:9" ht="25.5" x14ac:dyDescent="0.25">
      <c r="B207" s="594">
        <v>90000033</v>
      </c>
      <c r="C207" s="593" t="s">
        <v>992</v>
      </c>
      <c r="D207" s="595">
        <v>199</v>
      </c>
      <c r="E207" s="596">
        <v>98</v>
      </c>
      <c r="F207" s="596">
        <v>201</v>
      </c>
      <c r="G207" s="596">
        <v>99</v>
      </c>
      <c r="H207" s="600">
        <v>2</v>
      </c>
      <c r="I207" s="597">
        <v>1</v>
      </c>
    </row>
    <row r="208" spans="2:9" x14ac:dyDescent="0.25">
      <c r="B208" s="594">
        <v>90000044</v>
      </c>
      <c r="C208" s="593" t="s">
        <v>1573</v>
      </c>
      <c r="D208" s="595">
        <v>83</v>
      </c>
      <c r="E208" s="596">
        <v>53</v>
      </c>
      <c r="F208" s="596">
        <v>87</v>
      </c>
      <c r="G208" s="596">
        <v>54</v>
      </c>
      <c r="H208" s="600">
        <v>4</v>
      </c>
      <c r="I208" s="597">
        <v>1</v>
      </c>
    </row>
    <row r="209" spans="2:9" x14ac:dyDescent="0.25">
      <c r="B209" s="594">
        <v>90000103</v>
      </c>
      <c r="C209" s="593" t="s">
        <v>995</v>
      </c>
      <c r="D209" s="595">
        <v>306</v>
      </c>
      <c r="E209" s="596">
        <v>166</v>
      </c>
      <c r="F209" s="596">
        <v>311</v>
      </c>
      <c r="G209" s="596">
        <v>169</v>
      </c>
      <c r="H209" s="600">
        <v>5</v>
      </c>
      <c r="I209" s="597">
        <v>3</v>
      </c>
    </row>
    <row r="210" spans="2:9" x14ac:dyDescent="0.25">
      <c r="B210" s="594">
        <v>90024101</v>
      </c>
      <c r="C210" s="593" t="s">
        <v>318</v>
      </c>
      <c r="D210" s="595">
        <v>1607</v>
      </c>
      <c r="E210" s="596">
        <v>1113</v>
      </c>
      <c r="F210" s="596">
        <v>1643</v>
      </c>
      <c r="G210" s="596">
        <v>1132</v>
      </c>
      <c r="H210" s="600">
        <v>36</v>
      </c>
      <c r="I210" s="597">
        <v>19</v>
      </c>
    </row>
    <row r="211" spans="2:9" ht="25.5" x14ac:dyDescent="0.25">
      <c r="B211" s="594">
        <v>90065201</v>
      </c>
      <c r="C211" s="593" t="s">
        <v>996</v>
      </c>
      <c r="D211" s="595">
        <v>73</v>
      </c>
      <c r="E211" s="596">
        <v>45</v>
      </c>
      <c r="F211" s="596">
        <v>78</v>
      </c>
      <c r="G211" s="596">
        <v>48</v>
      </c>
      <c r="H211" s="600">
        <v>5</v>
      </c>
      <c r="I211" s="597">
        <v>3</v>
      </c>
    </row>
    <row r="212" spans="2:9" x14ac:dyDescent="0.25">
      <c r="B212" s="594">
        <v>90065202</v>
      </c>
      <c r="C212" s="593" t="s">
        <v>1346</v>
      </c>
      <c r="D212" s="595">
        <v>259</v>
      </c>
      <c r="E212" s="596">
        <v>135</v>
      </c>
      <c r="F212" s="596">
        <v>261</v>
      </c>
      <c r="G212" s="596">
        <v>136</v>
      </c>
      <c r="H212" s="600">
        <v>2</v>
      </c>
      <c r="I212" s="597">
        <v>1</v>
      </c>
    </row>
    <row r="213" spans="2:9" ht="25.5" x14ac:dyDescent="0.25">
      <c r="B213" s="594">
        <v>90075404</v>
      </c>
      <c r="C213" s="593" t="s">
        <v>999</v>
      </c>
      <c r="D213" s="595">
        <v>34</v>
      </c>
      <c r="E213" s="596">
        <v>10</v>
      </c>
      <c r="F213" s="596">
        <v>49</v>
      </c>
      <c r="G213" s="596">
        <v>15</v>
      </c>
      <c r="H213" s="600">
        <v>15</v>
      </c>
      <c r="I213" s="597">
        <v>5</v>
      </c>
    </row>
    <row r="214" spans="2:9" x14ac:dyDescent="0.25">
      <c r="B214" s="594">
        <v>90075406</v>
      </c>
      <c r="C214" s="593" t="s">
        <v>1000</v>
      </c>
      <c r="D214" s="595">
        <v>4</v>
      </c>
      <c r="E214" s="596">
        <v>1</v>
      </c>
      <c r="F214" s="596">
        <v>6</v>
      </c>
      <c r="G214" s="596">
        <v>2</v>
      </c>
      <c r="H214" s="600">
        <v>2</v>
      </c>
      <c r="I214" s="597">
        <v>1</v>
      </c>
    </row>
    <row r="215" spans="2:9" ht="25.5" x14ac:dyDescent="0.25">
      <c r="B215" s="594">
        <v>90075408</v>
      </c>
      <c r="C215" s="593" t="s">
        <v>1001</v>
      </c>
      <c r="D215" s="595">
        <v>210</v>
      </c>
      <c r="E215" s="596">
        <v>154</v>
      </c>
      <c r="F215" s="596">
        <v>216</v>
      </c>
      <c r="G215" s="596">
        <v>157</v>
      </c>
      <c r="H215" s="600">
        <v>6</v>
      </c>
      <c r="I215" s="597">
        <v>3</v>
      </c>
    </row>
    <row r="216" spans="2:9" x14ac:dyDescent="0.25">
      <c r="B216" s="594">
        <v>90077422</v>
      </c>
      <c r="C216" s="593" t="s">
        <v>1005</v>
      </c>
      <c r="D216" s="595">
        <v>34</v>
      </c>
      <c r="E216" s="596">
        <v>15</v>
      </c>
      <c r="F216" s="596">
        <v>71</v>
      </c>
      <c r="G216" s="596">
        <v>31</v>
      </c>
      <c r="H216" s="600">
        <v>37</v>
      </c>
      <c r="I216" s="597">
        <v>16</v>
      </c>
    </row>
    <row r="217" spans="2:9" x14ac:dyDescent="0.25">
      <c r="B217" s="594">
        <v>110000004</v>
      </c>
      <c r="C217" s="593" t="s">
        <v>1008</v>
      </c>
      <c r="D217" s="595">
        <v>561</v>
      </c>
      <c r="E217" s="596">
        <v>336</v>
      </c>
      <c r="F217" s="596">
        <v>563</v>
      </c>
      <c r="G217" s="596">
        <v>336</v>
      </c>
      <c r="H217" s="600">
        <v>2</v>
      </c>
      <c r="I217" s="597">
        <v>0</v>
      </c>
    </row>
    <row r="218" spans="2:9" x14ac:dyDescent="0.25">
      <c r="B218" s="594">
        <v>110000074</v>
      </c>
      <c r="C218" s="593" t="s">
        <v>1015</v>
      </c>
      <c r="D218" s="595">
        <v>5</v>
      </c>
      <c r="E218" s="596">
        <v>3</v>
      </c>
      <c r="F218" s="596">
        <v>7</v>
      </c>
      <c r="G218" s="596">
        <v>4</v>
      </c>
      <c r="H218" s="600">
        <v>2</v>
      </c>
      <c r="I218" s="597">
        <v>1</v>
      </c>
    </row>
    <row r="219" spans="2:9" x14ac:dyDescent="0.25">
      <c r="B219" s="594">
        <v>130000076</v>
      </c>
      <c r="C219" s="593" t="s">
        <v>1442</v>
      </c>
      <c r="D219" s="595">
        <v>4</v>
      </c>
      <c r="E219" s="596">
        <v>3</v>
      </c>
      <c r="F219" s="596">
        <v>78</v>
      </c>
      <c r="G219" s="596">
        <v>47</v>
      </c>
      <c r="H219" s="600">
        <v>74</v>
      </c>
      <c r="I219" s="597">
        <v>44</v>
      </c>
    </row>
    <row r="220" spans="2:9" x14ac:dyDescent="0.25">
      <c r="B220" s="594">
        <v>130000081</v>
      </c>
      <c r="C220" s="593" t="s">
        <v>1019</v>
      </c>
      <c r="D220" s="595">
        <v>523</v>
      </c>
      <c r="E220" s="596">
        <v>312</v>
      </c>
      <c r="F220" s="596">
        <v>541</v>
      </c>
      <c r="G220" s="596">
        <v>319</v>
      </c>
      <c r="H220" s="600">
        <v>18</v>
      </c>
      <c r="I220" s="597">
        <v>7</v>
      </c>
    </row>
    <row r="221" spans="2:9" ht="25.5" x14ac:dyDescent="0.25">
      <c r="B221" s="594">
        <v>130024102</v>
      </c>
      <c r="C221" s="593" t="s">
        <v>246</v>
      </c>
      <c r="D221" s="595">
        <v>43</v>
      </c>
      <c r="E221" s="596">
        <v>26</v>
      </c>
      <c r="F221" s="596">
        <v>445</v>
      </c>
      <c r="G221" s="596">
        <v>271</v>
      </c>
      <c r="H221" s="600">
        <v>402</v>
      </c>
      <c r="I221" s="597">
        <v>245</v>
      </c>
    </row>
    <row r="222" spans="2:9" x14ac:dyDescent="0.25">
      <c r="B222" s="594">
        <v>130075402</v>
      </c>
      <c r="C222" s="593" t="s">
        <v>1020</v>
      </c>
      <c r="D222" s="595">
        <v>21</v>
      </c>
      <c r="E222" s="596">
        <v>12</v>
      </c>
      <c r="F222" s="596">
        <v>23</v>
      </c>
      <c r="G222" s="596">
        <v>13</v>
      </c>
      <c r="H222" s="600">
        <v>2</v>
      </c>
      <c r="I222" s="597">
        <v>1</v>
      </c>
    </row>
    <row r="223" spans="2:9" x14ac:dyDescent="0.25">
      <c r="B223" s="594">
        <v>130075403</v>
      </c>
      <c r="C223" s="593" t="s">
        <v>1021</v>
      </c>
      <c r="D223" s="595">
        <v>205</v>
      </c>
      <c r="E223" s="596">
        <v>128</v>
      </c>
      <c r="F223" s="596">
        <v>272</v>
      </c>
      <c r="G223" s="596">
        <v>168</v>
      </c>
      <c r="H223" s="600">
        <v>67</v>
      </c>
      <c r="I223" s="597">
        <v>40</v>
      </c>
    </row>
    <row r="224" spans="2:9" x14ac:dyDescent="0.25">
      <c r="B224" s="594">
        <v>130075411</v>
      </c>
      <c r="C224" s="593" t="s">
        <v>1574</v>
      </c>
      <c r="D224" s="595">
        <v>283</v>
      </c>
      <c r="E224" s="596">
        <v>176</v>
      </c>
      <c r="F224" s="596">
        <v>287</v>
      </c>
      <c r="G224" s="596">
        <v>178</v>
      </c>
      <c r="H224" s="600">
        <v>4</v>
      </c>
      <c r="I224" s="597">
        <v>2</v>
      </c>
    </row>
    <row r="225" spans="2:9" ht="25.5" x14ac:dyDescent="0.25">
      <c r="B225" s="594">
        <v>130075415</v>
      </c>
      <c r="C225" s="593" t="s">
        <v>1575</v>
      </c>
      <c r="D225" s="595">
        <v>137</v>
      </c>
      <c r="E225" s="596">
        <v>104</v>
      </c>
      <c r="F225" s="596">
        <v>140</v>
      </c>
      <c r="G225" s="596">
        <v>107</v>
      </c>
      <c r="H225" s="600">
        <v>3</v>
      </c>
      <c r="I225" s="597">
        <v>3</v>
      </c>
    </row>
    <row r="226" spans="2:9" ht="25.5" x14ac:dyDescent="0.25">
      <c r="B226" s="594">
        <v>130077414</v>
      </c>
      <c r="C226" s="593" t="s">
        <v>1350</v>
      </c>
      <c r="D226" s="595">
        <v>38</v>
      </c>
      <c r="E226" s="596">
        <v>15</v>
      </c>
      <c r="F226" s="596">
        <v>62</v>
      </c>
      <c r="G226" s="596">
        <v>22</v>
      </c>
      <c r="H226" s="600">
        <v>24</v>
      </c>
      <c r="I226" s="597">
        <v>7</v>
      </c>
    </row>
    <row r="227" spans="2:9" x14ac:dyDescent="0.25">
      <c r="B227" s="594">
        <v>170000017</v>
      </c>
      <c r="C227" s="593" t="s">
        <v>1024</v>
      </c>
      <c r="D227" s="595">
        <v>364</v>
      </c>
      <c r="E227" s="596">
        <v>65</v>
      </c>
      <c r="F227" s="596">
        <v>782</v>
      </c>
      <c r="G227" s="596">
        <v>135</v>
      </c>
      <c r="H227" s="600">
        <v>418</v>
      </c>
      <c r="I227" s="597">
        <v>70</v>
      </c>
    </row>
    <row r="228" spans="2:9" x14ac:dyDescent="0.25">
      <c r="B228" s="594">
        <v>170000116</v>
      </c>
      <c r="C228" s="593" t="s">
        <v>1025</v>
      </c>
      <c r="D228" s="595">
        <v>596</v>
      </c>
      <c r="E228" s="596">
        <v>258</v>
      </c>
      <c r="F228" s="596">
        <v>653</v>
      </c>
      <c r="G228" s="596">
        <v>261</v>
      </c>
      <c r="H228" s="600">
        <v>57</v>
      </c>
      <c r="I228" s="597">
        <v>3</v>
      </c>
    </row>
    <row r="229" spans="2:9" ht="25.5" x14ac:dyDescent="0.25">
      <c r="B229" s="594">
        <v>170000138</v>
      </c>
      <c r="C229" s="593" t="s">
        <v>1026</v>
      </c>
      <c r="D229" s="595">
        <v>109</v>
      </c>
      <c r="E229" s="596">
        <v>48</v>
      </c>
      <c r="F229" s="596">
        <v>151</v>
      </c>
      <c r="G229" s="596">
        <v>64</v>
      </c>
      <c r="H229" s="600">
        <v>42</v>
      </c>
      <c r="I229" s="597">
        <v>16</v>
      </c>
    </row>
    <row r="230" spans="2:9" x14ac:dyDescent="0.25">
      <c r="B230" s="594">
        <v>170000188</v>
      </c>
      <c r="C230" s="593" t="s">
        <v>1639</v>
      </c>
      <c r="D230" s="595">
        <v>147</v>
      </c>
      <c r="E230" s="596">
        <v>88</v>
      </c>
      <c r="F230" s="596">
        <v>149</v>
      </c>
      <c r="G230" s="596">
        <v>89</v>
      </c>
      <c r="H230" s="600">
        <v>2</v>
      </c>
      <c r="I230" s="597">
        <v>1</v>
      </c>
    </row>
    <row r="231" spans="2:9" x14ac:dyDescent="0.25">
      <c r="B231" s="594">
        <v>170075405</v>
      </c>
      <c r="C231" s="593" t="s">
        <v>1028</v>
      </c>
      <c r="D231" s="595">
        <v>232</v>
      </c>
      <c r="E231" s="596">
        <v>150</v>
      </c>
      <c r="F231" s="596">
        <v>235</v>
      </c>
      <c r="G231" s="596">
        <v>153</v>
      </c>
      <c r="H231" s="600">
        <v>3</v>
      </c>
      <c r="I231" s="597">
        <v>3</v>
      </c>
    </row>
    <row r="232" spans="2:9" ht="25.5" x14ac:dyDescent="0.25">
      <c r="B232" s="594">
        <v>170075408</v>
      </c>
      <c r="C232" s="593" t="s">
        <v>1029</v>
      </c>
      <c r="D232" s="595">
        <v>168</v>
      </c>
      <c r="E232" s="596">
        <v>125</v>
      </c>
      <c r="F232" s="596">
        <v>178</v>
      </c>
      <c r="G232" s="596">
        <v>131</v>
      </c>
      <c r="H232" s="600">
        <v>10</v>
      </c>
      <c r="I232" s="597">
        <v>6</v>
      </c>
    </row>
    <row r="233" spans="2:9" x14ac:dyDescent="0.25">
      <c r="B233" s="594">
        <v>170075410</v>
      </c>
      <c r="C233" s="593" t="s">
        <v>1030</v>
      </c>
      <c r="D233" s="595">
        <v>43</v>
      </c>
      <c r="E233" s="596">
        <v>22</v>
      </c>
      <c r="F233" s="596">
        <v>53</v>
      </c>
      <c r="G233" s="596">
        <v>28</v>
      </c>
      <c r="H233" s="600">
        <v>10</v>
      </c>
      <c r="I233" s="597">
        <v>6</v>
      </c>
    </row>
    <row r="234" spans="2:9" x14ac:dyDescent="0.25">
      <c r="B234" s="594">
        <v>170075416</v>
      </c>
      <c r="C234" s="593" t="s">
        <v>1034</v>
      </c>
      <c r="D234" s="595">
        <v>56</v>
      </c>
      <c r="E234" s="596">
        <v>30</v>
      </c>
      <c r="F234" s="596">
        <v>139</v>
      </c>
      <c r="G234" s="596">
        <v>54</v>
      </c>
      <c r="H234" s="600">
        <v>83</v>
      </c>
      <c r="I234" s="597">
        <v>24</v>
      </c>
    </row>
    <row r="235" spans="2:9" x14ac:dyDescent="0.25">
      <c r="B235" s="594">
        <v>170075418</v>
      </c>
      <c r="C235" s="593" t="s">
        <v>1035</v>
      </c>
      <c r="D235" s="595">
        <v>173</v>
      </c>
      <c r="E235" s="596">
        <v>137</v>
      </c>
      <c r="F235" s="596">
        <v>177</v>
      </c>
      <c r="G235" s="596">
        <v>138</v>
      </c>
      <c r="H235" s="600">
        <v>4</v>
      </c>
      <c r="I235" s="597">
        <v>1</v>
      </c>
    </row>
    <row r="236" spans="2:9" x14ac:dyDescent="0.25">
      <c r="B236" s="594">
        <v>170075423</v>
      </c>
      <c r="C236" s="593" t="s">
        <v>1292</v>
      </c>
      <c r="D236" s="595">
        <v>337</v>
      </c>
      <c r="E236" s="596">
        <v>229</v>
      </c>
      <c r="F236" s="596">
        <v>340</v>
      </c>
      <c r="G236" s="596">
        <v>230</v>
      </c>
      <c r="H236" s="600">
        <v>3</v>
      </c>
      <c r="I236" s="597">
        <v>1</v>
      </c>
    </row>
    <row r="237" spans="2:9" x14ac:dyDescent="0.25">
      <c r="B237" s="594">
        <v>170075424</v>
      </c>
      <c r="C237" s="593" t="s">
        <v>1036</v>
      </c>
      <c r="D237" s="595">
        <v>145</v>
      </c>
      <c r="E237" s="596">
        <v>90</v>
      </c>
      <c r="F237" s="596">
        <v>258</v>
      </c>
      <c r="G237" s="596">
        <v>166</v>
      </c>
      <c r="H237" s="600">
        <v>113</v>
      </c>
      <c r="I237" s="597">
        <v>76</v>
      </c>
    </row>
    <row r="238" spans="2:9" x14ac:dyDescent="0.25">
      <c r="B238" s="594">
        <v>170075426</v>
      </c>
      <c r="C238" s="593" t="s">
        <v>1443</v>
      </c>
      <c r="D238" s="595">
        <v>144</v>
      </c>
      <c r="E238" s="596">
        <v>76</v>
      </c>
      <c r="F238" s="596">
        <v>155</v>
      </c>
      <c r="G238" s="596">
        <v>81</v>
      </c>
      <c r="H238" s="600">
        <v>11</v>
      </c>
      <c r="I238" s="597">
        <v>5</v>
      </c>
    </row>
    <row r="239" spans="2:9" x14ac:dyDescent="0.25">
      <c r="B239" s="594">
        <v>170075427</v>
      </c>
      <c r="C239" s="593" t="s">
        <v>1444</v>
      </c>
      <c r="D239" s="595">
        <v>78</v>
      </c>
      <c r="E239" s="596">
        <v>36</v>
      </c>
      <c r="F239" s="596">
        <v>106</v>
      </c>
      <c r="G239" s="596">
        <v>49</v>
      </c>
      <c r="H239" s="600">
        <v>28</v>
      </c>
      <c r="I239" s="597">
        <v>13</v>
      </c>
    </row>
    <row r="240" spans="2:9" ht="25.5" x14ac:dyDescent="0.25">
      <c r="B240" s="594">
        <v>170075430</v>
      </c>
      <c r="C240" s="593" t="s">
        <v>1037</v>
      </c>
      <c r="D240" s="595">
        <v>344</v>
      </c>
      <c r="E240" s="596">
        <v>183</v>
      </c>
      <c r="F240" s="596">
        <v>413</v>
      </c>
      <c r="G240" s="596">
        <v>215</v>
      </c>
      <c r="H240" s="600">
        <v>69</v>
      </c>
      <c r="I240" s="597">
        <v>32</v>
      </c>
    </row>
    <row r="241" spans="2:9" x14ac:dyDescent="0.25">
      <c r="B241" s="594">
        <v>170075432</v>
      </c>
      <c r="C241" s="593" t="s">
        <v>1038</v>
      </c>
      <c r="D241" s="595">
        <v>115</v>
      </c>
      <c r="E241" s="596">
        <v>70</v>
      </c>
      <c r="F241" s="596">
        <v>156</v>
      </c>
      <c r="G241" s="596">
        <v>88</v>
      </c>
      <c r="H241" s="600">
        <v>41</v>
      </c>
      <c r="I241" s="597">
        <v>18</v>
      </c>
    </row>
    <row r="242" spans="2:9" x14ac:dyDescent="0.25">
      <c r="B242" s="594">
        <v>170075433</v>
      </c>
      <c r="C242" s="593" t="s">
        <v>1358</v>
      </c>
      <c r="D242" s="595">
        <v>2</v>
      </c>
      <c r="E242" s="596">
        <v>1</v>
      </c>
      <c r="F242" s="596">
        <v>8</v>
      </c>
      <c r="G242" s="596">
        <v>4</v>
      </c>
      <c r="H242" s="600">
        <v>6</v>
      </c>
      <c r="I242" s="597">
        <v>3</v>
      </c>
    </row>
    <row r="243" spans="2:9" ht="25.5" x14ac:dyDescent="0.25">
      <c r="B243" s="594">
        <v>170075435</v>
      </c>
      <c r="C243" s="593" t="s">
        <v>1039</v>
      </c>
      <c r="D243" s="595">
        <v>280</v>
      </c>
      <c r="E243" s="596">
        <v>140</v>
      </c>
      <c r="F243" s="596">
        <v>310</v>
      </c>
      <c r="G243" s="596">
        <v>148</v>
      </c>
      <c r="H243" s="600">
        <v>30</v>
      </c>
      <c r="I243" s="597">
        <v>8</v>
      </c>
    </row>
    <row r="244" spans="2:9" x14ac:dyDescent="0.25">
      <c r="B244" s="594">
        <v>170075436</v>
      </c>
      <c r="C244" s="593" t="s">
        <v>1445</v>
      </c>
      <c r="D244" s="595">
        <v>106</v>
      </c>
      <c r="E244" s="596">
        <v>54</v>
      </c>
      <c r="F244" s="596">
        <v>145</v>
      </c>
      <c r="G244" s="596">
        <v>72</v>
      </c>
      <c r="H244" s="600">
        <v>39</v>
      </c>
      <c r="I244" s="597">
        <v>18</v>
      </c>
    </row>
    <row r="245" spans="2:9" x14ac:dyDescent="0.25">
      <c r="B245" s="594">
        <v>170075437</v>
      </c>
      <c r="C245" s="593" t="s">
        <v>1040</v>
      </c>
      <c r="D245" s="595">
        <v>565</v>
      </c>
      <c r="E245" s="596">
        <v>247</v>
      </c>
      <c r="F245" s="596">
        <v>593</v>
      </c>
      <c r="G245" s="596">
        <v>253</v>
      </c>
      <c r="H245" s="600">
        <v>28</v>
      </c>
      <c r="I245" s="597">
        <v>6</v>
      </c>
    </row>
    <row r="246" spans="2:9" x14ac:dyDescent="0.25">
      <c r="B246" s="594">
        <v>170075440</v>
      </c>
      <c r="C246" s="593" t="s">
        <v>1041</v>
      </c>
      <c r="D246" s="595">
        <v>268</v>
      </c>
      <c r="E246" s="596">
        <v>172</v>
      </c>
      <c r="F246" s="596">
        <v>300</v>
      </c>
      <c r="G246" s="596">
        <v>181</v>
      </c>
      <c r="H246" s="600">
        <v>32</v>
      </c>
      <c r="I246" s="597">
        <v>9</v>
      </c>
    </row>
    <row r="247" spans="2:9" x14ac:dyDescent="0.25">
      <c r="B247" s="594">
        <v>170075442</v>
      </c>
      <c r="C247" s="593" t="s">
        <v>1446</v>
      </c>
      <c r="D247" s="595">
        <v>4</v>
      </c>
      <c r="E247" s="596">
        <v>2</v>
      </c>
      <c r="F247" s="596">
        <v>6</v>
      </c>
      <c r="G247" s="596">
        <v>3</v>
      </c>
      <c r="H247" s="600">
        <v>2</v>
      </c>
      <c r="I247" s="597">
        <v>1</v>
      </c>
    </row>
    <row r="248" spans="2:9" x14ac:dyDescent="0.25">
      <c r="B248" s="594">
        <v>170075444</v>
      </c>
      <c r="C248" s="593" t="s">
        <v>1447</v>
      </c>
      <c r="D248" s="595">
        <v>113</v>
      </c>
      <c r="E248" s="596">
        <v>90</v>
      </c>
      <c r="F248" s="596">
        <v>134</v>
      </c>
      <c r="G248" s="596">
        <v>101</v>
      </c>
      <c r="H248" s="600">
        <v>21</v>
      </c>
      <c r="I248" s="597">
        <v>11</v>
      </c>
    </row>
    <row r="249" spans="2:9" ht="25.5" x14ac:dyDescent="0.25">
      <c r="B249" s="594">
        <v>170075446</v>
      </c>
      <c r="C249" s="593" t="s">
        <v>1360</v>
      </c>
      <c r="D249" s="595">
        <v>178</v>
      </c>
      <c r="E249" s="596">
        <v>109</v>
      </c>
      <c r="F249" s="596">
        <v>180</v>
      </c>
      <c r="G249" s="596">
        <v>110</v>
      </c>
      <c r="H249" s="600">
        <v>2</v>
      </c>
      <c r="I249" s="597">
        <v>1</v>
      </c>
    </row>
    <row r="250" spans="2:9" ht="25.5" x14ac:dyDescent="0.25">
      <c r="B250" s="594">
        <v>170077439</v>
      </c>
      <c r="C250" s="593" t="s">
        <v>1042</v>
      </c>
      <c r="D250" s="595">
        <v>77</v>
      </c>
      <c r="E250" s="596">
        <v>41</v>
      </c>
      <c r="F250" s="596">
        <v>85</v>
      </c>
      <c r="G250" s="596">
        <v>44</v>
      </c>
      <c r="H250" s="600">
        <v>8</v>
      </c>
      <c r="I250" s="597">
        <v>3</v>
      </c>
    </row>
    <row r="251" spans="2:9" x14ac:dyDescent="0.25">
      <c r="B251" s="594">
        <v>170077441</v>
      </c>
      <c r="C251" s="593" t="s">
        <v>367</v>
      </c>
      <c r="D251" s="595">
        <v>177</v>
      </c>
      <c r="E251" s="596">
        <v>118</v>
      </c>
      <c r="F251" s="596">
        <v>179</v>
      </c>
      <c r="G251" s="596">
        <v>119</v>
      </c>
      <c r="H251" s="600">
        <v>2</v>
      </c>
      <c r="I251" s="597">
        <v>1</v>
      </c>
    </row>
    <row r="252" spans="2:9" x14ac:dyDescent="0.25">
      <c r="B252" s="594">
        <v>170077458</v>
      </c>
      <c r="C252" s="593" t="s">
        <v>1044</v>
      </c>
      <c r="D252" s="595">
        <v>73</v>
      </c>
      <c r="E252" s="596">
        <v>46</v>
      </c>
      <c r="F252" s="596">
        <v>75</v>
      </c>
      <c r="G252" s="596">
        <v>47</v>
      </c>
      <c r="H252" s="600">
        <v>2</v>
      </c>
      <c r="I252" s="597">
        <v>1</v>
      </c>
    </row>
    <row r="253" spans="2:9" ht="25.5" x14ac:dyDescent="0.25">
      <c r="B253" s="594">
        <v>210000055</v>
      </c>
      <c r="C253" s="593" t="s">
        <v>1046</v>
      </c>
      <c r="D253" s="595">
        <v>391</v>
      </c>
      <c r="E253" s="596">
        <v>248</v>
      </c>
      <c r="F253" s="596">
        <v>394</v>
      </c>
      <c r="G253" s="596">
        <v>248</v>
      </c>
      <c r="H253" s="600">
        <v>3</v>
      </c>
      <c r="I253" s="597">
        <v>0</v>
      </c>
    </row>
    <row r="254" spans="2:9" x14ac:dyDescent="0.25">
      <c r="B254" s="594">
        <v>210000073</v>
      </c>
      <c r="C254" s="593" t="s">
        <v>1362</v>
      </c>
      <c r="D254" s="595">
        <v>61</v>
      </c>
      <c r="E254" s="596">
        <v>34</v>
      </c>
      <c r="F254" s="596">
        <v>108</v>
      </c>
      <c r="G254" s="596">
        <v>51</v>
      </c>
      <c r="H254" s="600">
        <v>47</v>
      </c>
      <c r="I254" s="597">
        <v>17</v>
      </c>
    </row>
    <row r="255" spans="2:9" x14ac:dyDescent="0.25">
      <c r="B255" s="594">
        <v>210075401</v>
      </c>
      <c r="C255" s="593" t="s">
        <v>1640</v>
      </c>
      <c r="D255" s="595">
        <v>93</v>
      </c>
      <c r="E255" s="596">
        <v>67</v>
      </c>
      <c r="F255" s="596">
        <v>100</v>
      </c>
      <c r="G255" s="596">
        <v>71</v>
      </c>
      <c r="H255" s="600">
        <v>7</v>
      </c>
      <c r="I255" s="597">
        <v>4</v>
      </c>
    </row>
    <row r="256" spans="2:9" ht="25.5" x14ac:dyDescent="0.25">
      <c r="B256" s="594">
        <v>210075407</v>
      </c>
      <c r="C256" s="593" t="s">
        <v>1049</v>
      </c>
      <c r="D256" s="595">
        <v>46</v>
      </c>
      <c r="E256" s="596">
        <v>23</v>
      </c>
      <c r="F256" s="596">
        <v>53</v>
      </c>
      <c r="G256" s="596">
        <v>26</v>
      </c>
      <c r="H256" s="600">
        <v>7</v>
      </c>
      <c r="I256" s="597">
        <v>3</v>
      </c>
    </row>
    <row r="257" spans="2:9" x14ac:dyDescent="0.25">
      <c r="B257" s="594">
        <v>210075410</v>
      </c>
      <c r="C257" s="593" t="s">
        <v>1051</v>
      </c>
      <c r="D257" s="595">
        <v>197</v>
      </c>
      <c r="E257" s="596">
        <v>131</v>
      </c>
      <c r="F257" s="596">
        <v>203</v>
      </c>
      <c r="G257" s="596">
        <v>134</v>
      </c>
      <c r="H257" s="600">
        <v>6</v>
      </c>
      <c r="I257" s="597">
        <v>3</v>
      </c>
    </row>
    <row r="258" spans="2:9" ht="25.5" x14ac:dyDescent="0.25">
      <c r="B258" s="594">
        <v>210075413</v>
      </c>
      <c r="C258" s="593" t="s">
        <v>1053</v>
      </c>
      <c r="D258" s="595">
        <v>4</v>
      </c>
      <c r="E258" s="596">
        <v>3</v>
      </c>
      <c r="F258" s="596">
        <v>6</v>
      </c>
      <c r="G258" s="596">
        <v>4</v>
      </c>
      <c r="H258" s="600">
        <v>2</v>
      </c>
      <c r="I258" s="597">
        <v>1</v>
      </c>
    </row>
    <row r="259" spans="2:9" ht="25.5" x14ac:dyDescent="0.25">
      <c r="B259" s="594">
        <v>210075417</v>
      </c>
      <c r="C259" s="593" t="s">
        <v>1054</v>
      </c>
      <c r="D259" s="595">
        <v>57</v>
      </c>
      <c r="E259" s="596">
        <v>29</v>
      </c>
      <c r="F259" s="596">
        <v>59</v>
      </c>
      <c r="G259" s="596">
        <v>30</v>
      </c>
      <c r="H259" s="600">
        <v>2</v>
      </c>
      <c r="I259" s="597">
        <v>1</v>
      </c>
    </row>
    <row r="260" spans="2:9" x14ac:dyDescent="0.25">
      <c r="B260" s="594">
        <v>250000017</v>
      </c>
      <c r="C260" s="593" t="s">
        <v>1057</v>
      </c>
      <c r="D260" s="595">
        <v>225</v>
      </c>
      <c r="E260" s="596">
        <v>118</v>
      </c>
      <c r="F260" s="596">
        <v>291</v>
      </c>
      <c r="G260" s="596">
        <v>124</v>
      </c>
      <c r="H260" s="600">
        <v>66</v>
      </c>
      <c r="I260" s="597">
        <v>6</v>
      </c>
    </row>
    <row r="261" spans="2:9" x14ac:dyDescent="0.25">
      <c r="B261" s="594">
        <v>250000026</v>
      </c>
      <c r="C261" s="593" t="s">
        <v>1059</v>
      </c>
      <c r="D261" s="595">
        <v>271</v>
      </c>
      <c r="E261" s="596">
        <v>127</v>
      </c>
      <c r="F261" s="596">
        <v>285</v>
      </c>
      <c r="G261" s="596">
        <v>135</v>
      </c>
      <c r="H261" s="600">
        <v>14</v>
      </c>
      <c r="I261" s="597">
        <v>8</v>
      </c>
    </row>
    <row r="262" spans="2:9" x14ac:dyDescent="0.25">
      <c r="B262" s="594">
        <v>250000027</v>
      </c>
      <c r="C262" s="593" t="s">
        <v>1060</v>
      </c>
      <c r="D262" s="595">
        <v>112</v>
      </c>
      <c r="E262" s="596">
        <v>62</v>
      </c>
      <c r="F262" s="596">
        <v>140</v>
      </c>
      <c r="G262" s="596">
        <v>83</v>
      </c>
      <c r="H262" s="600">
        <v>28</v>
      </c>
      <c r="I262" s="597">
        <v>21</v>
      </c>
    </row>
    <row r="263" spans="2:9" ht="25.5" x14ac:dyDescent="0.25">
      <c r="B263" s="594">
        <v>250000031</v>
      </c>
      <c r="C263" s="593" t="s">
        <v>1363</v>
      </c>
      <c r="D263" s="595">
        <v>202</v>
      </c>
      <c r="E263" s="596">
        <v>106</v>
      </c>
      <c r="F263" s="596">
        <v>330</v>
      </c>
      <c r="G263" s="596">
        <v>168</v>
      </c>
      <c r="H263" s="600">
        <v>128</v>
      </c>
      <c r="I263" s="597">
        <v>62</v>
      </c>
    </row>
    <row r="264" spans="2:9" x14ac:dyDescent="0.25">
      <c r="B264" s="594">
        <v>250000084</v>
      </c>
      <c r="C264" s="593" t="s">
        <v>1453</v>
      </c>
      <c r="D264" s="595">
        <v>47</v>
      </c>
      <c r="E264" s="596">
        <v>34</v>
      </c>
      <c r="F264" s="596">
        <v>164</v>
      </c>
      <c r="G264" s="596">
        <v>121</v>
      </c>
      <c r="H264" s="600">
        <v>117</v>
      </c>
      <c r="I264" s="597">
        <v>87</v>
      </c>
    </row>
    <row r="265" spans="2:9" x14ac:dyDescent="0.25">
      <c r="B265" s="594">
        <v>250000104</v>
      </c>
      <c r="C265" s="593" t="s">
        <v>1364</v>
      </c>
      <c r="D265" s="595">
        <v>20</v>
      </c>
      <c r="E265" s="596">
        <v>4</v>
      </c>
      <c r="F265" s="596">
        <v>72</v>
      </c>
      <c r="G265" s="596">
        <v>7</v>
      </c>
      <c r="H265" s="600">
        <v>52</v>
      </c>
      <c r="I265" s="597">
        <v>3</v>
      </c>
    </row>
    <row r="266" spans="2:9" x14ac:dyDescent="0.25">
      <c r="B266" s="594">
        <v>250000108</v>
      </c>
      <c r="C266" s="593" t="s">
        <v>1062</v>
      </c>
      <c r="D266" s="595">
        <v>59</v>
      </c>
      <c r="E266" s="596">
        <v>29</v>
      </c>
      <c r="F266" s="596">
        <v>124</v>
      </c>
      <c r="G266" s="596">
        <v>61</v>
      </c>
      <c r="H266" s="600">
        <v>65</v>
      </c>
      <c r="I266" s="597">
        <v>32</v>
      </c>
    </row>
    <row r="267" spans="2:9" x14ac:dyDescent="0.25">
      <c r="B267" s="594">
        <v>270000031</v>
      </c>
      <c r="C267" s="593" t="s">
        <v>1065</v>
      </c>
      <c r="D267" s="595">
        <v>61</v>
      </c>
      <c r="E267" s="596">
        <v>33</v>
      </c>
      <c r="F267" s="596">
        <v>78</v>
      </c>
      <c r="G267" s="596">
        <v>42</v>
      </c>
      <c r="H267" s="600">
        <v>17</v>
      </c>
      <c r="I267" s="597">
        <v>9</v>
      </c>
    </row>
    <row r="268" spans="2:9" x14ac:dyDescent="0.25">
      <c r="B268" s="594">
        <v>270000040</v>
      </c>
      <c r="C268" s="593" t="s">
        <v>1066</v>
      </c>
      <c r="D268" s="595">
        <v>402</v>
      </c>
      <c r="E268" s="596">
        <v>224</v>
      </c>
      <c r="F268" s="596">
        <v>440</v>
      </c>
      <c r="G268" s="596">
        <v>231</v>
      </c>
      <c r="H268" s="600">
        <v>38</v>
      </c>
      <c r="I268" s="597">
        <v>7</v>
      </c>
    </row>
    <row r="269" spans="2:9" x14ac:dyDescent="0.25">
      <c r="B269" s="594">
        <v>270024101</v>
      </c>
      <c r="C269" s="593" t="s">
        <v>590</v>
      </c>
      <c r="D269" s="595">
        <v>397</v>
      </c>
      <c r="E269" s="596">
        <v>237</v>
      </c>
      <c r="F269" s="596">
        <v>420</v>
      </c>
      <c r="G269" s="596">
        <v>249</v>
      </c>
      <c r="H269" s="600">
        <v>23</v>
      </c>
      <c r="I269" s="597">
        <v>12</v>
      </c>
    </row>
    <row r="270" spans="2:9" ht="25.5" x14ac:dyDescent="0.25">
      <c r="B270" s="594">
        <v>270065201</v>
      </c>
      <c r="C270" s="593" t="s">
        <v>408</v>
      </c>
      <c r="D270" s="595">
        <v>316</v>
      </c>
      <c r="E270" s="596">
        <v>184</v>
      </c>
      <c r="F270" s="596">
        <v>320</v>
      </c>
      <c r="G270" s="596">
        <v>185</v>
      </c>
      <c r="H270" s="600">
        <v>4</v>
      </c>
      <c r="I270" s="597">
        <v>1</v>
      </c>
    </row>
    <row r="271" spans="2:9" x14ac:dyDescent="0.25">
      <c r="B271" s="594">
        <v>270075401</v>
      </c>
      <c r="C271" s="593" t="s">
        <v>1067</v>
      </c>
      <c r="D271" s="595">
        <v>67</v>
      </c>
      <c r="E271" s="596">
        <v>21</v>
      </c>
      <c r="F271" s="596">
        <v>71</v>
      </c>
      <c r="G271" s="596">
        <v>22</v>
      </c>
      <c r="H271" s="600">
        <v>4</v>
      </c>
      <c r="I271" s="597">
        <v>1</v>
      </c>
    </row>
    <row r="272" spans="2:9" x14ac:dyDescent="0.25">
      <c r="B272" s="594">
        <v>270075405</v>
      </c>
      <c r="C272" s="593" t="s">
        <v>1454</v>
      </c>
      <c r="D272" s="595">
        <v>2</v>
      </c>
      <c r="E272" s="596">
        <v>1</v>
      </c>
      <c r="F272" s="596">
        <v>4</v>
      </c>
      <c r="G272" s="596">
        <v>2</v>
      </c>
      <c r="H272" s="600">
        <v>2</v>
      </c>
      <c r="I272" s="597">
        <v>1</v>
      </c>
    </row>
    <row r="273" spans="2:9" x14ac:dyDescent="0.25">
      <c r="B273" s="594">
        <v>320200004</v>
      </c>
      <c r="C273" s="593" t="s">
        <v>1068</v>
      </c>
      <c r="D273" s="595">
        <v>102</v>
      </c>
      <c r="E273" s="596">
        <v>46</v>
      </c>
      <c r="F273" s="596">
        <v>120</v>
      </c>
      <c r="G273" s="596">
        <v>51</v>
      </c>
      <c r="H273" s="600">
        <v>18</v>
      </c>
      <c r="I273" s="597">
        <v>5</v>
      </c>
    </row>
    <row r="274" spans="2:9" x14ac:dyDescent="0.25">
      <c r="B274" s="594">
        <v>320200008</v>
      </c>
      <c r="C274" s="593" t="s">
        <v>1071</v>
      </c>
      <c r="D274" s="595">
        <v>166</v>
      </c>
      <c r="E274" s="596">
        <v>119</v>
      </c>
      <c r="F274" s="596">
        <v>169</v>
      </c>
      <c r="G274" s="596">
        <v>121</v>
      </c>
      <c r="H274" s="600">
        <v>3</v>
      </c>
      <c r="I274" s="597">
        <v>2</v>
      </c>
    </row>
    <row r="275" spans="2:9" x14ac:dyDescent="0.25">
      <c r="B275" s="594">
        <v>321000002</v>
      </c>
      <c r="C275" s="593" t="s">
        <v>1072</v>
      </c>
      <c r="D275" s="595">
        <v>157</v>
      </c>
      <c r="E275" s="596">
        <v>96</v>
      </c>
      <c r="F275" s="596">
        <v>158</v>
      </c>
      <c r="G275" s="596">
        <v>96</v>
      </c>
      <c r="H275" s="600">
        <v>1</v>
      </c>
      <c r="I275" s="597">
        <v>0</v>
      </c>
    </row>
    <row r="276" spans="2:9" x14ac:dyDescent="0.25">
      <c r="B276" s="594">
        <v>321400004</v>
      </c>
      <c r="C276" s="593" t="s">
        <v>1073</v>
      </c>
      <c r="D276" s="595">
        <v>32</v>
      </c>
      <c r="E276" s="596">
        <v>19</v>
      </c>
      <c r="F276" s="596">
        <v>33</v>
      </c>
      <c r="G276" s="596">
        <v>20</v>
      </c>
      <c r="H276" s="600">
        <v>1</v>
      </c>
      <c r="I276" s="597">
        <v>1</v>
      </c>
    </row>
    <row r="277" spans="2:9" x14ac:dyDescent="0.25">
      <c r="B277" s="594">
        <v>326100001</v>
      </c>
      <c r="C277" s="593" t="s">
        <v>1075</v>
      </c>
      <c r="D277" s="595">
        <v>183</v>
      </c>
      <c r="E277" s="596">
        <v>96</v>
      </c>
      <c r="F277" s="596">
        <v>260</v>
      </c>
      <c r="G277" s="596">
        <v>104</v>
      </c>
      <c r="H277" s="600">
        <v>77</v>
      </c>
      <c r="I277" s="597">
        <v>8</v>
      </c>
    </row>
    <row r="278" spans="2:9" x14ac:dyDescent="0.25">
      <c r="B278" s="594">
        <v>326100011</v>
      </c>
      <c r="C278" s="593" t="s">
        <v>1367</v>
      </c>
      <c r="D278" s="595">
        <v>324</v>
      </c>
      <c r="E278" s="596">
        <v>170</v>
      </c>
      <c r="F278" s="596">
        <v>340</v>
      </c>
      <c r="G278" s="596">
        <v>172</v>
      </c>
      <c r="H278" s="600">
        <v>16</v>
      </c>
      <c r="I278" s="597">
        <v>2</v>
      </c>
    </row>
    <row r="279" spans="2:9" ht="25.5" x14ac:dyDescent="0.25">
      <c r="B279" s="594">
        <v>326100013</v>
      </c>
      <c r="C279" s="593" t="s">
        <v>1077</v>
      </c>
      <c r="D279" s="595">
        <v>352</v>
      </c>
      <c r="E279" s="596">
        <v>225</v>
      </c>
      <c r="F279" s="596">
        <v>353</v>
      </c>
      <c r="G279" s="596">
        <v>226</v>
      </c>
      <c r="H279" s="600">
        <v>1</v>
      </c>
      <c r="I279" s="597">
        <v>1</v>
      </c>
    </row>
    <row r="280" spans="2:9" x14ac:dyDescent="0.25">
      <c r="B280" s="594">
        <v>327100003</v>
      </c>
      <c r="C280" s="593" t="s">
        <v>1078</v>
      </c>
      <c r="D280" s="595">
        <v>227</v>
      </c>
      <c r="E280" s="596">
        <v>161</v>
      </c>
      <c r="F280" s="596">
        <v>229</v>
      </c>
      <c r="G280" s="596">
        <v>162</v>
      </c>
      <c r="H280" s="600">
        <v>2</v>
      </c>
      <c r="I280" s="597">
        <v>1</v>
      </c>
    </row>
    <row r="281" spans="2:9" x14ac:dyDescent="0.25">
      <c r="B281" s="594">
        <v>328275401</v>
      </c>
      <c r="C281" s="593" t="s">
        <v>1079</v>
      </c>
      <c r="D281" s="595">
        <v>8</v>
      </c>
      <c r="E281" s="596">
        <v>5</v>
      </c>
      <c r="F281" s="596">
        <v>10</v>
      </c>
      <c r="G281" s="596">
        <v>6</v>
      </c>
      <c r="H281" s="600">
        <v>2</v>
      </c>
      <c r="I281" s="597">
        <v>1</v>
      </c>
    </row>
    <row r="282" spans="2:9" x14ac:dyDescent="0.25">
      <c r="B282" s="594">
        <v>360200003</v>
      </c>
      <c r="C282" s="593" t="s">
        <v>1080</v>
      </c>
      <c r="D282" s="595">
        <v>188</v>
      </c>
      <c r="E282" s="596">
        <v>118</v>
      </c>
      <c r="F282" s="596">
        <v>202</v>
      </c>
      <c r="G282" s="596">
        <v>124</v>
      </c>
      <c r="H282" s="600">
        <v>14</v>
      </c>
      <c r="I282" s="597">
        <v>6</v>
      </c>
    </row>
    <row r="283" spans="2:9" x14ac:dyDescent="0.25">
      <c r="B283" s="594">
        <v>360200012</v>
      </c>
      <c r="C283" s="593" t="s">
        <v>1455</v>
      </c>
      <c r="D283" s="595">
        <v>104</v>
      </c>
      <c r="E283" s="596">
        <v>52</v>
      </c>
      <c r="F283" s="596">
        <v>120</v>
      </c>
      <c r="G283" s="596">
        <v>57</v>
      </c>
      <c r="H283" s="600">
        <v>16</v>
      </c>
      <c r="I283" s="597">
        <v>5</v>
      </c>
    </row>
    <row r="284" spans="2:9" x14ac:dyDescent="0.25">
      <c r="B284" s="594">
        <v>360200021</v>
      </c>
      <c r="C284" s="593" t="s">
        <v>1082</v>
      </c>
      <c r="D284" s="595">
        <v>51</v>
      </c>
      <c r="E284" s="596">
        <v>38</v>
      </c>
      <c r="F284" s="596">
        <v>65</v>
      </c>
      <c r="G284" s="596">
        <v>49</v>
      </c>
      <c r="H284" s="600">
        <v>14</v>
      </c>
      <c r="I284" s="597">
        <v>11</v>
      </c>
    </row>
    <row r="285" spans="2:9" x14ac:dyDescent="0.25">
      <c r="B285" s="594">
        <v>360200060</v>
      </c>
      <c r="C285" s="593" t="s">
        <v>1083</v>
      </c>
      <c r="D285" s="595">
        <v>32</v>
      </c>
      <c r="E285" s="596">
        <v>18</v>
      </c>
      <c r="F285" s="596">
        <v>43</v>
      </c>
      <c r="G285" s="596">
        <v>22</v>
      </c>
      <c r="H285" s="600">
        <v>11</v>
      </c>
      <c r="I285" s="597">
        <v>4</v>
      </c>
    </row>
    <row r="286" spans="2:9" ht="25.5" x14ac:dyDescent="0.25">
      <c r="B286" s="594">
        <v>380200001</v>
      </c>
      <c r="C286" s="593" t="s">
        <v>1084</v>
      </c>
      <c r="D286" s="595">
        <v>559</v>
      </c>
      <c r="E286" s="596">
        <v>308</v>
      </c>
      <c r="F286" s="596">
        <v>563</v>
      </c>
      <c r="G286" s="596">
        <v>308</v>
      </c>
      <c r="H286" s="600">
        <v>4</v>
      </c>
      <c r="I286" s="597">
        <v>0</v>
      </c>
    </row>
    <row r="287" spans="2:9" x14ac:dyDescent="0.25">
      <c r="B287" s="594">
        <v>380200008</v>
      </c>
      <c r="C287" s="593" t="s">
        <v>1086</v>
      </c>
      <c r="D287" s="595">
        <v>69</v>
      </c>
      <c r="E287" s="596">
        <v>33</v>
      </c>
      <c r="F287" s="596">
        <v>71</v>
      </c>
      <c r="G287" s="596">
        <v>34</v>
      </c>
      <c r="H287" s="600">
        <v>2</v>
      </c>
      <c r="I287" s="597">
        <v>1</v>
      </c>
    </row>
    <row r="288" spans="2:9" x14ac:dyDescent="0.25">
      <c r="B288" s="594">
        <v>380200020</v>
      </c>
      <c r="C288" s="593" t="s">
        <v>1088</v>
      </c>
      <c r="D288" s="595">
        <v>205</v>
      </c>
      <c r="E288" s="596">
        <v>123</v>
      </c>
      <c r="F288" s="596">
        <v>237</v>
      </c>
      <c r="G288" s="596">
        <v>140</v>
      </c>
      <c r="H288" s="600">
        <v>32</v>
      </c>
      <c r="I288" s="597">
        <v>17</v>
      </c>
    </row>
    <row r="289" spans="2:9" x14ac:dyDescent="0.25">
      <c r="B289" s="594">
        <v>387500001</v>
      </c>
      <c r="C289" s="593" t="s">
        <v>1460</v>
      </c>
      <c r="D289" s="595">
        <v>153</v>
      </c>
      <c r="E289" s="596">
        <v>97</v>
      </c>
      <c r="F289" s="596">
        <v>157</v>
      </c>
      <c r="G289" s="596">
        <v>99</v>
      </c>
      <c r="H289" s="600">
        <v>4</v>
      </c>
      <c r="I289" s="597">
        <v>2</v>
      </c>
    </row>
    <row r="290" spans="2:9" x14ac:dyDescent="0.25">
      <c r="B290" s="594">
        <v>400200001</v>
      </c>
      <c r="C290" s="593" t="s">
        <v>1089</v>
      </c>
      <c r="D290" s="595">
        <v>38</v>
      </c>
      <c r="E290" s="596">
        <v>24</v>
      </c>
      <c r="F290" s="596">
        <v>169</v>
      </c>
      <c r="G290" s="596">
        <v>36</v>
      </c>
      <c r="H290" s="600">
        <v>131</v>
      </c>
      <c r="I290" s="597">
        <v>12</v>
      </c>
    </row>
    <row r="291" spans="2:9" x14ac:dyDescent="0.25">
      <c r="B291" s="594">
        <v>400200002</v>
      </c>
      <c r="C291" s="593" t="s">
        <v>1090</v>
      </c>
      <c r="D291" s="595">
        <v>20</v>
      </c>
      <c r="E291" s="596">
        <v>16</v>
      </c>
      <c r="F291" s="596">
        <v>49</v>
      </c>
      <c r="G291" s="596">
        <v>40</v>
      </c>
      <c r="H291" s="600">
        <v>29</v>
      </c>
      <c r="I291" s="597">
        <v>24</v>
      </c>
    </row>
    <row r="292" spans="2:9" x14ac:dyDescent="0.25">
      <c r="B292" s="594">
        <v>400200005</v>
      </c>
      <c r="C292" s="593" t="s">
        <v>1091</v>
      </c>
      <c r="D292" s="595">
        <v>30</v>
      </c>
      <c r="E292" s="596">
        <v>20</v>
      </c>
      <c r="F292" s="596">
        <v>41</v>
      </c>
      <c r="G292" s="596">
        <v>24</v>
      </c>
      <c r="H292" s="600">
        <v>11</v>
      </c>
      <c r="I292" s="597">
        <v>4</v>
      </c>
    </row>
    <row r="293" spans="2:9" x14ac:dyDescent="0.25">
      <c r="B293" s="594">
        <v>400200008</v>
      </c>
      <c r="C293" s="593" t="s">
        <v>1092</v>
      </c>
      <c r="D293" s="595">
        <v>114</v>
      </c>
      <c r="E293" s="596">
        <v>58</v>
      </c>
      <c r="F293" s="596">
        <v>116</v>
      </c>
      <c r="G293" s="596">
        <v>59</v>
      </c>
      <c r="H293" s="600">
        <v>2</v>
      </c>
      <c r="I293" s="597">
        <v>1</v>
      </c>
    </row>
    <row r="294" spans="2:9" x14ac:dyDescent="0.25">
      <c r="B294" s="594">
        <v>400200017</v>
      </c>
      <c r="C294" s="593" t="s">
        <v>1094</v>
      </c>
      <c r="D294" s="595">
        <v>116</v>
      </c>
      <c r="E294" s="596">
        <v>75</v>
      </c>
      <c r="F294" s="596">
        <v>119</v>
      </c>
      <c r="G294" s="596">
        <v>77</v>
      </c>
      <c r="H294" s="600">
        <v>3</v>
      </c>
      <c r="I294" s="597">
        <v>2</v>
      </c>
    </row>
    <row r="295" spans="2:9" x14ac:dyDescent="0.25">
      <c r="B295" s="594">
        <v>400200018</v>
      </c>
      <c r="C295" s="593" t="s">
        <v>1095</v>
      </c>
      <c r="D295" s="595">
        <v>262</v>
      </c>
      <c r="E295" s="596">
        <v>165</v>
      </c>
      <c r="F295" s="596">
        <v>273</v>
      </c>
      <c r="G295" s="596">
        <v>171</v>
      </c>
      <c r="H295" s="600">
        <v>11</v>
      </c>
      <c r="I295" s="597">
        <v>6</v>
      </c>
    </row>
    <row r="296" spans="2:9" x14ac:dyDescent="0.25">
      <c r="B296" s="594">
        <v>400200026</v>
      </c>
      <c r="C296" s="593" t="s">
        <v>1096</v>
      </c>
      <c r="D296" s="595">
        <v>229</v>
      </c>
      <c r="E296" s="596">
        <v>157</v>
      </c>
      <c r="F296" s="596">
        <v>230</v>
      </c>
      <c r="G296" s="596">
        <v>158</v>
      </c>
      <c r="H296" s="600">
        <v>1</v>
      </c>
      <c r="I296" s="597">
        <v>1</v>
      </c>
    </row>
    <row r="297" spans="2:9" ht="25.5" x14ac:dyDescent="0.25">
      <c r="B297" s="594">
        <v>406400005</v>
      </c>
      <c r="C297" s="593" t="s">
        <v>1097</v>
      </c>
      <c r="D297" s="595">
        <v>60</v>
      </c>
      <c r="E297" s="596">
        <v>42</v>
      </c>
      <c r="F297" s="596">
        <v>62</v>
      </c>
      <c r="G297" s="596">
        <v>43</v>
      </c>
      <c r="H297" s="600">
        <v>2</v>
      </c>
      <c r="I297" s="597">
        <v>1</v>
      </c>
    </row>
    <row r="298" spans="2:9" x14ac:dyDescent="0.25">
      <c r="B298" s="604">
        <v>406435102</v>
      </c>
      <c r="C298" s="605" t="s">
        <v>434</v>
      </c>
      <c r="D298" s="606">
        <v>419</v>
      </c>
      <c r="E298" s="607">
        <v>283</v>
      </c>
      <c r="F298" s="596">
        <v>421</v>
      </c>
      <c r="G298" s="596">
        <v>284</v>
      </c>
      <c r="H298" s="600">
        <v>2</v>
      </c>
      <c r="I298" s="597">
        <v>1</v>
      </c>
    </row>
    <row r="299" spans="2:9" x14ac:dyDescent="0.25">
      <c r="B299" s="594">
        <v>406475401</v>
      </c>
      <c r="C299" s="593" t="s">
        <v>1098</v>
      </c>
      <c r="D299" s="595">
        <v>92</v>
      </c>
      <c r="E299" s="596">
        <v>40</v>
      </c>
      <c r="F299" s="596">
        <v>96</v>
      </c>
      <c r="G299" s="596">
        <v>41</v>
      </c>
      <c r="H299" s="600">
        <v>4</v>
      </c>
      <c r="I299" s="597">
        <v>1</v>
      </c>
    </row>
    <row r="300" spans="2:9" x14ac:dyDescent="0.25">
      <c r="B300" s="594">
        <v>409500005</v>
      </c>
      <c r="C300" s="593" t="s">
        <v>1464</v>
      </c>
      <c r="D300" s="595">
        <v>191</v>
      </c>
      <c r="E300" s="596">
        <v>117</v>
      </c>
      <c r="F300" s="596">
        <v>193</v>
      </c>
      <c r="G300" s="596">
        <v>118</v>
      </c>
      <c r="H300" s="600">
        <v>2</v>
      </c>
      <c r="I300" s="597">
        <v>1</v>
      </c>
    </row>
    <row r="301" spans="2:9" x14ac:dyDescent="0.25">
      <c r="B301" s="594">
        <v>420200014</v>
      </c>
      <c r="C301" s="593" t="s">
        <v>1103</v>
      </c>
      <c r="D301" s="595">
        <v>52</v>
      </c>
      <c r="E301" s="596">
        <v>38</v>
      </c>
      <c r="F301" s="596">
        <v>57</v>
      </c>
      <c r="G301" s="596">
        <v>42</v>
      </c>
      <c r="H301" s="600">
        <v>5</v>
      </c>
      <c r="I301" s="597">
        <v>4</v>
      </c>
    </row>
    <row r="302" spans="2:9" x14ac:dyDescent="0.25">
      <c r="B302" s="594">
        <v>420200015</v>
      </c>
      <c r="C302" s="593" t="s">
        <v>1104</v>
      </c>
      <c r="D302" s="595">
        <v>75</v>
      </c>
      <c r="E302" s="596">
        <v>38</v>
      </c>
      <c r="F302" s="596">
        <v>79</v>
      </c>
      <c r="G302" s="596">
        <v>41</v>
      </c>
      <c r="H302" s="600">
        <v>4</v>
      </c>
      <c r="I302" s="597">
        <v>3</v>
      </c>
    </row>
    <row r="303" spans="2:9" x14ac:dyDescent="0.25">
      <c r="B303" s="594">
        <v>421200002</v>
      </c>
      <c r="C303" s="593" t="s">
        <v>1467</v>
      </c>
      <c r="D303" s="595">
        <v>101</v>
      </c>
      <c r="E303" s="596">
        <v>61</v>
      </c>
      <c r="F303" s="596">
        <v>118</v>
      </c>
      <c r="G303" s="596">
        <v>72</v>
      </c>
      <c r="H303" s="600">
        <v>17</v>
      </c>
      <c r="I303" s="597">
        <v>11</v>
      </c>
    </row>
    <row r="304" spans="2:9" x14ac:dyDescent="0.25">
      <c r="B304" s="594">
        <v>424700008</v>
      </c>
      <c r="C304" s="593" t="s">
        <v>1468</v>
      </c>
      <c r="D304" s="595">
        <v>402</v>
      </c>
      <c r="E304" s="596">
        <v>212</v>
      </c>
      <c r="F304" s="596">
        <v>482</v>
      </c>
      <c r="G304" s="596">
        <v>234</v>
      </c>
      <c r="H304" s="600">
        <v>80</v>
      </c>
      <c r="I304" s="597">
        <v>22</v>
      </c>
    </row>
    <row r="305" spans="2:9" x14ac:dyDescent="0.25">
      <c r="B305" s="594">
        <v>427300002</v>
      </c>
      <c r="C305" s="593" t="s">
        <v>1469</v>
      </c>
      <c r="D305" s="595">
        <v>149</v>
      </c>
      <c r="E305" s="596">
        <v>102</v>
      </c>
      <c r="F305" s="596">
        <v>167</v>
      </c>
      <c r="G305" s="596">
        <v>104</v>
      </c>
      <c r="H305" s="600">
        <v>18</v>
      </c>
      <c r="I305" s="597">
        <v>2</v>
      </c>
    </row>
    <row r="306" spans="2:9" x14ac:dyDescent="0.25">
      <c r="B306" s="594">
        <v>427300003</v>
      </c>
      <c r="C306" s="593" t="s">
        <v>1105</v>
      </c>
      <c r="D306" s="595">
        <v>432</v>
      </c>
      <c r="E306" s="596">
        <v>264</v>
      </c>
      <c r="F306" s="596">
        <v>464</v>
      </c>
      <c r="G306" s="596">
        <v>273</v>
      </c>
      <c r="H306" s="600">
        <v>32</v>
      </c>
      <c r="I306" s="597">
        <v>9</v>
      </c>
    </row>
    <row r="307" spans="2:9" x14ac:dyDescent="0.25">
      <c r="B307" s="594">
        <v>427300004</v>
      </c>
      <c r="C307" s="593" t="s">
        <v>1373</v>
      </c>
      <c r="D307" s="595">
        <v>506</v>
      </c>
      <c r="E307" s="596">
        <v>299</v>
      </c>
      <c r="F307" s="596">
        <v>546</v>
      </c>
      <c r="G307" s="596">
        <v>309</v>
      </c>
      <c r="H307" s="600">
        <v>40</v>
      </c>
      <c r="I307" s="597">
        <v>10</v>
      </c>
    </row>
    <row r="308" spans="2:9" x14ac:dyDescent="0.25">
      <c r="B308" s="594">
        <v>427300007</v>
      </c>
      <c r="C308" s="593" t="s">
        <v>1470</v>
      </c>
      <c r="D308" s="595">
        <v>34</v>
      </c>
      <c r="E308" s="596">
        <v>14</v>
      </c>
      <c r="F308" s="596">
        <v>58</v>
      </c>
      <c r="G308" s="596">
        <v>21</v>
      </c>
      <c r="H308" s="600">
        <v>24</v>
      </c>
      <c r="I308" s="597">
        <v>7</v>
      </c>
    </row>
    <row r="309" spans="2:9" x14ac:dyDescent="0.25">
      <c r="B309" s="594">
        <v>427500004</v>
      </c>
      <c r="C309" s="593" t="s">
        <v>1106</v>
      </c>
      <c r="D309" s="595">
        <v>160</v>
      </c>
      <c r="E309" s="596">
        <v>104</v>
      </c>
      <c r="F309" s="596">
        <v>212</v>
      </c>
      <c r="G309" s="596">
        <v>127</v>
      </c>
      <c r="H309" s="600">
        <v>52</v>
      </c>
      <c r="I309" s="597">
        <v>23</v>
      </c>
    </row>
    <row r="310" spans="2:9" ht="25.5" x14ac:dyDescent="0.25">
      <c r="B310" s="594">
        <v>427500009</v>
      </c>
      <c r="C310" s="593" t="s">
        <v>1471</v>
      </c>
      <c r="D310" s="595">
        <v>8</v>
      </c>
      <c r="E310" s="596">
        <v>4</v>
      </c>
      <c r="F310" s="596">
        <v>59</v>
      </c>
      <c r="G310" s="596">
        <v>25</v>
      </c>
      <c r="H310" s="600">
        <v>51</v>
      </c>
      <c r="I310" s="597">
        <v>21</v>
      </c>
    </row>
    <row r="311" spans="2:9" ht="25.5" x14ac:dyDescent="0.25">
      <c r="B311" s="594">
        <v>427700001</v>
      </c>
      <c r="C311" s="593" t="s">
        <v>1606</v>
      </c>
      <c r="D311" s="595">
        <v>200</v>
      </c>
      <c r="E311" s="596">
        <v>56</v>
      </c>
      <c r="F311" s="596">
        <v>215</v>
      </c>
      <c r="G311" s="596">
        <v>62</v>
      </c>
      <c r="H311" s="600">
        <v>15</v>
      </c>
      <c r="I311" s="597">
        <v>6</v>
      </c>
    </row>
    <row r="312" spans="2:9" x14ac:dyDescent="0.25">
      <c r="B312" s="594">
        <v>427700003</v>
      </c>
      <c r="C312" s="593" t="s">
        <v>1107</v>
      </c>
      <c r="D312" s="595">
        <v>101</v>
      </c>
      <c r="E312" s="596">
        <v>78</v>
      </c>
      <c r="F312" s="596">
        <v>105</v>
      </c>
      <c r="G312" s="596">
        <v>79</v>
      </c>
      <c r="H312" s="600">
        <v>4</v>
      </c>
      <c r="I312" s="597">
        <v>1</v>
      </c>
    </row>
    <row r="313" spans="2:9" x14ac:dyDescent="0.25">
      <c r="B313" s="594">
        <v>440200007</v>
      </c>
      <c r="C313" s="593" t="s">
        <v>1108</v>
      </c>
      <c r="D313" s="595">
        <v>160</v>
      </c>
      <c r="E313" s="596">
        <v>105</v>
      </c>
      <c r="F313" s="596">
        <v>161</v>
      </c>
      <c r="G313" s="596">
        <v>106</v>
      </c>
      <c r="H313" s="600">
        <v>1</v>
      </c>
      <c r="I313" s="597">
        <v>1</v>
      </c>
    </row>
    <row r="314" spans="2:9" x14ac:dyDescent="0.25">
      <c r="B314" s="594">
        <v>440200011</v>
      </c>
      <c r="C314" s="593" t="s">
        <v>1374</v>
      </c>
      <c r="D314" s="595">
        <v>149</v>
      </c>
      <c r="E314" s="596">
        <v>93</v>
      </c>
      <c r="F314" s="596">
        <v>151</v>
      </c>
      <c r="G314" s="596">
        <v>94</v>
      </c>
      <c r="H314" s="600">
        <v>2</v>
      </c>
      <c r="I314" s="597">
        <v>1</v>
      </c>
    </row>
    <row r="315" spans="2:9" x14ac:dyDescent="0.25">
      <c r="B315" s="594">
        <v>440200026</v>
      </c>
      <c r="C315" s="593" t="s">
        <v>1110</v>
      </c>
      <c r="D315" s="595">
        <v>102</v>
      </c>
      <c r="E315" s="596">
        <v>68</v>
      </c>
      <c r="F315" s="596">
        <v>105</v>
      </c>
      <c r="G315" s="596">
        <v>70</v>
      </c>
      <c r="H315" s="600">
        <v>3</v>
      </c>
      <c r="I315" s="597">
        <v>2</v>
      </c>
    </row>
    <row r="316" spans="2:9" x14ac:dyDescent="0.25">
      <c r="B316" s="594">
        <v>440800008</v>
      </c>
      <c r="C316" s="593" t="s">
        <v>1112</v>
      </c>
      <c r="D316" s="595">
        <v>26</v>
      </c>
      <c r="E316" s="596">
        <v>9</v>
      </c>
      <c r="F316" s="596">
        <v>37</v>
      </c>
      <c r="G316" s="596">
        <v>14</v>
      </c>
      <c r="H316" s="600">
        <v>11</v>
      </c>
      <c r="I316" s="597">
        <v>5</v>
      </c>
    </row>
    <row r="317" spans="2:9" x14ac:dyDescent="0.25">
      <c r="B317" s="594">
        <v>460200049</v>
      </c>
      <c r="C317" s="593" t="s">
        <v>1117</v>
      </c>
      <c r="D317" s="595">
        <v>47</v>
      </c>
      <c r="E317" s="596">
        <v>24</v>
      </c>
      <c r="F317" s="596">
        <v>51</v>
      </c>
      <c r="G317" s="596">
        <v>25</v>
      </c>
      <c r="H317" s="600">
        <v>4</v>
      </c>
      <c r="I317" s="597">
        <v>1</v>
      </c>
    </row>
    <row r="318" spans="2:9" x14ac:dyDescent="0.25">
      <c r="B318" s="594">
        <v>460200050</v>
      </c>
      <c r="C318" s="593" t="s">
        <v>1118</v>
      </c>
      <c r="D318" s="595">
        <v>164</v>
      </c>
      <c r="E318" s="596">
        <v>90</v>
      </c>
      <c r="F318" s="596">
        <v>175</v>
      </c>
      <c r="G318" s="596">
        <v>95</v>
      </c>
      <c r="H318" s="600">
        <v>11</v>
      </c>
      <c r="I318" s="597">
        <v>5</v>
      </c>
    </row>
    <row r="319" spans="2:9" ht="25.5" x14ac:dyDescent="0.25">
      <c r="B319" s="594">
        <v>500200019</v>
      </c>
      <c r="C319" s="593" t="s">
        <v>1122</v>
      </c>
      <c r="D319" s="595">
        <v>86</v>
      </c>
      <c r="E319" s="596">
        <v>39</v>
      </c>
      <c r="F319" s="596">
        <v>102</v>
      </c>
      <c r="G319" s="596">
        <v>46</v>
      </c>
      <c r="H319" s="600">
        <v>16</v>
      </c>
      <c r="I319" s="597">
        <v>7</v>
      </c>
    </row>
    <row r="320" spans="2:9" x14ac:dyDescent="0.25">
      <c r="B320" s="594">
        <v>500200030</v>
      </c>
      <c r="C320" s="593" t="s">
        <v>1123</v>
      </c>
      <c r="D320" s="595">
        <v>294</v>
      </c>
      <c r="E320" s="596">
        <v>150</v>
      </c>
      <c r="F320" s="596">
        <v>300</v>
      </c>
      <c r="G320" s="596">
        <v>153</v>
      </c>
      <c r="H320" s="600">
        <v>6</v>
      </c>
      <c r="I320" s="597">
        <v>3</v>
      </c>
    </row>
    <row r="321" spans="2:9" x14ac:dyDescent="0.25">
      <c r="B321" s="594">
        <v>500200039</v>
      </c>
      <c r="C321" s="593" t="s">
        <v>1124</v>
      </c>
      <c r="D321" s="595">
        <v>2</v>
      </c>
      <c r="E321" s="596">
        <v>1</v>
      </c>
      <c r="F321" s="596">
        <v>26</v>
      </c>
      <c r="G321" s="596">
        <v>2</v>
      </c>
      <c r="H321" s="600">
        <v>24</v>
      </c>
      <c r="I321" s="597">
        <v>1</v>
      </c>
    </row>
    <row r="322" spans="2:9" x14ac:dyDescent="0.25">
      <c r="B322" s="594">
        <v>540200013</v>
      </c>
      <c r="C322" s="593" t="s">
        <v>1478</v>
      </c>
      <c r="D322" s="595">
        <v>115</v>
      </c>
      <c r="E322" s="596">
        <v>66</v>
      </c>
      <c r="F322" s="596">
        <v>185</v>
      </c>
      <c r="G322" s="596">
        <v>101</v>
      </c>
      <c r="H322" s="600">
        <v>70</v>
      </c>
      <c r="I322" s="597">
        <v>35</v>
      </c>
    </row>
    <row r="323" spans="2:9" x14ac:dyDescent="0.25">
      <c r="B323" s="594">
        <v>540200015</v>
      </c>
      <c r="C323" s="593" t="s">
        <v>1377</v>
      </c>
      <c r="D323" s="595">
        <v>106</v>
      </c>
      <c r="E323" s="596">
        <v>45</v>
      </c>
      <c r="F323" s="596">
        <v>110</v>
      </c>
      <c r="G323" s="596">
        <v>47</v>
      </c>
      <c r="H323" s="600">
        <v>4</v>
      </c>
      <c r="I323" s="597">
        <v>2</v>
      </c>
    </row>
    <row r="324" spans="2:9" x14ac:dyDescent="0.25">
      <c r="B324" s="594">
        <v>540200017</v>
      </c>
      <c r="C324" s="593" t="s">
        <v>1127</v>
      </c>
      <c r="D324" s="595">
        <v>22</v>
      </c>
      <c r="E324" s="596">
        <v>10</v>
      </c>
      <c r="F324" s="596">
        <v>48</v>
      </c>
      <c r="G324" s="596">
        <v>17</v>
      </c>
      <c r="H324" s="600">
        <v>26</v>
      </c>
      <c r="I324" s="597">
        <v>7</v>
      </c>
    </row>
    <row r="325" spans="2:9" x14ac:dyDescent="0.25">
      <c r="B325" s="594">
        <v>540200025</v>
      </c>
      <c r="C325" s="593" t="s">
        <v>1129</v>
      </c>
      <c r="D325" s="595">
        <v>637</v>
      </c>
      <c r="E325" s="596">
        <v>337</v>
      </c>
      <c r="F325" s="596">
        <v>649</v>
      </c>
      <c r="G325" s="596">
        <v>341</v>
      </c>
      <c r="H325" s="600">
        <v>12</v>
      </c>
      <c r="I325" s="597">
        <v>4</v>
      </c>
    </row>
    <row r="326" spans="2:9" x14ac:dyDescent="0.25">
      <c r="B326" s="594">
        <v>546700003</v>
      </c>
      <c r="C326" s="593" t="s">
        <v>1130</v>
      </c>
      <c r="D326" s="595">
        <v>146</v>
      </c>
      <c r="E326" s="596">
        <v>76</v>
      </c>
      <c r="F326" s="596">
        <v>158</v>
      </c>
      <c r="G326" s="596">
        <v>82</v>
      </c>
      <c r="H326" s="600">
        <v>12</v>
      </c>
      <c r="I326" s="597">
        <v>6</v>
      </c>
    </row>
    <row r="327" spans="2:9" x14ac:dyDescent="0.25">
      <c r="B327" s="594">
        <v>560200001</v>
      </c>
      <c r="C327" s="593" t="s">
        <v>1132</v>
      </c>
      <c r="D327" s="595">
        <v>89</v>
      </c>
      <c r="E327" s="596">
        <v>53</v>
      </c>
      <c r="F327" s="596">
        <v>91</v>
      </c>
      <c r="G327" s="596">
        <v>54</v>
      </c>
      <c r="H327" s="600">
        <v>2</v>
      </c>
      <c r="I327" s="597">
        <v>1</v>
      </c>
    </row>
    <row r="328" spans="2:9" x14ac:dyDescent="0.25">
      <c r="B328" s="594">
        <v>560800002</v>
      </c>
      <c r="C328" s="593" t="s">
        <v>1580</v>
      </c>
      <c r="D328" s="595">
        <v>9</v>
      </c>
      <c r="E328" s="596">
        <v>5</v>
      </c>
      <c r="F328" s="596">
        <v>10</v>
      </c>
      <c r="G328" s="596">
        <v>6</v>
      </c>
      <c r="H328" s="600">
        <v>1</v>
      </c>
      <c r="I328" s="597">
        <v>1</v>
      </c>
    </row>
    <row r="329" spans="2:9" x14ac:dyDescent="0.25">
      <c r="B329" s="594">
        <v>568700006</v>
      </c>
      <c r="C329" s="593" t="s">
        <v>1136</v>
      </c>
      <c r="D329" s="595">
        <v>2</v>
      </c>
      <c r="E329" s="596">
        <v>1</v>
      </c>
      <c r="F329" s="596">
        <v>4</v>
      </c>
      <c r="G329" s="596">
        <v>2</v>
      </c>
      <c r="H329" s="600">
        <v>2</v>
      </c>
      <c r="I329" s="597">
        <v>1</v>
      </c>
    </row>
    <row r="330" spans="2:9" x14ac:dyDescent="0.25">
      <c r="B330" s="594">
        <v>600200035</v>
      </c>
      <c r="C330" s="593" t="s">
        <v>1482</v>
      </c>
      <c r="D330" s="595">
        <v>37</v>
      </c>
      <c r="E330" s="596">
        <v>19</v>
      </c>
      <c r="F330" s="596">
        <v>39</v>
      </c>
      <c r="G330" s="596">
        <v>20</v>
      </c>
      <c r="H330" s="600">
        <v>2</v>
      </c>
      <c r="I330" s="597">
        <v>1</v>
      </c>
    </row>
    <row r="331" spans="2:9" x14ac:dyDescent="0.25">
      <c r="B331" s="594">
        <v>600200037</v>
      </c>
      <c r="C331" s="593" t="s">
        <v>1139</v>
      </c>
      <c r="D331" s="595">
        <v>91</v>
      </c>
      <c r="E331" s="596">
        <v>54</v>
      </c>
      <c r="F331" s="596">
        <v>97</v>
      </c>
      <c r="G331" s="596">
        <v>56</v>
      </c>
      <c r="H331" s="600">
        <v>6</v>
      </c>
      <c r="I331" s="597">
        <v>2</v>
      </c>
    </row>
    <row r="332" spans="2:9" x14ac:dyDescent="0.25">
      <c r="B332" s="594">
        <v>601000007</v>
      </c>
      <c r="C332" s="593" t="s">
        <v>1141</v>
      </c>
      <c r="D332" s="595">
        <v>22</v>
      </c>
      <c r="E332" s="596">
        <v>10</v>
      </c>
      <c r="F332" s="596">
        <v>36</v>
      </c>
      <c r="G332" s="596">
        <v>17</v>
      </c>
      <c r="H332" s="600">
        <v>14</v>
      </c>
      <c r="I332" s="597">
        <v>7</v>
      </c>
    </row>
    <row r="333" spans="2:9" x14ac:dyDescent="0.25">
      <c r="B333" s="594">
        <v>601000011</v>
      </c>
      <c r="C333" s="593" t="s">
        <v>1142</v>
      </c>
      <c r="D333" s="595">
        <v>189</v>
      </c>
      <c r="E333" s="596">
        <v>133</v>
      </c>
      <c r="F333" s="596">
        <v>192</v>
      </c>
      <c r="G333" s="596">
        <v>135</v>
      </c>
      <c r="H333" s="600">
        <v>3</v>
      </c>
      <c r="I333" s="597">
        <v>2</v>
      </c>
    </row>
    <row r="334" spans="2:9" ht="25.5" x14ac:dyDescent="0.25">
      <c r="B334" s="594">
        <v>601000021</v>
      </c>
      <c r="C334" s="593" t="s">
        <v>1143</v>
      </c>
      <c r="D334" s="595">
        <v>378</v>
      </c>
      <c r="E334" s="596">
        <v>249</v>
      </c>
      <c r="F334" s="596">
        <v>380</v>
      </c>
      <c r="G334" s="596">
        <v>249</v>
      </c>
      <c r="H334" s="600">
        <v>2</v>
      </c>
      <c r="I334" s="597">
        <v>0</v>
      </c>
    </row>
    <row r="335" spans="2:9" x14ac:dyDescent="0.25">
      <c r="B335" s="594">
        <v>604300005</v>
      </c>
      <c r="C335" s="593" t="s">
        <v>1584</v>
      </c>
      <c r="D335" s="595">
        <v>151</v>
      </c>
      <c r="E335" s="596">
        <v>104</v>
      </c>
      <c r="F335" s="596">
        <v>172</v>
      </c>
      <c r="G335" s="596">
        <v>118</v>
      </c>
      <c r="H335" s="600">
        <v>21</v>
      </c>
      <c r="I335" s="597">
        <v>14</v>
      </c>
    </row>
    <row r="336" spans="2:9" x14ac:dyDescent="0.25">
      <c r="B336" s="594">
        <v>604300006</v>
      </c>
      <c r="C336" s="593" t="s">
        <v>1585</v>
      </c>
      <c r="D336" s="595">
        <v>115</v>
      </c>
      <c r="E336" s="596">
        <v>69</v>
      </c>
      <c r="F336" s="596">
        <v>128</v>
      </c>
      <c r="G336" s="596">
        <v>78</v>
      </c>
      <c r="H336" s="600">
        <v>13</v>
      </c>
      <c r="I336" s="597">
        <v>9</v>
      </c>
    </row>
    <row r="337" spans="2:9" x14ac:dyDescent="0.25">
      <c r="B337" s="594">
        <v>620200001</v>
      </c>
      <c r="C337" s="593" t="s">
        <v>1484</v>
      </c>
      <c r="D337" s="595">
        <v>67</v>
      </c>
      <c r="E337" s="596">
        <v>31</v>
      </c>
      <c r="F337" s="596">
        <v>196</v>
      </c>
      <c r="G337" s="596">
        <v>80</v>
      </c>
      <c r="H337" s="600">
        <v>129</v>
      </c>
      <c r="I337" s="597">
        <v>49</v>
      </c>
    </row>
    <row r="338" spans="2:9" x14ac:dyDescent="0.25">
      <c r="B338" s="594">
        <v>620200003</v>
      </c>
      <c r="C338" s="593" t="s">
        <v>1145</v>
      </c>
      <c r="D338" s="595">
        <v>104</v>
      </c>
      <c r="E338" s="596">
        <v>42</v>
      </c>
      <c r="F338" s="596">
        <v>108</v>
      </c>
      <c r="G338" s="596">
        <v>43</v>
      </c>
      <c r="H338" s="600">
        <v>4</v>
      </c>
      <c r="I338" s="597">
        <v>1</v>
      </c>
    </row>
    <row r="339" spans="2:9" x14ac:dyDescent="0.25">
      <c r="B339" s="594">
        <v>620200015</v>
      </c>
      <c r="C339" s="593" t="s">
        <v>1148</v>
      </c>
      <c r="D339" s="595">
        <v>313</v>
      </c>
      <c r="E339" s="596">
        <v>211</v>
      </c>
      <c r="F339" s="596">
        <v>333</v>
      </c>
      <c r="G339" s="596">
        <v>221</v>
      </c>
      <c r="H339" s="600">
        <v>20</v>
      </c>
      <c r="I339" s="597">
        <v>10</v>
      </c>
    </row>
    <row r="340" spans="2:9" x14ac:dyDescent="0.25">
      <c r="B340" s="594">
        <v>620200017</v>
      </c>
      <c r="C340" s="593" t="s">
        <v>1378</v>
      </c>
      <c r="D340" s="595">
        <v>138</v>
      </c>
      <c r="E340" s="596">
        <v>63</v>
      </c>
      <c r="F340" s="596">
        <v>155</v>
      </c>
      <c r="G340" s="596">
        <v>69</v>
      </c>
      <c r="H340" s="600">
        <v>17</v>
      </c>
      <c r="I340" s="597">
        <v>6</v>
      </c>
    </row>
    <row r="341" spans="2:9" x14ac:dyDescent="0.25">
      <c r="B341" s="594">
        <v>620200040</v>
      </c>
      <c r="C341" s="593" t="s">
        <v>1149</v>
      </c>
      <c r="D341" s="595">
        <v>22</v>
      </c>
      <c r="E341" s="596">
        <v>11</v>
      </c>
      <c r="F341" s="596">
        <v>36</v>
      </c>
      <c r="G341" s="596">
        <v>15</v>
      </c>
      <c r="H341" s="600">
        <v>14</v>
      </c>
      <c r="I341" s="597">
        <v>4</v>
      </c>
    </row>
    <row r="342" spans="2:9" x14ac:dyDescent="0.25">
      <c r="B342" s="594">
        <v>620200057</v>
      </c>
      <c r="C342" s="593" t="s">
        <v>1150</v>
      </c>
      <c r="D342" s="595">
        <v>4</v>
      </c>
      <c r="E342" s="596">
        <v>2</v>
      </c>
      <c r="F342" s="596">
        <v>9</v>
      </c>
      <c r="G342" s="596">
        <v>4</v>
      </c>
      <c r="H342" s="600">
        <v>5</v>
      </c>
      <c r="I342" s="597">
        <v>2</v>
      </c>
    </row>
    <row r="343" spans="2:9" x14ac:dyDescent="0.25">
      <c r="B343" s="594">
        <v>624275401</v>
      </c>
      <c r="C343" s="593" t="s">
        <v>1153</v>
      </c>
      <c r="D343" s="595">
        <v>14</v>
      </c>
      <c r="E343" s="596">
        <v>4</v>
      </c>
      <c r="F343" s="596">
        <v>64</v>
      </c>
      <c r="G343" s="596">
        <v>13</v>
      </c>
      <c r="H343" s="600">
        <v>50</v>
      </c>
      <c r="I343" s="597">
        <v>9</v>
      </c>
    </row>
    <row r="344" spans="2:9" x14ac:dyDescent="0.25">
      <c r="B344" s="594">
        <v>640600006</v>
      </c>
      <c r="C344" s="593" t="s">
        <v>1156</v>
      </c>
      <c r="D344" s="595">
        <v>64</v>
      </c>
      <c r="E344" s="596">
        <v>26</v>
      </c>
      <c r="F344" s="596">
        <v>80</v>
      </c>
      <c r="G344" s="596">
        <v>31</v>
      </c>
      <c r="H344" s="600">
        <v>16</v>
      </c>
      <c r="I344" s="597">
        <v>5</v>
      </c>
    </row>
    <row r="345" spans="2:9" x14ac:dyDescent="0.25">
      <c r="B345" s="594">
        <v>640800004</v>
      </c>
      <c r="C345" s="593" t="s">
        <v>1158</v>
      </c>
      <c r="D345" s="595">
        <v>2</v>
      </c>
      <c r="E345" s="596">
        <v>1</v>
      </c>
      <c r="F345" s="596">
        <v>4</v>
      </c>
      <c r="G345" s="596">
        <v>2</v>
      </c>
      <c r="H345" s="600">
        <v>2</v>
      </c>
      <c r="I345" s="597">
        <v>1</v>
      </c>
    </row>
    <row r="346" spans="2:9" x14ac:dyDescent="0.25">
      <c r="B346" s="594">
        <v>641000014</v>
      </c>
      <c r="C346" s="593" t="s">
        <v>1294</v>
      </c>
      <c r="D346" s="595">
        <v>14</v>
      </c>
      <c r="E346" s="596">
        <v>5</v>
      </c>
      <c r="F346" s="596">
        <v>36</v>
      </c>
      <c r="G346" s="596">
        <v>17</v>
      </c>
      <c r="H346" s="600">
        <v>22</v>
      </c>
      <c r="I346" s="597">
        <v>12</v>
      </c>
    </row>
    <row r="347" spans="2:9" x14ac:dyDescent="0.25">
      <c r="B347" s="594">
        <v>641000015</v>
      </c>
      <c r="C347" s="593" t="s">
        <v>1159</v>
      </c>
      <c r="D347" s="595">
        <v>40</v>
      </c>
      <c r="E347" s="596">
        <v>28</v>
      </c>
      <c r="F347" s="596">
        <v>97</v>
      </c>
      <c r="G347" s="596">
        <v>53</v>
      </c>
      <c r="H347" s="600">
        <v>57</v>
      </c>
      <c r="I347" s="597">
        <v>25</v>
      </c>
    </row>
    <row r="348" spans="2:9" x14ac:dyDescent="0.25">
      <c r="B348" s="594">
        <v>641000016</v>
      </c>
      <c r="C348" s="593" t="s">
        <v>1160</v>
      </c>
      <c r="D348" s="595">
        <v>301</v>
      </c>
      <c r="E348" s="596">
        <v>193</v>
      </c>
      <c r="F348" s="596">
        <v>303</v>
      </c>
      <c r="G348" s="596">
        <v>194</v>
      </c>
      <c r="H348" s="600">
        <v>2</v>
      </c>
      <c r="I348" s="597">
        <v>1</v>
      </c>
    </row>
    <row r="349" spans="2:9" x14ac:dyDescent="0.25">
      <c r="B349" s="594">
        <v>641000017</v>
      </c>
      <c r="C349" s="593" t="s">
        <v>1161</v>
      </c>
      <c r="D349" s="595">
        <v>200</v>
      </c>
      <c r="E349" s="596">
        <v>138</v>
      </c>
      <c r="F349" s="596">
        <v>231</v>
      </c>
      <c r="G349" s="596">
        <v>151</v>
      </c>
      <c r="H349" s="600">
        <v>31</v>
      </c>
      <c r="I349" s="597">
        <v>13</v>
      </c>
    </row>
    <row r="350" spans="2:9" ht="25.5" x14ac:dyDescent="0.25">
      <c r="B350" s="594">
        <v>648500002</v>
      </c>
      <c r="C350" s="593" t="s">
        <v>1166</v>
      </c>
      <c r="D350" s="595">
        <v>120</v>
      </c>
      <c r="E350" s="596">
        <v>59</v>
      </c>
      <c r="F350" s="596">
        <v>182</v>
      </c>
      <c r="G350" s="596">
        <v>87</v>
      </c>
      <c r="H350" s="600">
        <v>62</v>
      </c>
      <c r="I350" s="597">
        <v>28</v>
      </c>
    </row>
    <row r="351" spans="2:9" x14ac:dyDescent="0.25">
      <c r="B351" s="594">
        <v>649300006</v>
      </c>
      <c r="C351" s="593" t="s">
        <v>1486</v>
      </c>
      <c r="D351" s="595">
        <v>3</v>
      </c>
      <c r="E351" s="596">
        <v>2</v>
      </c>
      <c r="F351" s="596">
        <v>10</v>
      </c>
      <c r="G351" s="596">
        <v>6</v>
      </c>
      <c r="H351" s="600">
        <v>7</v>
      </c>
      <c r="I351" s="597">
        <v>4</v>
      </c>
    </row>
    <row r="352" spans="2:9" x14ac:dyDescent="0.25">
      <c r="B352" s="594">
        <v>660200015</v>
      </c>
      <c r="C352" s="593" t="s">
        <v>1167</v>
      </c>
      <c r="D352" s="595">
        <v>75</v>
      </c>
      <c r="E352" s="596">
        <v>55</v>
      </c>
      <c r="F352" s="596">
        <v>83</v>
      </c>
      <c r="G352" s="596">
        <v>58</v>
      </c>
      <c r="H352" s="600">
        <v>8</v>
      </c>
      <c r="I352" s="597">
        <v>3</v>
      </c>
    </row>
    <row r="353" spans="2:9" x14ac:dyDescent="0.25">
      <c r="B353" s="594">
        <v>660200016</v>
      </c>
      <c r="C353" s="593" t="s">
        <v>1168</v>
      </c>
      <c r="D353" s="595">
        <v>18</v>
      </c>
      <c r="E353" s="596">
        <v>4</v>
      </c>
      <c r="F353" s="596">
        <v>20</v>
      </c>
      <c r="G353" s="596">
        <v>5</v>
      </c>
      <c r="H353" s="600">
        <v>2</v>
      </c>
      <c r="I353" s="597">
        <v>1</v>
      </c>
    </row>
    <row r="354" spans="2:9" x14ac:dyDescent="0.25">
      <c r="B354" s="594">
        <v>660200031</v>
      </c>
      <c r="C354" s="593" t="s">
        <v>1170</v>
      </c>
      <c r="D354" s="595">
        <v>84</v>
      </c>
      <c r="E354" s="596">
        <v>38</v>
      </c>
      <c r="F354" s="596">
        <v>153</v>
      </c>
      <c r="G354" s="596">
        <v>70</v>
      </c>
      <c r="H354" s="600">
        <v>69</v>
      </c>
      <c r="I354" s="597">
        <v>32</v>
      </c>
    </row>
    <row r="355" spans="2:9" ht="25.5" x14ac:dyDescent="0.25">
      <c r="B355" s="594">
        <v>660200033</v>
      </c>
      <c r="C355" s="593" t="s">
        <v>1171</v>
      </c>
      <c r="D355" s="595">
        <v>26</v>
      </c>
      <c r="E355" s="596">
        <v>7</v>
      </c>
      <c r="F355" s="596">
        <v>29</v>
      </c>
      <c r="G355" s="596">
        <v>10</v>
      </c>
      <c r="H355" s="600">
        <v>3</v>
      </c>
      <c r="I355" s="597">
        <v>3</v>
      </c>
    </row>
    <row r="356" spans="2:9" x14ac:dyDescent="0.25">
      <c r="B356" s="594">
        <v>660200036</v>
      </c>
      <c r="C356" s="593" t="s">
        <v>1172</v>
      </c>
      <c r="D356" s="595">
        <v>2</v>
      </c>
      <c r="E356" s="596">
        <v>1</v>
      </c>
      <c r="F356" s="596">
        <v>4</v>
      </c>
      <c r="G356" s="596">
        <v>2</v>
      </c>
      <c r="H356" s="600">
        <v>2</v>
      </c>
      <c r="I356" s="597">
        <v>1</v>
      </c>
    </row>
    <row r="357" spans="2:9" x14ac:dyDescent="0.25">
      <c r="B357" s="594">
        <v>660200040</v>
      </c>
      <c r="C357" s="593" t="s">
        <v>298</v>
      </c>
      <c r="D357" s="595">
        <v>267</v>
      </c>
      <c r="E357" s="596">
        <v>165</v>
      </c>
      <c r="F357" s="596">
        <v>269</v>
      </c>
      <c r="G357" s="596">
        <v>166</v>
      </c>
      <c r="H357" s="600">
        <v>2</v>
      </c>
      <c r="I357" s="597">
        <v>1</v>
      </c>
    </row>
    <row r="358" spans="2:9" x14ac:dyDescent="0.25">
      <c r="B358" s="594">
        <v>661000004</v>
      </c>
      <c r="C358" s="593" t="s">
        <v>1174</v>
      </c>
      <c r="D358" s="595">
        <v>4</v>
      </c>
      <c r="E358" s="596">
        <v>1</v>
      </c>
      <c r="F358" s="596">
        <v>14</v>
      </c>
      <c r="G358" s="596">
        <v>4</v>
      </c>
      <c r="H358" s="600">
        <v>10</v>
      </c>
      <c r="I358" s="597">
        <v>3</v>
      </c>
    </row>
    <row r="359" spans="2:9" x14ac:dyDescent="0.25">
      <c r="B359" s="594">
        <v>661000005</v>
      </c>
      <c r="C359" s="593" t="s">
        <v>1175</v>
      </c>
      <c r="D359" s="595">
        <v>356</v>
      </c>
      <c r="E359" s="596">
        <v>189</v>
      </c>
      <c r="F359" s="596">
        <v>420</v>
      </c>
      <c r="G359" s="596">
        <v>203</v>
      </c>
      <c r="H359" s="600">
        <v>64</v>
      </c>
      <c r="I359" s="597">
        <v>14</v>
      </c>
    </row>
    <row r="360" spans="2:9" x14ac:dyDescent="0.25">
      <c r="B360" s="594">
        <v>661400017</v>
      </c>
      <c r="C360" s="593" t="s">
        <v>1177</v>
      </c>
      <c r="D360" s="595">
        <v>104</v>
      </c>
      <c r="E360" s="596">
        <v>36</v>
      </c>
      <c r="F360" s="596">
        <v>106</v>
      </c>
      <c r="G360" s="596">
        <v>37</v>
      </c>
      <c r="H360" s="600">
        <v>2</v>
      </c>
      <c r="I360" s="597">
        <v>1</v>
      </c>
    </row>
    <row r="361" spans="2:9" x14ac:dyDescent="0.25">
      <c r="B361" s="594">
        <v>680200012</v>
      </c>
      <c r="C361" s="593" t="s">
        <v>1586</v>
      </c>
      <c r="D361" s="595">
        <v>141</v>
      </c>
      <c r="E361" s="596">
        <v>106</v>
      </c>
      <c r="F361" s="596">
        <v>144</v>
      </c>
      <c r="G361" s="596">
        <v>108</v>
      </c>
      <c r="H361" s="600">
        <v>3</v>
      </c>
      <c r="I361" s="597">
        <v>2</v>
      </c>
    </row>
    <row r="362" spans="2:9" x14ac:dyDescent="0.25">
      <c r="B362" s="594">
        <v>700200024</v>
      </c>
      <c r="C362" s="593" t="s">
        <v>1181</v>
      </c>
      <c r="D362" s="595">
        <v>14</v>
      </c>
      <c r="E362" s="596">
        <v>7</v>
      </c>
      <c r="F362" s="596">
        <v>18</v>
      </c>
      <c r="G362" s="596">
        <v>9</v>
      </c>
      <c r="H362" s="600">
        <v>4</v>
      </c>
      <c r="I362" s="597">
        <v>2</v>
      </c>
    </row>
    <row r="363" spans="2:9" x14ac:dyDescent="0.25">
      <c r="B363" s="594">
        <v>700200064</v>
      </c>
      <c r="C363" s="593" t="s">
        <v>1608</v>
      </c>
      <c r="D363" s="595">
        <v>1</v>
      </c>
      <c r="E363" s="596">
        <v>1</v>
      </c>
      <c r="F363" s="596">
        <v>10</v>
      </c>
      <c r="G363" s="596">
        <v>7</v>
      </c>
      <c r="H363" s="600">
        <v>9</v>
      </c>
      <c r="I363" s="597">
        <v>6</v>
      </c>
    </row>
    <row r="364" spans="2:9" x14ac:dyDescent="0.25">
      <c r="B364" s="594">
        <v>701400003</v>
      </c>
      <c r="C364" s="593" t="s">
        <v>1183</v>
      </c>
      <c r="D364" s="595">
        <v>22</v>
      </c>
      <c r="E364" s="596">
        <v>13</v>
      </c>
      <c r="F364" s="596">
        <v>26</v>
      </c>
      <c r="G364" s="596">
        <v>15</v>
      </c>
      <c r="H364" s="600">
        <v>4</v>
      </c>
      <c r="I364" s="597">
        <v>2</v>
      </c>
    </row>
    <row r="365" spans="2:9" x14ac:dyDescent="0.25">
      <c r="B365" s="594">
        <v>701800003</v>
      </c>
      <c r="C365" s="593" t="s">
        <v>1185</v>
      </c>
      <c r="D365" s="595">
        <v>177</v>
      </c>
      <c r="E365" s="596">
        <v>132</v>
      </c>
      <c r="F365" s="596">
        <v>178</v>
      </c>
      <c r="G365" s="596">
        <v>132</v>
      </c>
      <c r="H365" s="600">
        <v>1</v>
      </c>
      <c r="I365" s="597">
        <v>0</v>
      </c>
    </row>
    <row r="366" spans="2:9" x14ac:dyDescent="0.25">
      <c r="B366" s="594">
        <v>705500007</v>
      </c>
      <c r="C366" s="593" t="s">
        <v>1490</v>
      </c>
      <c r="D366" s="595">
        <v>13</v>
      </c>
      <c r="E366" s="596">
        <v>5</v>
      </c>
      <c r="F366" s="596">
        <v>198</v>
      </c>
      <c r="G366" s="596">
        <v>98</v>
      </c>
      <c r="H366" s="600">
        <v>185</v>
      </c>
      <c r="I366" s="597">
        <v>93</v>
      </c>
    </row>
    <row r="367" spans="2:9" x14ac:dyDescent="0.25">
      <c r="B367" s="594">
        <v>705500008</v>
      </c>
      <c r="C367" s="593" t="s">
        <v>1186</v>
      </c>
      <c r="D367" s="595">
        <v>18</v>
      </c>
      <c r="E367" s="596">
        <v>5</v>
      </c>
      <c r="F367" s="596">
        <v>26</v>
      </c>
      <c r="G367" s="596">
        <v>7</v>
      </c>
      <c r="H367" s="600">
        <v>8</v>
      </c>
      <c r="I367" s="597">
        <v>2</v>
      </c>
    </row>
    <row r="368" spans="2:9" ht="25.5" x14ac:dyDescent="0.25">
      <c r="B368" s="594">
        <v>740200018</v>
      </c>
      <c r="C368" s="593" t="s">
        <v>1384</v>
      </c>
      <c r="D368" s="595">
        <v>441</v>
      </c>
      <c r="E368" s="596">
        <v>233</v>
      </c>
      <c r="F368" s="596">
        <v>496</v>
      </c>
      <c r="G368" s="596">
        <v>248</v>
      </c>
      <c r="H368" s="600">
        <v>55</v>
      </c>
      <c r="I368" s="597">
        <v>15</v>
      </c>
    </row>
    <row r="369" spans="2:9" x14ac:dyDescent="0.25">
      <c r="B369" s="594">
        <v>740200023</v>
      </c>
      <c r="C369" s="593" t="s">
        <v>1187</v>
      </c>
      <c r="D369" s="595">
        <v>115</v>
      </c>
      <c r="E369" s="596">
        <v>47</v>
      </c>
      <c r="F369" s="596">
        <v>139</v>
      </c>
      <c r="G369" s="596">
        <v>57</v>
      </c>
      <c r="H369" s="600">
        <v>24</v>
      </c>
      <c r="I369" s="597">
        <v>10</v>
      </c>
    </row>
    <row r="370" spans="2:9" x14ac:dyDescent="0.25">
      <c r="B370" s="594">
        <v>740200027</v>
      </c>
      <c r="C370" s="593" t="s">
        <v>1189</v>
      </c>
      <c r="D370" s="595">
        <v>22</v>
      </c>
      <c r="E370" s="596">
        <v>11</v>
      </c>
      <c r="F370" s="596">
        <v>26</v>
      </c>
      <c r="G370" s="596">
        <v>13</v>
      </c>
      <c r="H370" s="600">
        <v>4</v>
      </c>
      <c r="I370" s="597">
        <v>2</v>
      </c>
    </row>
    <row r="371" spans="2:9" x14ac:dyDescent="0.25">
      <c r="B371" s="594">
        <v>740200029</v>
      </c>
      <c r="C371" s="593" t="s">
        <v>1191</v>
      </c>
      <c r="D371" s="595">
        <v>9</v>
      </c>
      <c r="E371" s="596">
        <v>3</v>
      </c>
      <c r="F371" s="596">
        <v>17</v>
      </c>
      <c r="G371" s="596">
        <v>4</v>
      </c>
      <c r="H371" s="600">
        <v>8</v>
      </c>
      <c r="I371" s="597">
        <v>1</v>
      </c>
    </row>
    <row r="372" spans="2:9" x14ac:dyDescent="0.25">
      <c r="B372" s="594">
        <v>740200042</v>
      </c>
      <c r="C372" s="593" t="s">
        <v>1385</v>
      </c>
      <c r="D372" s="595">
        <v>9</v>
      </c>
      <c r="E372" s="596">
        <v>6</v>
      </c>
      <c r="F372" s="596">
        <v>13</v>
      </c>
      <c r="G372" s="596">
        <v>8</v>
      </c>
      <c r="H372" s="600">
        <v>4</v>
      </c>
      <c r="I372" s="597">
        <v>2</v>
      </c>
    </row>
    <row r="373" spans="2:9" x14ac:dyDescent="0.25">
      <c r="B373" s="594">
        <v>740200055</v>
      </c>
      <c r="C373" s="593" t="s">
        <v>1195</v>
      </c>
      <c r="D373" s="595">
        <v>78</v>
      </c>
      <c r="E373" s="596">
        <v>48</v>
      </c>
      <c r="F373" s="596">
        <v>80</v>
      </c>
      <c r="G373" s="596">
        <v>49</v>
      </c>
      <c r="H373" s="600">
        <v>2</v>
      </c>
      <c r="I373" s="597">
        <v>1</v>
      </c>
    </row>
    <row r="374" spans="2:9" x14ac:dyDescent="0.25">
      <c r="B374" s="594">
        <v>740200065</v>
      </c>
      <c r="C374" s="593" t="s">
        <v>1386</v>
      </c>
      <c r="D374" s="595">
        <v>6</v>
      </c>
      <c r="E374" s="596">
        <v>2</v>
      </c>
      <c r="F374" s="596">
        <v>30</v>
      </c>
      <c r="G374" s="596">
        <v>9</v>
      </c>
      <c r="H374" s="600">
        <v>24</v>
      </c>
      <c r="I374" s="597">
        <v>7</v>
      </c>
    </row>
    <row r="375" spans="2:9" x14ac:dyDescent="0.25">
      <c r="B375" s="594">
        <v>740200087</v>
      </c>
      <c r="C375" s="593" t="s">
        <v>1197</v>
      </c>
      <c r="D375" s="595">
        <v>39</v>
      </c>
      <c r="E375" s="596">
        <v>18</v>
      </c>
      <c r="F375" s="596">
        <v>43</v>
      </c>
      <c r="G375" s="596">
        <v>19</v>
      </c>
      <c r="H375" s="600">
        <v>4</v>
      </c>
      <c r="I375" s="597">
        <v>1</v>
      </c>
    </row>
    <row r="376" spans="2:9" x14ac:dyDescent="0.25">
      <c r="B376" s="594">
        <v>740600005</v>
      </c>
      <c r="C376" s="593" t="s">
        <v>1199</v>
      </c>
      <c r="D376" s="595">
        <v>10</v>
      </c>
      <c r="E376" s="596">
        <v>5</v>
      </c>
      <c r="F376" s="596">
        <v>14</v>
      </c>
      <c r="G376" s="596">
        <v>7</v>
      </c>
      <c r="H376" s="600">
        <v>4</v>
      </c>
      <c r="I376" s="597">
        <v>2</v>
      </c>
    </row>
    <row r="377" spans="2:9" x14ac:dyDescent="0.25">
      <c r="B377" s="594">
        <v>740600006</v>
      </c>
      <c r="C377" s="593" t="s">
        <v>1200</v>
      </c>
      <c r="D377" s="595">
        <v>478</v>
      </c>
      <c r="E377" s="596">
        <v>279</v>
      </c>
      <c r="F377" s="596">
        <v>509</v>
      </c>
      <c r="G377" s="596">
        <v>285</v>
      </c>
      <c r="H377" s="600">
        <v>31</v>
      </c>
      <c r="I377" s="597">
        <v>6</v>
      </c>
    </row>
    <row r="378" spans="2:9" x14ac:dyDescent="0.25">
      <c r="B378" s="594">
        <v>741000003</v>
      </c>
      <c r="C378" s="593" t="s">
        <v>1201</v>
      </c>
      <c r="D378" s="595">
        <v>115</v>
      </c>
      <c r="E378" s="596">
        <v>19</v>
      </c>
      <c r="F378" s="596">
        <v>179</v>
      </c>
      <c r="G378" s="596">
        <v>25</v>
      </c>
      <c r="H378" s="600">
        <v>64</v>
      </c>
      <c r="I378" s="597">
        <v>6</v>
      </c>
    </row>
    <row r="379" spans="2:9" ht="25.5" x14ac:dyDescent="0.25">
      <c r="B379" s="594">
        <v>741400002</v>
      </c>
      <c r="C379" s="593" t="s">
        <v>1203</v>
      </c>
      <c r="D379" s="595">
        <v>518</v>
      </c>
      <c r="E379" s="596">
        <v>294</v>
      </c>
      <c r="F379" s="596">
        <v>648</v>
      </c>
      <c r="G379" s="596">
        <v>352</v>
      </c>
      <c r="H379" s="600">
        <v>130</v>
      </c>
      <c r="I379" s="597">
        <v>58</v>
      </c>
    </row>
    <row r="380" spans="2:9" ht="25.5" x14ac:dyDescent="0.25">
      <c r="B380" s="594">
        <v>741400003</v>
      </c>
      <c r="C380" s="593" t="s">
        <v>1387</v>
      </c>
      <c r="D380" s="595">
        <v>4</v>
      </c>
      <c r="E380" s="596">
        <v>1</v>
      </c>
      <c r="F380" s="596">
        <v>18</v>
      </c>
      <c r="G380" s="596">
        <v>2</v>
      </c>
      <c r="H380" s="600">
        <v>14</v>
      </c>
      <c r="I380" s="597">
        <v>1</v>
      </c>
    </row>
    <row r="381" spans="2:9" x14ac:dyDescent="0.25">
      <c r="B381" s="594">
        <v>741400004</v>
      </c>
      <c r="C381" s="593" t="s">
        <v>1495</v>
      </c>
      <c r="D381" s="595">
        <v>10</v>
      </c>
      <c r="E381" s="596">
        <v>3</v>
      </c>
      <c r="F381" s="596">
        <v>325</v>
      </c>
      <c r="G381" s="596">
        <v>72</v>
      </c>
      <c r="H381" s="600">
        <v>315</v>
      </c>
      <c r="I381" s="597">
        <v>69</v>
      </c>
    </row>
    <row r="382" spans="2:9" x14ac:dyDescent="0.25">
      <c r="B382" s="594">
        <v>741400010</v>
      </c>
      <c r="C382" s="593" t="s">
        <v>1496</v>
      </c>
      <c r="D382" s="595">
        <v>233</v>
      </c>
      <c r="E382" s="596">
        <v>127</v>
      </c>
      <c r="F382" s="596">
        <v>234</v>
      </c>
      <c r="G382" s="596">
        <v>128</v>
      </c>
      <c r="H382" s="600">
        <v>1</v>
      </c>
      <c r="I382" s="597">
        <v>1</v>
      </c>
    </row>
    <row r="383" spans="2:9" x14ac:dyDescent="0.25">
      <c r="B383" s="594">
        <v>741400023</v>
      </c>
      <c r="C383" s="593" t="s">
        <v>1205</v>
      </c>
      <c r="D383" s="595">
        <v>87</v>
      </c>
      <c r="E383" s="596">
        <v>41</v>
      </c>
      <c r="F383" s="596">
        <v>99</v>
      </c>
      <c r="G383" s="596">
        <v>45</v>
      </c>
      <c r="H383" s="600">
        <v>12</v>
      </c>
      <c r="I383" s="597">
        <v>4</v>
      </c>
    </row>
    <row r="384" spans="2:9" x14ac:dyDescent="0.25">
      <c r="B384" s="594">
        <v>741400024</v>
      </c>
      <c r="C384" s="593" t="s">
        <v>1206</v>
      </c>
      <c r="D384" s="595">
        <v>110</v>
      </c>
      <c r="E384" s="596">
        <v>79</v>
      </c>
      <c r="F384" s="596">
        <v>116</v>
      </c>
      <c r="G384" s="596">
        <v>81</v>
      </c>
      <c r="H384" s="600">
        <v>6</v>
      </c>
      <c r="I384" s="597">
        <v>2</v>
      </c>
    </row>
    <row r="385" spans="2:9" x14ac:dyDescent="0.25">
      <c r="B385" s="594">
        <v>760200005</v>
      </c>
      <c r="C385" s="593" t="s">
        <v>1588</v>
      </c>
      <c r="D385" s="595">
        <v>206</v>
      </c>
      <c r="E385" s="596">
        <v>141</v>
      </c>
      <c r="F385" s="596">
        <v>255</v>
      </c>
      <c r="G385" s="596">
        <v>158</v>
      </c>
      <c r="H385" s="600">
        <v>49</v>
      </c>
      <c r="I385" s="597">
        <v>17</v>
      </c>
    </row>
    <row r="386" spans="2:9" x14ac:dyDescent="0.25">
      <c r="B386" s="594">
        <v>760200013</v>
      </c>
      <c r="C386" s="593" t="s">
        <v>1207</v>
      </c>
      <c r="D386" s="595">
        <v>322</v>
      </c>
      <c r="E386" s="596">
        <v>157</v>
      </c>
      <c r="F386" s="596">
        <v>325</v>
      </c>
      <c r="G386" s="596">
        <v>159</v>
      </c>
      <c r="H386" s="600">
        <v>3</v>
      </c>
      <c r="I386" s="597">
        <v>2</v>
      </c>
    </row>
    <row r="387" spans="2:9" x14ac:dyDescent="0.25">
      <c r="B387" s="594">
        <v>761200010</v>
      </c>
      <c r="C387" s="593" t="s">
        <v>1209</v>
      </c>
      <c r="D387" s="595">
        <v>32</v>
      </c>
      <c r="E387" s="596">
        <v>15</v>
      </c>
      <c r="F387" s="596">
        <v>36</v>
      </c>
      <c r="G387" s="596">
        <v>18</v>
      </c>
      <c r="H387" s="600">
        <v>4</v>
      </c>
      <c r="I387" s="597">
        <v>3</v>
      </c>
    </row>
    <row r="388" spans="2:9" ht="25.5" x14ac:dyDescent="0.25">
      <c r="B388" s="594">
        <v>761200023</v>
      </c>
      <c r="C388" s="593" t="s">
        <v>1210</v>
      </c>
      <c r="D388" s="595">
        <v>12</v>
      </c>
      <c r="E388" s="596">
        <v>7</v>
      </c>
      <c r="F388" s="596">
        <v>21</v>
      </c>
      <c r="G388" s="596">
        <v>10</v>
      </c>
      <c r="H388" s="600">
        <v>9</v>
      </c>
      <c r="I388" s="597">
        <v>3</v>
      </c>
    </row>
    <row r="389" spans="2:9" x14ac:dyDescent="0.25">
      <c r="B389" s="594">
        <v>766300002</v>
      </c>
      <c r="C389" s="593" t="s">
        <v>1388</v>
      </c>
      <c r="D389" s="595">
        <v>90</v>
      </c>
      <c r="E389" s="596">
        <v>57</v>
      </c>
      <c r="F389" s="596">
        <v>149</v>
      </c>
      <c r="G389" s="596">
        <v>86</v>
      </c>
      <c r="H389" s="600">
        <v>59</v>
      </c>
      <c r="I389" s="597">
        <v>29</v>
      </c>
    </row>
    <row r="390" spans="2:9" x14ac:dyDescent="0.25">
      <c r="B390" s="594">
        <v>780200009</v>
      </c>
      <c r="C390" s="593" t="s">
        <v>1211</v>
      </c>
      <c r="D390" s="595">
        <v>189</v>
      </c>
      <c r="E390" s="596">
        <v>134</v>
      </c>
      <c r="F390" s="596">
        <v>192</v>
      </c>
      <c r="G390" s="596">
        <v>136</v>
      </c>
      <c r="H390" s="600">
        <v>3</v>
      </c>
      <c r="I390" s="597">
        <v>2</v>
      </c>
    </row>
    <row r="391" spans="2:9" x14ac:dyDescent="0.25">
      <c r="B391" s="594">
        <v>780200011</v>
      </c>
      <c r="C391" s="593" t="s">
        <v>1590</v>
      </c>
      <c r="D391" s="595">
        <v>272</v>
      </c>
      <c r="E391" s="596">
        <v>172</v>
      </c>
      <c r="F391" s="596">
        <v>274</v>
      </c>
      <c r="G391" s="596">
        <v>174</v>
      </c>
      <c r="H391" s="600">
        <v>2</v>
      </c>
      <c r="I391" s="597">
        <v>2</v>
      </c>
    </row>
    <row r="392" spans="2:9" ht="25.5" x14ac:dyDescent="0.25">
      <c r="B392" s="594">
        <v>780200014</v>
      </c>
      <c r="C392" s="593" t="s">
        <v>1498</v>
      </c>
      <c r="D392" s="595">
        <v>311</v>
      </c>
      <c r="E392" s="596">
        <v>175</v>
      </c>
      <c r="F392" s="596">
        <v>322</v>
      </c>
      <c r="G392" s="596">
        <v>181</v>
      </c>
      <c r="H392" s="600">
        <v>11</v>
      </c>
      <c r="I392" s="597">
        <v>6</v>
      </c>
    </row>
    <row r="393" spans="2:9" x14ac:dyDescent="0.25">
      <c r="B393" s="594">
        <v>781800015</v>
      </c>
      <c r="C393" s="593" t="s">
        <v>1499</v>
      </c>
      <c r="D393" s="595">
        <v>35</v>
      </c>
      <c r="E393" s="596">
        <v>16</v>
      </c>
      <c r="F393" s="596">
        <v>37</v>
      </c>
      <c r="G393" s="596">
        <v>17</v>
      </c>
      <c r="H393" s="600">
        <v>2</v>
      </c>
      <c r="I393" s="597">
        <v>1</v>
      </c>
    </row>
    <row r="394" spans="2:9" x14ac:dyDescent="0.25">
      <c r="B394" s="594">
        <v>800600003</v>
      </c>
      <c r="C394" s="593" t="s">
        <v>1500</v>
      </c>
      <c r="D394" s="595">
        <v>94</v>
      </c>
      <c r="E394" s="596">
        <v>45</v>
      </c>
      <c r="F394" s="596">
        <v>152</v>
      </c>
      <c r="G394" s="596">
        <v>63</v>
      </c>
      <c r="H394" s="600">
        <v>58</v>
      </c>
      <c r="I394" s="597">
        <v>18</v>
      </c>
    </row>
    <row r="395" spans="2:9" x14ac:dyDescent="0.25">
      <c r="B395" s="594">
        <v>800600007</v>
      </c>
      <c r="C395" s="593" t="s">
        <v>1501</v>
      </c>
      <c r="D395" s="595">
        <v>9</v>
      </c>
      <c r="E395" s="596">
        <v>6</v>
      </c>
      <c r="F395" s="596">
        <v>13</v>
      </c>
      <c r="G395" s="596">
        <v>9</v>
      </c>
      <c r="H395" s="600">
        <v>4</v>
      </c>
      <c r="I395" s="597">
        <v>3</v>
      </c>
    </row>
    <row r="396" spans="2:9" x14ac:dyDescent="0.25">
      <c r="B396" s="594">
        <v>800800004</v>
      </c>
      <c r="C396" s="593" t="s">
        <v>1391</v>
      </c>
      <c r="D396" s="595">
        <v>41</v>
      </c>
      <c r="E396" s="596">
        <v>21</v>
      </c>
      <c r="F396" s="596">
        <v>59</v>
      </c>
      <c r="G396" s="596">
        <v>30</v>
      </c>
      <c r="H396" s="600">
        <v>18</v>
      </c>
      <c r="I396" s="597">
        <v>9</v>
      </c>
    </row>
    <row r="397" spans="2:9" ht="25.5" x14ac:dyDescent="0.25">
      <c r="B397" s="594">
        <v>800800012</v>
      </c>
      <c r="C397" s="593" t="s">
        <v>1393</v>
      </c>
      <c r="D397" s="595">
        <v>77</v>
      </c>
      <c r="E397" s="596">
        <v>36</v>
      </c>
      <c r="F397" s="596">
        <v>81</v>
      </c>
      <c r="G397" s="596">
        <v>37</v>
      </c>
      <c r="H397" s="600">
        <v>4</v>
      </c>
      <c r="I397" s="597">
        <v>1</v>
      </c>
    </row>
    <row r="398" spans="2:9" ht="25.5" x14ac:dyDescent="0.25">
      <c r="B398" s="594">
        <v>800800034</v>
      </c>
      <c r="C398" s="593" t="s">
        <v>1591</v>
      </c>
      <c r="D398" s="595">
        <v>110</v>
      </c>
      <c r="E398" s="596">
        <v>48</v>
      </c>
      <c r="F398" s="596">
        <v>135</v>
      </c>
      <c r="G398" s="596">
        <v>51</v>
      </c>
      <c r="H398" s="600">
        <v>25</v>
      </c>
      <c r="I398" s="597">
        <v>3</v>
      </c>
    </row>
    <row r="399" spans="2:9" ht="25.5" x14ac:dyDescent="0.25">
      <c r="B399" s="594">
        <v>801000003</v>
      </c>
      <c r="C399" s="593" t="s">
        <v>1394</v>
      </c>
      <c r="D399" s="595">
        <v>541</v>
      </c>
      <c r="E399" s="596">
        <v>289</v>
      </c>
      <c r="F399" s="596">
        <v>559</v>
      </c>
      <c r="G399" s="596">
        <v>294</v>
      </c>
      <c r="H399" s="600">
        <v>18</v>
      </c>
      <c r="I399" s="597">
        <v>5</v>
      </c>
    </row>
    <row r="400" spans="2:9" x14ac:dyDescent="0.25">
      <c r="B400" s="594">
        <v>801000017</v>
      </c>
      <c r="C400" s="593" t="s">
        <v>1215</v>
      </c>
      <c r="D400" s="595">
        <v>291</v>
      </c>
      <c r="E400" s="596">
        <v>184</v>
      </c>
      <c r="F400" s="596">
        <v>300</v>
      </c>
      <c r="G400" s="596">
        <v>190</v>
      </c>
      <c r="H400" s="600">
        <v>9</v>
      </c>
      <c r="I400" s="597">
        <v>6</v>
      </c>
    </row>
    <row r="401" spans="2:9" x14ac:dyDescent="0.25">
      <c r="B401" s="594">
        <v>801000018</v>
      </c>
      <c r="C401" s="593" t="s">
        <v>1216</v>
      </c>
      <c r="D401" s="595">
        <v>318</v>
      </c>
      <c r="E401" s="596">
        <v>208</v>
      </c>
      <c r="F401" s="596">
        <v>320</v>
      </c>
      <c r="G401" s="596">
        <v>209</v>
      </c>
      <c r="H401" s="600">
        <v>2</v>
      </c>
      <c r="I401" s="597">
        <v>1</v>
      </c>
    </row>
    <row r="402" spans="2:9" x14ac:dyDescent="0.25">
      <c r="B402" s="594">
        <v>801000025</v>
      </c>
      <c r="C402" s="593" t="s">
        <v>1218</v>
      </c>
      <c r="D402" s="595">
        <v>109</v>
      </c>
      <c r="E402" s="596">
        <v>53</v>
      </c>
      <c r="F402" s="596">
        <v>120</v>
      </c>
      <c r="G402" s="596">
        <v>58</v>
      </c>
      <c r="H402" s="600">
        <v>11</v>
      </c>
      <c r="I402" s="597">
        <v>5</v>
      </c>
    </row>
    <row r="403" spans="2:9" x14ac:dyDescent="0.25">
      <c r="B403" s="594">
        <v>801200004</v>
      </c>
      <c r="C403" s="593" t="s">
        <v>1220</v>
      </c>
      <c r="D403" s="595">
        <v>30</v>
      </c>
      <c r="E403" s="596">
        <v>17</v>
      </c>
      <c r="F403" s="596">
        <v>53</v>
      </c>
      <c r="G403" s="596">
        <v>29</v>
      </c>
      <c r="H403" s="600">
        <v>23</v>
      </c>
      <c r="I403" s="597">
        <v>12</v>
      </c>
    </row>
    <row r="404" spans="2:9" x14ac:dyDescent="0.25">
      <c r="B404" s="594">
        <v>801200006</v>
      </c>
      <c r="C404" s="593" t="s">
        <v>1221</v>
      </c>
      <c r="D404" s="595">
        <v>197</v>
      </c>
      <c r="E404" s="596">
        <v>143</v>
      </c>
      <c r="F404" s="596">
        <v>198</v>
      </c>
      <c r="G404" s="596">
        <v>144</v>
      </c>
      <c r="H404" s="600">
        <v>1</v>
      </c>
      <c r="I404" s="597">
        <v>1</v>
      </c>
    </row>
    <row r="405" spans="2:9" x14ac:dyDescent="0.25">
      <c r="B405" s="594">
        <v>801200012</v>
      </c>
      <c r="C405" s="593" t="s">
        <v>1222</v>
      </c>
      <c r="D405" s="595">
        <v>170</v>
      </c>
      <c r="E405" s="596">
        <v>111</v>
      </c>
      <c r="F405" s="596">
        <v>212</v>
      </c>
      <c r="G405" s="596">
        <v>126</v>
      </c>
      <c r="H405" s="600">
        <v>42</v>
      </c>
      <c r="I405" s="597">
        <v>15</v>
      </c>
    </row>
    <row r="406" spans="2:9" x14ac:dyDescent="0.25">
      <c r="B406" s="594">
        <v>801200040</v>
      </c>
      <c r="C406" s="593" t="s">
        <v>1224</v>
      </c>
      <c r="D406" s="595">
        <v>169</v>
      </c>
      <c r="E406" s="596">
        <v>58</v>
      </c>
      <c r="F406" s="596">
        <v>171</v>
      </c>
      <c r="G406" s="596">
        <v>59</v>
      </c>
      <c r="H406" s="600">
        <v>2</v>
      </c>
      <c r="I406" s="597">
        <v>1</v>
      </c>
    </row>
    <row r="407" spans="2:9" x14ac:dyDescent="0.25">
      <c r="B407" s="594">
        <v>801200041</v>
      </c>
      <c r="C407" s="593" t="s">
        <v>1504</v>
      </c>
      <c r="D407" s="595">
        <v>117</v>
      </c>
      <c r="E407" s="596">
        <v>53</v>
      </c>
      <c r="F407" s="596">
        <v>131</v>
      </c>
      <c r="G407" s="596">
        <v>57</v>
      </c>
      <c r="H407" s="600">
        <v>14</v>
      </c>
      <c r="I407" s="597">
        <v>4</v>
      </c>
    </row>
    <row r="408" spans="2:9" x14ac:dyDescent="0.25">
      <c r="B408" s="594">
        <v>801200043</v>
      </c>
      <c r="C408" s="593" t="s">
        <v>1225</v>
      </c>
      <c r="D408" s="595">
        <v>40</v>
      </c>
      <c r="E408" s="596">
        <v>20</v>
      </c>
      <c r="F408" s="596">
        <v>55</v>
      </c>
      <c r="G408" s="596">
        <v>28</v>
      </c>
      <c r="H408" s="600">
        <v>15</v>
      </c>
      <c r="I408" s="597">
        <v>8</v>
      </c>
    </row>
    <row r="409" spans="2:9" x14ac:dyDescent="0.25">
      <c r="B409" s="594">
        <v>801200045</v>
      </c>
      <c r="C409" s="593" t="s">
        <v>1226</v>
      </c>
      <c r="D409" s="595">
        <v>193</v>
      </c>
      <c r="E409" s="596">
        <v>81</v>
      </c>
      <c r="F409" s="596">
        <v>195</v>
      </c>
      <c r="G409" s="596">
        <v>82</v>
      </c>
      <c r="H409" s="600">
        <v>2</v>
      </c>
      <c r="I409" s="597">
        <v>1</v>
      </c>
    </row>
    <row r="410" spans="2:9" x14ac:dyDescent="0.25">
      <c r="B410" s="594">
        <v>801400006</v>
      </c>
      <c r="C410" s="593" t="s">
        <v>1505</v>
      </c>
      <c r="D410" s="595">
        <v>36</v>
      </c>
      <c r="E410" s="596">
        <v>6</v>
      </c>
      <c r="F410" s="596">
        <v>42</v>
      </c>
      <c r="G410" s="596">
        <v>9</v>
      </c>
      <c r="H410" s="600">
        <v>6</v>
      </c>
      <c r="I410" s="597">
        <v>3</v>
      </c>
    </row>
    <row r="411" spans="2:9" x14ac:dyDescent="0.25">
      <c r="B411" s="594">
        <v>801600003</v>
      </c>
      <c r="C411" s="593" t="s">
        <v>558</v>
      </c>
      <c r="D411" s="595">
        <v>9</v>
      </c>
      <c r="E411" s="596">
        <v>6</v>
      </c>
      <c r="F411" s="596">
        <v>52</v>
      </c>
      <c r="G411" s="596">
        <v>27</v>
      </c>
      <c r="H411" s="600">
        <v>43</v>
      </c>
      <c r="I411" s="597">
        <v>21</v>
      </c>
    </row>
    <row r="412" spans="2:9" x14ac:dyDescent="0.25">
      <c r="B412" s="594">
        <v>801600015</v>
      </c>
      <c r="C412" s="593" t="s">
        <v>1227</v>
      </c>
      <c r="D412" s="595">
        <v>24</v>
      </c>
      <c r="E412" s="596">
        <v>21</v>
      </c>
      <c r="F412" s="596">
        <v>28</v>
      </c>
      <c r="G412" s="596">
        <v>22</v>
      </c>
      <c r="H412" s="600">
        <v>4</v>
      </c>
      <c r="I412" s="597">
        <v>1</v>
      </c>
    </row>
    <row r="413" spans="2:9" x14ac:dyDescent="0.25">
      <c r="B413" s="594">
        <v>801600061</v>
      </c>
      <c r="C413" s="593" t="s">
        <v>1228</v>
      </c>
      <c r="D413" s="595">
        <v>174</v>
      </c>
      <c r="E413" s="596">
        <v>69</v>
      </c>
      <c r="F413" s="596">
        <v>219</v>
      </c>
      <c r="G413" s="596">
        <v>83</v>
      </c>
      <c r="H413" s="600">
        <v>45</v>
      </c>
      <c r="I413" s="597">
        <v>14</v>
      </c>
    </row>
    <row r="414" spans="2:9" x14ac:dyDescent="0.25">
      <c r="B414" s="594">
        <v>801600079</v>
      </c>
      <c r="C414" s="593" t="s">
        <v>1229</v>
      </c>
      <c r="D414" s="595">
        <v>93</v>
      </c>
      <c r="E414" s="596">
        <v>33</v>
      </c>
      <c r="F414" s="596">
        <v>101</v>
      </c>
      <c r="G414" s="596">
        <v>36</v>
      </c>
      <c r="H414" s="600">
        <v>8</v>
      </c>
      <c r="I414" s="597">
        <v>3</v>
      </c>
    </row>
    <row r="415" spans="2:9" x14ac:dyDescent="0.25">
      <c r="B415" s="594">
        <v>801600081</v>
      </c>
      <c r="C415" s="593" t="s">
        <v>1230</v>
      </c>
      <c r="D415" s="595">
        <v>212</v>
      </c>
      <c r="E415" s="596">
        <v>106</v>
      </c>
      <c r="F415" s="596">
        <v>216</v>
      </c>
      <c r="G415" s="596">
        <v>108</v>
      </c>
      <c r="H415" s="600">
        <v>4</v>
      </c>
      <c r="I415" s="597">
        <v>2</v>
      </c>
    </row>
    <row r="416" spans="2:9" x14ac:dyDescent="0.25">
      <c r="B416" s="594">
        <v>801800015</v>
      </c>
      <c r="C416" s="593" t="s">
        <v>1231</v>
      </c>
      <c r="D416" s="595">
        <v>389</v>
      </c>
      <c r="E416" s="596">
        <v>243</v>
      </c>
      <c r="F416" s="596">
        <v>429</v>
      </c>
      <c r="G416" s="596">
        <v>249</v>
      </c>
      <c r="H416" s="600">
        <v>40</v>
      </c>
      <c r="I416" s="597">
        <v>6</v>
      </c>
    </row>
    <row r="417" spans="2:9" x14ac:dyDescent="0.25">
      <c r="B417" s="594">
        <v>804400003</v>
      </c>
      <c r="C417" s="593" t="s">
        <v>1232</v>
      </c>
      <c r="D417" s="595">
        <v>78</v>
      </c>
      <c r="E417" s="596">
        <v>30</v>
      </c>
      <c r="F417" s="596">
        <v>84</v>
      </c>
      <c r="G417" s="596">
        <v>32</v>
      </c>
      <c r="H417" s="600">
        <v>6</v>
      </c>
      <c r="I417" s="597">
        <v>2</v>
      </c>
    </row>
    <row r="418" spans="2:9" x14ac:dyDescent="0.25">
      <c r="B418" s="594">
        <v>804475401</v>
      </c>
      <c r="C418" s="593" t="s">
        <v>1234</v>
      </c>
      <c r="D418" s="595">
        <v>55</v>
      </c>
      <c r="E418" s="596">
        <v>34</v>
      </c>
      <c r="F418" s="596">
        <v>56</v>
      </c>
      <c r="G418" s="596">
        <v>35</v>
      </c>
      <c r="H418" s="600">
        <v>1</v>
      </c>
      <c r="I418" s="597">
        <v>1</v>
      </c>
    </row>
    <row r="419" spans="2:9" x14ac:dyDescent="0.25">
      <c r="B419" s="594">
        <v>804900004</v>
      </c>
      <c r="C419" s="593" t="s">
        <v>1235</v>
      </c>
      <c r="D419" s="595">
        <v>346</v>
      </c>
      <c r="E419" s="596">
        <v>187</v>
      </c>
      <c r="F419" s="596">
        <v>356</v>
      </c>
      <c r="G419" s="596">
        <v>187</v>
      </c>
      <c r="H419" s="600">
        <v>10</v>
      </c>
      <c r="I419" s="597">
        <v>0</v>
      </c>
    </row>
    <row r="420" spans="2:9" ht="25.5" x14ac:dyDescent="0.25">
      <c r="B420" s="594">
        <v>804900005</v>
      </c>
      <c r="C420" s="593" t="s">
        <v>1236</v>
      </c>
      <c r="D420" s="595">
        <v>824</v>
      </c>
      <c r="E420" s="596">
        <v>381</v>
      </c>
      <c r="F420" s="596">
        <v>861</v>
      </c>
      <c r="G420" s="596">
        <v>399</v>
      </c>
      <c r="H420" s="600">
        <v>37</v>
      </c>
      <c r="I420" s="597">
        <v>18</v>
      </c>
    </row>
    <row r="421" spans="2:9" x14ac:dyDescent="0.25">
      <c r="B421" s="594">
        <v>804900010</v>
      </c>
      <c r="C421" s="593" t="s">
        <v>1593</v>
      </c>
      <c r="D421" s="595">
        <v>66</v>
      </c>
      <c r="E421" s="596">
        <v>38</v>
      </c>
      <c r="F421" s="596">
        <v>76</v>
      </c>
      <c r="G421" s="596">
        <v>44</v>
      </c>
      <c r="H421" s="600">
        <v>10</v>
      </c>
      <c r="I421" s="597">
        <v>6</v>
      </c>
    </row>
    <row r="422" spans="2:9" x14ac:dyDescent="0.25">
      <c r="B422" s="594">
        <v>805200008</v>
      </c>
      <c r="C422" s="593" t="s">
        <v>1398</v>
      </c>
      <c r="D422" s="595">
        <v>37</v>
      </c>
      <c r="E422" s="596">
        <v>24</v>
      </c>
      <c r="F422" s="596">
        <v>47</v>
      </c>
      <c r="G422" s="596">
        <v>30</v>
      </c>
      <c r="H422" s="600">
        <v>10</v>
      </c>
      <c r="I422" s="597">
        <v>6</v>
      </c>
    </row>
    <row r="423" spans="2:9" x14ac:dyDescent="0.25">
      <c r="B423" s="594">
        <v>806000001</v>
      </c>
      <c r="C423" s="593" t="s">
        <v>1594</v>
      </c>
      <c r="D423" s="595">
        <v>98</v>
      </c>
      <c r="E423" s="596">
        <v>56</v>
      </c>
      <c r="F423" s="596">
        <v>101</v>
      </c>
      <c r="G423" s="596">
        <v>56</v>
      </c>
      <c r="H423" s="600">
        <v>3</v>
      </c>
      <c r="I423" s="597">
        <v>0</v>
      </c>
    </row>
    <row r="424" spans="2:9" x14ac:dyDescent="0.25">
      <c r="B424" s="594">
        <v>807400002</v>
      </c>
      <c r="C424" s="593" t="s">
        <v>1238</v>
      </c>
      <c r="D424" s="595">
        <v>185</v>
      </c>
      <c r="E424" s="596">
        <v>94</v>
      </c>
      <c r="F424" s="596">
        <v>196</v>
      </c>
      <c r="G424" s="596">
        <v>100</v>
      </c>
      <c r="H424" s="600">
        <v>11</v>
      </c>
      <c r="I424" s="597">
        <v>6</v>
      </c>
    </row>
    <row r="425" spans="2:9" x14ac:dyDescent="0.25">
      <c r="B425" s="594">
        <v>807600007</v>
      </c>
      <c r="C425" s="593" t="s">
        <v>1240</v>
      </c>
      <c r="D425" s="595">
        <v>153</v>
      </c>
      <c r="E425" s="596">
        <v>78</v>
      </c>
      <c r="F425" s="596">
        <v>185</v>
      </c>
      <c r="G425" s="596">
        <v>82</v>
      </c>
      <c r="H425" s="600">
        <v>32</v>
      </c>
      <c r="I425" s="597">
        <v>4</v>
      </c>
    </row>
    <row r="426" spans="2:9" x14ac:dyDescent="0.25">
      <c r="B426" s="594">
        <v>807600028</v>
      </c>
      <c r="C426" s="593" t="s">
        <v>1241</v>
      </c>
      <c r="D426" s="595">
        <v>219</v>
      </c>
      <c r="E426" s="596">
        <v>99</v>
      </c>
      <c r="F426" s="596">
        <v>221</v>
      </c>
      <c r="G426" s="596">
        <v>99</v>
      </c>
      <c r="H426" s="600">
        <v>2</v>
      </c>
      <c r="I426" s="597">
        <v>0</v>
      </c>
    </row>
    <row r="427" spans="2:9" ht="25.5" x14ac:dyDescent="0.25">
      <c r="B427" s="604">
        <v>809635210</v>
      </c>
      <c r="C427" s="605" t="s">
        <v>1399</v>
      </c>
      <c r="D427" s="606">
        <v>68</v>
      </c>
      <c r="E427" s="607">
        <v>35</v>
      </c>
      <c r="F427" s="596">
        <v>141</v>
      </c>
      <c r="G427" s="596">
        <v>50</v>
      </c>
      <c r="H427" s="600">
        <v>73</v>
      </c>
      <c r="I427" s="597">
        <v>15</v>
      </c>
    </row>
    <row r="428" spans="2:9" x14ac:dyDescent="0.25">
      <c r="B428" s="594">
        <v>840200009</v>
      </c>
      <c r="C428" s="593" t="s">
        <v>1507</v>
      </c>
      <c r="D428" s="595">
        <v>20</v>
      </c>
      <c r="E428" s="596">
        <v>8</v>
      </c>
      <c r="F428" s="596">
        <v>22</v>
      </c>
      <c r="G428" s="596">
        <v>9</v>
      </c>
      <c r="H428" s="600">
        <v>2</v>
      </c>
      <c r="I428" s="597">
        <v>1</v>
      </c>
    </row>
    <row r="429" spans="2:9" x14ac:dyDescent="0.25">
      <c r="B429" s="594">
        <v>840200013</v>
      </c>
      <c r="C429" s="593" t="s">
        <v>1595</v>
      </c>
      <c r="D429" s="595">
        <v>41</v>
      </c>
      <c r="E429" s="596">
        <v>27</v>
      </c>
      <c r="F429" s="596">
        <v>43</v>
      </c>
      <c r="G429" s="596">
        <v>29</v>
      </c>
      <c r="H429" s="600">
        <v>2</v>
      </c>
      <c r="I429" s="597">
        <v>2</v>
      </c>
    </row>
    <row r="430" spans="2:9" x14ac:dyDescent="0.25">
      <c r="B430" s="594">
        <v>840200017</v>
      </c>
      <c r="C430" s="593" t="s">
        <v>1509</v>
      </c>
      <c r="D430" s="595">
        <v>11</v>
      </c>
      <c r="E430" s="596">
        <v>10</v>
      </c>
      <c r="F430" s="596">
        <v>13</v>
      </c>
      <c r="G430" s="596">
        <v>12</v>
      </c>
      <c r="H430" s="600">
        <v>2</v>
      </c>
      <c r="I430" s="597">
        <v>2</v>
      </c>
    </row>
    <row r="431" spans="2:9" x14ac:dyDescent="0.25">
      <c r="B431" s="594">
        <v>840200034</v>
      </c>
      <c r="C431" s="593" t="s">
        <v>1400</v>
      </c>
      <c r="D431" s="595">
        <v>32</v>
      </c>
      <c r="E431" s="596">
        <v>25</v>
      </c>
      <c r="F431" s="596">
        <v>46</v>
      </c>
      <c r="G431" s="596">
        <v>28</v>
      </c>
      <c r="H431" s="600">
        <v>14</v>
      </c>
      <c r="I431" s="597">
        <v>3</v>
      </c>
    </row>
    <row r="432" spans="2:9" x14ac:dyDescent="0.25">
      <c r="B432" s="594">
        <v>840200059</v>
      </c>
      <c r="C432" s="593" t="s">
        <v>1247</v>
      </c>
      <c r="D432" s="595">
        <v>79</v>
      </c>
      <c r="E432" s="596">
        <v>53</v>
      </c>
      <c r="F432" s="596">
        <v>81</v>
      </c>
      <c r="G432" s="596">
        <v>54</v>
      </c>
      <c r="H432" s="600">
        <v>2</v>
      </c>
      <c r="I432" s="597">
        <v>1</v>
      </c>
    </row>
    <row r="433" spans="2:9" x14ac:dyDescent="0.25">
      <c r="B433" s="594">
        <v>880200006</v>
      </c>
      <c r="C433" s="593" t="s">
        <v>1249</v>
      </c>
      <c r="D433" s="595">
        <v>30</v>
      </c>
      <c r="E433" s="596">
        <v>24</v>
      </c>
      <c r="F433" s="596">
        <v>42</v>
      </c>
      <c r="G433" s="596">
        <v>29</v>
      </c>
      <c r="H433" s="600">
        <v>12</v>
      </c>
      <c r="I433" s="597">
        <v>5</v>
      </c>
    </row>
    <row r="434" spans="2:9" ht="25.5" x14ac:dyDescent="0.25">
      <c r="B434" s="594">
        <v>880200012</v>
      </c>
      <c r="C434" s="593" t="s">
        <v>1251</v>
      </c>
      <c r="D434" s="595">
        <v>49</v>
      </c>
      <c r="E434" s="596">
        <v>29</v>
      </c>
      <c r="F434" s="596">
        <v>52</v>
      </c>
      <c r="G434" s="596">
        <v>32</v>
      </c>
      <c r="H434" s="600">
        <v>3</v>
      </c>
      <c r="I434" s="597">
        <v>3</v>
      </c>
    </row>
    <row r="435" spans="2:9" ht="25.5" x14ac:dyDescent="0.25">
      <c r="B435" s="594">
        <v>880200015</v>
      </c>
      <c r="C435" s="593" t="s">
        <v>1252</v>
      </c>
      <c r="D435" s="595">
        <v>130</v>
      </c>
      <c r="E435" s="596">
        <v>99</v>
      </c>
      <c r="F435" s="596">
        <v>144</v>
      </c>
      <c r="G435" s="596">
        <v>108</v>
      </c>
      <c r="H435" s="600">
        <v>14</v>
      </c>
      <c r="I435" s="597">
        <v>9</v>
      </c>
    </row>
    <row r="436" spans="2:9" ht="25.5" x14ac:dyDescent="0.25">
      <c r="B436" s="594">
        <v>880200017</v>
      </c>
      <c r="C436" s="593" t="s">
        <v>1596</v>
      </c>
      <c r="D436" s="595">
        <v>107</v>
      </c>
      <c r="E436" s="596">
        <v>58</v>
      </c>
      <c r="F436" s="596">
        <v>111</v>
      </c>
      <c r="G436" s="596">
        <v>60</v>
      </c>
      <c r="H436" s="600">
        <v>4</v>
      </c>
      <c r="I436" s="597">
        <v>2</v>
      </c>
    </row>
    <row r="437" spans="2:9" x14ac:dyDescent="0.25">
      <c r="B437" s="594">
        <v>880200018</v>
      </c>
      <c r="C437" s="593" t="s">
        <v>1597</v>
      </c>
      <c r="D437" s="595">
        <v>50</v>
      </c>
      <c r="E437" s="596">
        <v>27</v>
      </c>
      <c r="F437" s="596">
        <v>93</v>
      </c>
      <c r="G437" s="596">
        <v>30</v>
      </c>
      <c r="H437" s="600">
        <v>43</v>
      </c>
      <c r="I437" s="597">
        <v>3</v>
      </c>
    </row>
    <row r="438" spans="2:9" x14ac:dyDescent="0.25">
      <c r="B438" s="594">
        <v>880200022</v>
      </c>
      <c r="C438" s="593" t="s">
        <v>1253</v>
      </c>
      <c r="D438" s="595">
        <v>290</v>
      </c>
      <c r="E438" s="596">
        <v>164</v>
      </c>
      <c r="F438" s="596">
        <v>300</v>
      </c>
      <c r="G438" s="596">
        <v>167</v>
      </c>
      <c r="H438" s="600">
        <v>10</v>
      </c>
      <c r="I438" s="597">
        <v>3</v>
      </c>
    </row>
    <row r="439" spans="2:9" x14ac:dyDescent="0.25">
      <c r="B439" s="594">
        <v>880200040</v>
      </c>
      <c r="C439" s="593" t="s">
        <v>1255</v>
      </c>
      <c r="D439" s="595">
        <v>32</v>
      </c>
      <c r="E439" s="596">
        <v>20</v>
      </c>
      <c r="F439" s="596">
        <v>52</v>
      </c>
      <c r="G439" s="596">
        <v>30</v>
      </c>
      <c r="H439" s="600">
        <v>20</v>
      </c>
      <c r="I439" s="597">
        <v>10</v>
      </c>
    </row>
    <row r="440" spans="2:9" x14ac:dyDescent="0.25">
      <c r="B440" s="594">
        <v>880200052</v>
      </c>
      <c r="C440" s="593" t="s">
        <v>1641</v>
      </c>
      <c r="D440" s="595">
        <v>305</v>
      </c>
      <c r="E440" s="596">
        <v>200</v>
      </c>
      <c r="F440" s="596">
        <v>318</v>
      </c>
      <c r="G440" s="596">
        <v>206</v>
      </c>
      <c r="H440" s="600">
        <v>13</v>
      </c>
      <c r="I440" s="597">
        <v>6</v>
      </c>
    </row>
    <row r="441" spans="2:9" x14ac:dyDescent="0.25">
      <c r="B441" s="594">
        <v>887600003</v>
      </c>
      <c r="C441" s="593" t="s">
        <v>1258</v>
      </c>
      <c r="D441" s="595">
        <v>16</v>
      </c>
      <c r="E441" s="596">
        <v>7</v>
      </c>
      <c r="F441" s="596">
        <v>25</v>
      </c>
      <c r="G441" s="596">
        <v>12</v>
      </c>
      <c r="H441" s="600">
        <v>9</v>
      </c>
      <c r="I441" s="597">
        <v>5</v>
      </c>
    </row>
    <row r="442" spans="2:9" x14ac:dyDescent="0.25">
      <c r="B442" s="594">
        <v>887600004</v>
      </c>
      <c r="C442" s="593" t="s">
        <v>1259</v>
      </c>
      <c r="D442" s="595">
        <v>19</v>
      </c>
      <c r="E442" s="596">
        <v>10</v>
      </c>
      <c r="F442" s="596">
        <v>20</v>
      </c>
      <c r="G442" s="596">
        <v>11</v>
      </c>
      <c r="H442" s="600">
        <v>1</v>
      </c>
      <c r="I442" s="597">
        <v>1</v>
      </c>
    </row>
    <row r="443" spans="2:9" x14ac:dyDescent="0.25">
      <c r="B443" s="594">
        <v>888300003</v>
      </c>
      <c r="C443" s="593" t="s">
        <v>1512</v>
      </c>
      <c r="D443" s="595">
        <v>1</v>
      </c>
      <c r="E443" s="596">
        <v>1</v>
      </c>
      <c r="F443" s="596">
        <v>120</v>
      </c>
      <c r="G443" s="596">
        <v>77</v>
      </c>
      <c r="H443" s="600">
        <v>119</v>
      </c>
      <c r="I443" s="597">
        <v>76</v>
      </c>
    </row>
    <row r="444" spans="2:9" x14ac:dyDescent="0.25">
      <c r="B444" s="594">
        <v>900200004</v>
      </c>
      <c r="C444" s="593" t="s">
        <v>1261</v>
      </c>
      <c r="D444" s="595">
        <v>39</v>
      </c>
      <c r="E444" s="596">
        <v>24</v>
      </c>
      <c r="F444" s="596">
        <v>46</v>
      </c>
      <c r="G444" s="596">
        <v>26</v>
      </c>
      <c r="H444" s="600">
        <v>7</v>
      </c>
      <c r="I444" s="597">
        <v>2</v>
      </c>
    </row>
    <row r="445" spans="2:9" x14ac:dyDescent="0.25">
      <c r="B445" s="594">
        <v>900200025</v>
      </c>
      <c r="C445" s="593" t="s">
        <v>1262</v>
      </c>
      <c r="D445" s="595">
        <v>21</v>
      </c>
      <c r="E445" s="596">
        <v>14</v>
      </c>
      <c r="F445" s="596">
        <v>391</v>
      </c>
      <c r="G445" s="596">
        <v>216</v>
      </c>
      <c r="H445" s="600">
        <v>370</v>
      </c>
      <c r="I445" s="597">
        <v>202</v>
      </c>
    </row>
    <row r="446" spans="2:9" ht="25.5" x14ac:dyDescent="0.25">
      <c r="B446" s="594">
        <v>900200027</v>
      </c>
      <c r="C446" s="593" t="s">
        <v>1514</v>
      </c>
      <c r="D446" s="595">
        <v>62</v>
      </c>
      <c r="E446" s="596">
        <v>32</v>
      </c>
      <c r="F446" s="596">
        <v>70</v>
      </c>
      <c r="G446" s="596">
        <v>36</v>
      </c>
      <c r="H446" s="600">
        <v>8</v>
      </c>
      <c r="I446" s="597">
        <v>4</v>
      </c>
    </row>
    <row r="447" spans="2:9" x14ac:dyDescent="0.25">
      <c r="B447" s="594">
        <v>900200029</v>
      </c>
      <c r="C447" s="593" t="s">
        <v>1599</v>
      </c>
      <c r="D447" s="595">
        <v>10</v>
      </c>
      <c r="E447" s="596">
        <v>5</v>
      </c>
      <c r="F447" s="596">
        <v>12</v>
      </c>
      <c r="G447" s="596">
        <v>6</v>
      </c>
      <c r="H447" s="600">
        <v>2</v>
      </c>
      <c r="I447" s="597">
        <v>1</v>
      </c>
    </row>
    <row r="448" spans="2:9" ht="25.5" x14ac:dyDescent="0.25">
      <c r="B448" s="594">
        <v>900200049</v>
      </c>
      <c r="C448" s="593" t="s">
        <v>1263</v>
      </c>
      <c r="D448" s="595">
        <v>307</v>
      </c>
      <c r="E448" s="596">
        <v>180</v>
      </c>
      <c r="F448" s="596">
        <v>317</v>
      </c>
      <c r="G448" s="596">
        <v>186</v>
      </c>
      <c r="H448" s="600">
        <v>10</v>
      </c>
      <c r="I448" s="597">
        <v>6</v>
      </c>
    </row>
    <row r="449" spans="2:9" ht="25.5" x14ac:dyDescent="0.25">
      <c r="B449" s="594">
        <v>900200054</v>
      </c>
      <c r="C449" s="593" t="s">
        <v>1264</v>
      </c>
      <c r="D449" s="595">
        <v>17</v>
      </c>
      <c r="E449" s="596">
        <v>9</v>
      </c>
      <c r="F449" s="596">
        <v>19</v>
      </c>
      <c r="G449" s="596">
        <v>10</v>
      </c>
      <c r="H449" s="600">
        <v>2</v>
      </c>
      <c r="I449" s="597">
        <v>1</v>
      </c>
    </row>
    <row r="450" spans="2:9" x14ac:dyDescent="0.25">
      <c r="B450" s="594">
        <v>905100006</v>
      </c>
      <c r="C450" s="593" t="s">
        <v>1403</v>
      </c>
      <c r="D450" s="595">
        <v>352</v>
      </c>
      <c r="E450" s="596">
        <v>234</v>
      </c>
      <c r="F450" s="596">
        <v>390</v>
      </c>
      <c r="G450" s="596">
        <v>252</v>
      </c>
      <c r="H450" s="600">
        <v>38</v>
      </c>
      <c r="I450" s="597">
        <v>18</v>
      </c>
    </row>
    <row r="451" spans="2:9" x14ac:dyDescent="0.25">
      <c r="B451" s="594">
        <v>940200003</v>
      </c>
      <c r="C451" s="593" t="s">
        <v>1268</v>
      </c>
      <c r="D451" s="595">
        <v>8</v>
      </c>
      <c r="E451" s="596">
        <v>4</v>
      </c>
      <c r="F451" s="596">
        <v>12</v>
      </c>
      <c r="G451" s="596">
        <v>6</v>
      </c>
      <c r="H451" s="600">
        <v>4</v>
      </c>
      <c r="I451" s="597">
        <v>2</v>
      </c>
    </row>
    <row r="452" spans="2:9" x14ac:dyDescent="0.25">
      <c r="B452" s="594">
        <v>940200014</v>
      </c>
      <c r="C452" s="593" t="s">
        <v>1270</v>
      </c>
      <c r="D452" s="595">
        <v>240</v>
      </c>
      <c r="E452" s="596">
        <v>134</v>
      </c>
      <c r="F452" s="596">
        <v>249</v>
      </c>
      <c r="G452" s="596">
        <v>138</v>
      </c>
      <c r="H452" s="600">
        <v>9</v>
      </c>
      <c r="I452" s="597">
        <v>4</v>
      </c>
    </row>
    <row r="453" spans="2:9" x14ac:dyDescent="0.25">
      <c r="B453" s="594">
        <v>940200017</v>
      </c>
      <c r="C453" s="593" t="s">
        <v>1272</v>
      </c>
      <c r="D453" s="595">
        <v>497</v>
      </c>
      <c r="E453" s="596">
        <v>292</v>
      </c>
      <c r="F453" s="596">
        <v>499</v>
      </c>
      <c r="G453" s="596">
        <v>293</v>
      </c>
      <c r="H453" s="600">
        <v>2</v>
      </c>
      <c r="I453" s="597">
        <v>1</v>
      </c>
    </row>
    <row r="454" spans="2:9" x14ac:dyDescent="0.25">
      <c r="B454" s="594">
        <v>941600014</v>
      </c>
      <c r="C454" s="593" t="s">
        <v>1274</v>
      </c>
      <c r="D454" s="595">
        <v>6</v>
      </c>
      <c r="E454" s="596">
        <v>3</v>
      </c>
      <c r="F454" s="596">
        <v>14</v>
      </c>
      <c r="G454" s="596">
        <v>5</v>
      </c>
      <c r="H454" s="600">
        <v>8</v>
      </c>
      <c r="I454" s="597">
        <v>2</v>
      </c>
    </row>
    <row r="455" spans="2:9" x14ac:dyDescent="0.25">
      <c r="B455" s="594">
        <v>941600015</v>
      </c>
      <c r="C455" s="593" t="s">
        <v>1516</v>
      </c>
      <c r="D455" s="595">
        <v>43</v>
      </c>
      <c r="E455" s="596">
        <v>23</v>
      </c>
      <c r="F455" s="596">
        <v>57</v>
      </c>
      <c r="G455" s="596">
        <v>30</v>
      </c>
      <c r="H455" s="600">
        <v>14</v>
      </c>
      <c r="I455" s="597">
        <v>7</v>
      </c>
    </row>
    <row r="456" spans="2:9" x14ac:dyDescent="0.25">
      <c r="B456" s="594">
        <v>941600018</v>
      </c>
      <c r="C456" s="593" t="s">
        <v>1275</v>
      </c>
      <c r="D456" s="595">
        <v>76</v>
      </c>
      <c r="E456" s="596">
        <v>44</v>
      </c>
      <c r="F456" s="596">
        <v>91</v>
      </c>
      <c r="G456" s="596">
        <v>51</v>
      </c>
      <c r="H456" s="600">
        <v>15</v>
      </c>
      <c r="I456" s="597">
        <v>7</v>
      </c>
    </row>
    <row r="457" spans="2:9" ht="25.5" x14ac:dyDescent="0.25">
      <c r="B457" s="594">
        <v>941800007</v>
      </c>
      <c r="C457" s="593" t="s">
        <v>1276</v>
      </c>
      <c r="D457" s="595">
        <v>103</v>
      </c>
      <c r="E457" s="596">
        <v>46</v>
      </c>
      <c r="F457" s="596">
        <v>115</v>
      </c>
      <c r="G457" s="596">
        <v>50</v>
      </c>
      <c r="H457" s="600">
        <v>12</v>
      </c>
      <c r="I457" s="597">
        <v>4</v>
      </c>
    </row>
    <row r="458" spans="2:9" x14ac:dyDescent="0.25">
      <c r="B458" s="594">
        <v>960200004</v>
      </c>
      <c r="C458" s="593" t="s">
        <v>1517</v>
      </c>
      <c r="D458" s="595">
        <v>149</v>
      </c>
      <c r="E458" s="596">
        <v>82</v>
      </c>
      <c r="F458" s="596">
        <v>194</v>
      </c>
      <c r="G458" s="596">
        <v>102</v>
      </c>
      <c r="H458" s="600">
        <v>45</v>
      </c>
      <c r="I458" s="597">
        <v>20</v>
      </c>
    </row>
    <row r="459" spans="2:9" x14ac:dyDescent="0.25">
      <c r="B459" s="594">
        <v>961000003</v>
      </c>
      <c r="C459" s="593" t="s">
        <v>498</v>
      </c>
      <c r="D459" s="595">
        <v>345</v>
      </c>
      <c r="E459" s="596">
        <v>209</v>
      </c>
      <c r="F459" s="596">
        <v>355</v>
      </c>
      <c r="G459" s="596">
        <v>210</v>
      </c>
      <c r="H459" s="600">
        <v>10</v>
      </c>
      <c r="I459" s="597">
        <v>1</v>
      </c>
    </row>
    <row r="460" spans="2:9" ht="25.5" x14ac:dyDescent="0.25">
      <c r="B460" s="594">
        <v>961000004</v>
      </c>
      <c r="C460" s="593" t="s">
        <v>526</v>
      </c>
      <c r="D460" s="595">
        <v>251</v>
      </c>
      <c r="E460" s="596">
        <v>140</v>
      </c>
      <c r="F460" s="596">
        <v>258</v>
      </c>
      <c r="G460" s="596">
        <v>143</v>
      </c>
      <c r="H460" s="600">
        <v>7</v>
      </c>
      <c r="I460" s="597">
        <v>3</v>
      </c>
    </row>
    <row r="461" spans="2:9" ht="25.5" x14ac:dyDescent="0.25">
      <c r="B461" s="594">
        <v>961600006</v>
      </c>
      <c r="C461" s="593" t="s">
        <v>443</v>
      </c>
      <c r="D461" s="595">
        <v>247</v>
      </c>
      <c r="E461" s="596">
        <v>168</v>
      </c>
      <c r="F461" s="596">
        <v>249</v>
      </c>
      <c r="G461" s="596">
        <v>169</v>
      </c>
      <c r="H461" s="600">
        <v>2</v>
      </c>
      <c r="I461" s="597">
        <v>1</v>
      </c>
    </row>
    <row r="462" spans="2:9" x14ac:dyDescent="0.25">
      <c r="B462" s="594">
        <v>964700001</v>
      </c>
      <c r="C462" s="593" t="s">
        <v>1518</v>
      </c>
      <c r="D462" s="595">
        <v>27</v>
      </c>
      <c r="E462" s="596">
        <v>14</v>
      </c>
      <c r="F462" s="596">
        <v>29</v>
      </c>
      <c r="G462" s="596">
        <v>15</v>
      </c>
      <c r="H462" s="600">
        <v>2</v>
      </c>
      <c r="I462" s="597">
        <v>1</v>
      </c>
    </row>
    <row r="463" spans="2:9" x14ac:dyDescent="0.25">
      <c r="B463" s="594">
        <v>964700002</v>
      </c>
      <c r="C463" s="593" t="s">
        <v>1278</v>
      </c>
      <c r="D463" s="595">
        <v>113</v>
      </c>
      <c r="E463" s="596">
        <v>84</v>
      </c>
      <c r="F463" s="596">
        <v>120</v>
      </c>
      <c r="G463" s="596">
        <v>88</v>
      </c>
      <c r="H463" s="600">
        <v>7</v>
      </c>
      <c r="I463" s="597">
        <v>4</v>
      </c>
    </row>
    <row r="464" spans="2:9" x14ac:dyDescent="0.25">
      <c r="B464" s="594">
        <v>967100004</v>
      </c>
      <c r="C464" s="593" t="s">
        <v>1279</v>
      </c>
      <c r="D464" s="595">
        <v>131</v>
      </c>
      <c r="E464" s="596">
        <v>77</v>
      </c>
      <c r="F464" s="596">
        <v>136</v>
      </c>
      <c r="G464" s="596">
        <v>79</v>
      </c>
      <c r="H464" s="600">
        <v>5</v>
      </c>
      <c r="I464" s="597">
        <v>2</v>
      </c>
    </row>
    <row r="465" spans="2:9" x14ac:dyDescent="0.25">
      <c r="B465" s="594">
        <v>967100007</v>
      </c>
      <c r="C465" s="593" t="s">
        <v>1280</v>
      </c>
      <c r="D465" s="595">
        <v>62</v>
      </c>
      <c r="E465" s="596">
        <v>47</v>
      </c>
      <c r="F465" s="596">
        <v>64</v>
      </c>
      <c r="G465" s="596">
        <v>48</v>
      </c>
      <c r="H465" s="600">
        <v>2</v>
      </c>
      <c r="I465" s="597">
        <v>1</v>
      </c>
    </row>
    <row r="466" spans="2:9" x14ac:dyDescent="0.25">
      <c r="B466" s="594">
        <v>967100008</v>
      </c>
      <c r="C466" s="593" t="s">
        <v>1519</v>
      </c>
      <c r="D466" s="595">
        <v>102</v>
      </c>
      <c r="E466" s="596">
        <v>67</v>
      </c>
      <c r="F466" s="596">
        <v>178</v>
      </c>
      <c r="G466" s="596">
        <v>107</v>
      </c>
      <c r="H466" s="600">
        <v>76</v>
      </c>
      <c r="I466" s="597">
        <v>40</v>
      </c>
    </row>
    <row r="467" spans="2:9" x14ac:dyDescent="0.25">
      <c r="B467" s="594">
        <v>980200001</v>
      </c>
      <c r="C467" s="593" t="s">
        <v>1282</v>
      </c>
      <c r="D467" s="595">
        <v>33</v>
      </c>
      <c r="E467" s="596">
        <v>18</v>
      </c>
      <c r="F467" s="596">
        <v>34</v>
      </c>
      <c r="G467" s="596">
        <v>19</v>
      </c>
      <c r="H467" s="600">
        <v>1</v>
      </c>
      <c r="I467" s="597">
        <v>1</v>
      </c>
    </row>
    <row r="468" spans="2:9" ht="25.5" x14ac:dyDescent="0.25">
      <c r="B468" s="594">
        <v>980200009</v>
      </c>
      <c r="C468" s="593" t="s">
        <v>1613</v>
      </c>
      <c r="D468" s="595">
        <v>31</v>
      </c>
      <c r="E468" s="596">
        <v>13</v>
      </c>
      <c r="F468" s="596">
        <v>37</v>
      </c>
      <c r="G468" s="596">
        <v>15</v>
      </c>
      <c r="H468" s="600">
        <v>6</v>
      </c>
      <c r="I468" s="597">
        <v>2</v>
      </c>
    </row>
    <row r="469" spans="2:9" x14ac:dyDescent="0.25">
      <c r="B469" s="594">
        <v>10000414</v>
      </c>
      <c r="C469" s="593" t="s">
        <v>1285</v>
      </c>
      <c r="D469" s="596">
        <v>0</v>
      </c>
      <c r="E469" s="596">
        <v>0</v>
      </c>
      <c r="F469" s="596">
        <v>12</v>
      </c>
      <c r="G469" s="596">
        <v>6</v>
      </c>
      <c r="H469" s="600">
        <v>12</v>
      </c>
      <c r="I469" s="597">
        <v>6</v>
      </c>
    </row>
    <row r="470" spans="2:9" x14ac:dyDescent="0.25">
      <c r="B470" s="594">
        <v>10000505</v>
      </c>
      <c r="C470" s="593" t="s">
        <v>799</v>
      </c>
      <c r="D470" s="596">
        <v>0</v>
      </c>
      <c r="E470" s="596">
        <v>0</v>
      </c>
      <c r="F470" s="596">
        <v>6</v>
      </c>
      <c r="G470" s="596">
        <v>1</v>
      </c>
      <c r="H470" s="600">
        <v>6</v>
      </c>
      <c r="I470" s="597">
        <v>1</v>
      </c>
    </row>
    <row r="471" spans="2:9" x14ac:dyDescent="0.25">
      <c r="B471" s="594">
        <v>10000549</v>
      </c>
      <c r="C471" s="593" t="s">
        <v>1409</v>
      </c>
      <c r="D471" s="596">
        <v>0</v>
      </c>
      <c r="E471" s="596">
        <v>0</v>
      </c>
      <c r="F471" s="596">
        <v>4</v>
      </c>
      <c r="G471" s="596">
        <v>1</v>
      </c>
      <c r="H471" s="600">
        <v>4</v>
      </c>
      <c r="I471" s="597">
        <v>1</v>
      </c>
    </row>
    <row r="472" spans="2:9" x14ac:dyDescent="0.25">
      <c r="B472" s="594">
        <v>10000875</v>
      </c>
      <c r="C472" s="593" t="s">
        <v>1301</v>
      </c>
      <c r="D472" s="596">
        <v>0</v>
      </c>
      <c r="E472" s="596">
        <v>0</v>
      </c>
      <c r="F472" s="596">
        <v>185</v>
      </c>
      <c r="G472" s="596">
        <v>43</v>
      </c>
      <c r="H472" s="600">
        <v>185</v>
      </c>
      <c r="I472" s="597">
        <v>43</v>
      </c>
    </row>
    <row r="473" spans="2:9" ht="25.5" x14ac:dyDescent="0.25">
      <c r="B473" s="594">
        <v>10001041</v>
      </c>
      <c r="C473" s="593" t="s">
        <v>1411</v>
      </c>
      <c r="D473" s="596">
        <v>0</v>
      </c>
      <c r="E473" s="596">
        <v>0</v>
      </c>
      <c r="F473" s="596">
        <v>6</v>
      </c>
      <c r="G473" s="596">
        <v>1</v>
      </c>
      <c r="H473" s="600">
        <v>6</v>
      </c>
      <c r="I473" s="597">
        <v>1</v>
      </c>
    </row>
    <row r="474" spans="2:9" x14ac:dyDescent="0.25">
      <c r="B474" s="594">
        <v>10001190</v>
      </c>
      <c r="C474" s="593" t="s">
        <v>1556</v>
      </c>
      <c r="D474" s="596">
        <v>0</v>
      </c>
      <c r="E474" s="596">
        <v>0</v>
      </c>
      <c r="F474" s="596">
        <v>2</v>
      </c>
      <c r="G474" s="596">
        <v>1</v>
      </c>
      <c r="H474" s="600">
        <v>2</v>
      </c>
      <c r="I474" s="597">
        <v>1</v>
      </c>
    </row>
    <row r="475" spans="2:9" x14ac:dyDescent="0.25">
      <c r="B475" s="594">
        <v>10001434</v>
      </c>
      <c r="C475" s="593" t="s">
        <v>1304</v>
      </c>
      <c r="D475" s="596">
        <v>0</v>
      </c>
      <c r="E475" s="596">
        <v>0</v>
      </c>
      <c r="F475" s="596">
        <v>42</v>
      </c>
      <c r="G475" s="596">
        <v>4</v>
      </c>
      <c r="H475" s="600">
        <v>42</v>
      </c>
      <c r="I475" s="597">
        <v>4</v>
      </c>
    </row>
    <row r="476" spans="2:9" x14ac:dyDescent="0.25">
      <c r="B476" s="594">
        <v>10001510</v>
      </c>
      <c r="C476" s="593" t="s">
        <v>1307</v>
      </c>
      <c r="D476" s="596">
        <v>0</v>
      </c>
      <c r="E476" s="596">
        <v>0</v>
      </c>
      <c r="F476" s="596">
        <v>2</v>
      </c>
      <c r="G476" s="596">
        <v>1</v>
      </c>
      <c r="H476" s="600">
        <v>2</v>
      </c>
      <c r="I476" s="597">
        <v>1</v>
      </c>
    </row>
    <row r="477" spans="2:9" x14ac:dyDescent="0.25">
      <c r="B477" s="594">
        <v>19175405</v>
      </c>
      <c r="C477" s="593" t="s">
        <v>866</v>
      </c>
      <c r="D477" s="596">
        <v>0</v>
      </c>
      <c r="E477" s="596">
        <v>0</v>
      </c>
      <c r="F477" s="596">
        <v>18</v>
      </c>
      <c r="G477" s="596">
        <v>3</v>
      </c>
      <c r="H477" s="600">
        <v>18</v>
      </c>
      <c r="I477" s="597">
        <v>3</v>
      </c>
    </row>
    <row r="478" spans="2:9" x14ac:dyDescent="0.25">
      <c r="B478" s="594">
        <v>19175407</v>
      </c>
      <c r="C478" s="593" t="s">
        <v>1419</v>
      </c>
      <c r="D478" s="596">
        <v>0</v>
      </c>
      <c r="E478" s="596">
        <v>0</v>
      </c>
      <c r="F478" s="596">
        <v>12</v>
      </c>
      <c r="G478" s="596">
        <v>1</v>
      </c>
      <c r="H478" s="600">
        <v>12</v>
      </c>
      <c r="I478" s="597">
        <v>1</v>
      </c>
    </row>
    <row r="479" spans="2:9" x14ac:dyDescent="0.25">
      <c r="B479" s="594">
        <v>19277411</v>
      </c>
      <c r="C479" s="593" t="s">
        <v>1423</v>
      </c>
      <c r="D479" s="596">
        <v>0</v>
      </c>
      <c r="E479" s="596">
        <v>0</v>
      </c>
      <c r="F479" s="596">
        <v>201</v>
      </c>
      <c r="G479" s="596">
        <v>139</v>
      </c>
      <c r="H479" s="600">
        <v>201</v>
      </c>
      <c r="I479" s="597">
        <v>139</v>
      </c>
    </row>
    <row r="480" spans="2:9" x14ac:dyDescent="0.25">
      <c r="B480" s="594">
        <v>19375420</v>
      </c>
      <c r="C480" s="593" t="s">
        <v>1642</v>
      </c>
      <c r="D480" s="596">
        <v>0</v>
      </c>
      <c r="E480" s="596">
        <v>0</v>
      </c>
      <c r="F480" s="596">
        <v>40</v>
      </c>
      <c r="G480" s="596">
        <v>26</v>
      </c>
      <c r="H480" s="600">
        <v>40</v>
      </c>
      <c r="I480" s="597">
        <v>26</v>
      </c>
    </row>
    <row r="481" spans="2:9" x14ac:dyDescent="0.25">
      <c r="B481" s="594">
        <v>19377412</v>
      </c>
      <c r="C481" s="593" t="s">
        <v>919</v>
      </c>
      <c r="D481" s="596">
        <v>0</v>
      </c>
      <c r="E481" s="596">
        <v>0</v>
      </c>
      <c r="F481" s="596">
        <v>2</v>
      </c>
      <c r="G481" s="596">
        <v>1</v>
      </c>
      <c r="H481" s="600">
        <v>2</v>
      </c>
      <c r="I481" s="597">
        <v>1</v>
      </c>
    </row>
    <row r="482" spans="2:9" x14ac:dyDescent="0.25">
      <c r="B482" s="594">
        <v>19477454</v>
      </c>
      <c r="C482" s="593" t="s">
        <v>943</v>
      </c>
      <c r="D482" s="596">
        <v>0</v>
      </c>
      <c r="E482" s="596">
        <v>0</v>
      </c>
      <c r="F482" s="596">
        <v>70</v>
      </c>
      <c r="G482" s="596">
        <v>31</v>
      </c>
      <c r="H482" s="600">
        <v>70</v>
      </c>
      <c r="I482" s="597">
        <v>31</v>
      </c>
    </row>
    <row r="483" spans="2:9" x14ac:dyDescent="0.25">
      <c r="B483" s="594">
        <v>170075406</v>
      </c>
      <c r="C483" s="593" t="s">
        <v>1352</v>
      </c>
      <c r="D483" s="596">
        <v>0</v>
      </c>
      <c r="E483" s="596">
        <v>0</v>
      </c>
      <c r="F483" s="596">
        <v>171</v>
      </c>
      <c r="G483" s="596">
        <v>112</v>
      </c>
      <c r="H483" s="600">
        <v>171</v>
      </c>
      <c r="I483" s="597">
        <v>112</v>
      </c>
    </row>
    <row r="484" spans="2:9" x14ac:dyDescent="0.25">
      <c r="B484" s="594">
        <v>210000071</v>
      </c>
      <c r="C484" s="593" t="s">
        <v>1448</v>
      </c>
      <c r="D484" s="596">
        <v>0</v>
      </c>
      <c r="E484" s="596">
        <v>0</v>
      </c>
      <c r="F484" s="596">
        <v>2</v>
      </c>
      <c r="G484" s="596">
        <v>1</v>
      </c>
      <c r="H484" s="600">
        <v>2</v>
      </c>
      <c r="I484" s="597">
        <v>1</v>
      </c>
    </row>
    <row r="485" spans="2:9" x14ac:dyDescent="0.25">
      <c r="B485" s="594">
        <v>250000024</v>
      </c>
      <c r="C485" s="593" t="s">
        <v>1058</v>
      </c>
      <c r="D485" s="596">
        <v>0</v>
      </c>
      <c r="E485" s="596">
        <v>0</v>
      </c>
      <c r="F485" s="596">
        <v>310</v>
      </c>
      <c r="G485" s="596">
        <v>154</v>
      </c>
      <c r="H485" s="600">
        <v>310</v>
      </c>
      <c r="I485" s="597">
        <v>154</v>
      </c>
    </row>
    <row r="486" spans="2:9" ht="25.5" x14ac:dyDescent="0.25">
      <c r="B486" s="594">
        <v>250000171</v>
      </c>
      <c r="C486" s="593" t="s">
        <v>1064</v>
      </c>
      <c r="D486" s="596">
        <v>0</v>
      </c>
      <c r="E486" s="596">
        <v>0</v>
      </c>
      <c r="F486" s="596">
        <v>59</v>
      </c>
      <c r="G486" s="596">
        <v>10</v>
      </c>
      <c r="H486" s="600">
        <v>59</v>
      </c>
      <c r="I486" s="597">
        <v>10</v>
      </c>
    </row>
    <row r="487" spans="2:9" x14ac:dyDescent="0.25">
      <c r="B487" s="594">
        <v>429300006</v>
      </c>
      <c r="C487" s="593" t="s">
        <v>1472</v>
      </c>
      <c r="D487" s="596">
        <v>0</v>
      </c>
      <c r="E487" s="596">
        <v>0</v>
      </c>
      <c r="F487" s="596">
        <v>135</v>
      </c>
      <c r="G487" s="596">
        <v>88</v>
      </c>
      <c r="H487" s="600">
        <v>135</v>
      </c>
      <c r="I487" s="597">
        <v>88</v>
      </c>
    </row>
    <row r="488" spans="2:9" x14ac:dyDescent="0.25">
      <c r="B488" s="594">
        <v>500200029</v>
      </c>
      <c r="C488" s="593" t="s">
        <v>1643</v>
      </c>
      <c r="D488" s="596">
        <v>0</v>
      </c>
      <c r="E488" s="596">
        <v>0</v>
      </c>
      <c r="F488" s="596">
        <v>1</v>
      </c>
      <c r="G488" s="596">
        <v>1</v>
      </c>
      <c r="H488" s="600">
        <v>1</v>
      </c>
      <c r="I488" s="597">
        <v>1</v>
      </c>
    </row>
    <row r="489" spans="2:9" x14ac:dyDescent="0.25">
      <c r="B489" s="594">
        <v>641000002</v>
      </c>
      <c r="C489" s="593" t="s">
        <v>1607</v>
      </c>
      <c r="D489" s="596">
        <v>0</v>
      </c>
      <c r="E489" s="596">
        <v>0</v>
      </c>
      <c r="F489" s="596">
        <v>54</v>
      </c>
      <c r="G489" s="596">
        <v>29</v>
      </c>
      <c r="H489" s="600">
        <v>54</v>
      </c>
      <c r="I489" s="597">
        <v>29</v>
      </c>
    </row>
    <row r="490" spans="2:9" ht="25.5" x14ac:dyDescent="0.25">
      <c r="B490" s="594">
        <v>649300005</v>
      </c>
      <c r="C490" s="593" t="s">
        <v>1485</v>
      </c>
      <c r="D490" s="596">
        <v>0</v>
      </c>
      <c r="E490" s="596">
        <v>0</v>
      </c>
      <c r="F490" s="596">
        <v>34</v>
      </c>
      <c r="G490" s="596">
        <v>17</v>
      </c>
      <c r="H490" s="600">
        <v>34</v>
      </c>
      <c r="I490" s="597">
        <v>17</v>
      </c>
    </row>
    <row r="491" spans="2:9" x14ac:dyDescent="0.25">
      <c r="B491" s="594">
        <v>700200013</v>
      </c>
      <c r="C491" s="593" t="s">
        <v>1382</v>
      </c>
      <c r="D491" s="596">
        <v>0</v>
      </c>
      <c r="E491" s="596">
        <v>0</v>
      </c>
      <c r="F491" s="596">
        <v>2</v>
      </c>
      <c r="G491" s="596">
        <v>1</v>
      </c>
      <c r="H491" s="600">
        <v>2</v>
      </c>
      <c r="I491" s="597">
        <v>1</v>
      </c>
    </row>
    <row r="492" spans="2:9" x14ac:dyDescent="0.25">
      <c r="B492" s="594">
        <v>700200022</v>
      </c>
      <c r="C492" s="593" t="s">
        <v>1383</v>
      </c>
      <c r="D492" s="596">
        <v>0</v>
      </c>
      <c r="E492" s="596">
        <v>0</v>
      </c>
      <c r="F492" s="596">
        <v>22</v>
      </c>
      <c r="G492" s="596">
        <v>11</v>
      </c>
      <c r="H492" s="600">
        <v>22</v>
      </c>
      <c r="I492" s="597">
        <v>11</v>
      </c>
    </row>
    <row r="493" spans="2:9" ht="25.5" x14ac:dyDescent="0.25">
      <c r="B493" s="594">
        <v>741000013</v>
      </c>
      <c r="C493" s="593" t="s">
        <v>1494</v>
      </c>
      <c r="D493" s="596">
        <v>0</v>
      </c>
      <c r="E493" s="596">
        <v>0</v>
      </c>
      <c r="F493" s="596">
        <v>42</v>
      </c>
      <c r="G493" s="596">
        <v>23</v>
      </c>
      <c r="H493" s="600">
        <v>42</v>
      </c>
      <c r="I493" s="597">
        <v>23</v>
      </c>
    </row>
    <row r="494" spans="2:9" x14ac:dyDescent="0.25">
      <c r="B494" s="594">
        <v>761200007</v>
      </c>
      <c r="C494" s="593" t="s">
        <v>1208</v>
      </c>
      <c r="D494" s="596">
        <v>0</v>
      </c>
      <c r="E494" s="596">
        <v>0</v>
      </c>
      <c r="F494" s="596">
        <v>8</v>
      </c>
      <c r="G494" s="596">
        <v>2</v>
      </c>
      <c r="H494" s="600">
        <v>8</v>
      </c>
      <c r="I494" s="597">
        <v>2</v>
      </c>
    </row>
    <row r="495" spans="2:9" x14ac:dyDescent="0.25">
      <c r="B495" s="594">
        <v>800800022</v>
      </c>
      <c r="C495" s="593" t="s">
        <v>1609</v>
      </c>
      <c r="D495" s="596">
        <v>0</v>
      </c>
      <c r="E495" s="596">
        <v>0</v>
      </c>
      <c r="F495" s="596">
        <v>27</v>
      </c>
      <c r="G495" s="596">
        <v>14</v>
      </c>
      <c r="H495" s="600">
        <v>27</v>
      </c>
      <c r="I495" s="597">
        <v>14</v>
      </c>
    </row>
    <row r="496" spans="2:9" x14ac:dyDescent="0.25">
      <c r="B496" s="594">
        <v>805200002</v>
      </c>
      <c r="C496" s="593" t="s">
        <v>1644</v>
      </c>
      <c r="D496" s="596">
        <v>0</v>
      </c>
      <c r="E496" s="596">
        <v>0</v>
      </c>
      <c r="F496" s="596">
        <v>23</v>
      </c>
      <c r="G496" s="596">
        <v>10</v>
      </c>
      <c r="H496" s="600">
        <v>23</v>
      </c>
      <c r="I496" s="597">
        <v>10</v>
      </c>
    </row>
    <row r="497" spans="2:9" x14ac:dyDescent="0.25">
      <c r="B497" s="594">
        <v>940200015</v>
      </c>
      <c r="C497" s="593" t="s">
        <v>1271</v>
      </c>
      <c r="D497" s="596">
        <v>0</v>
      </c>
      <c r="E497" s="596">
        <v>0</v>
      </c>
      <c r="F497" s="596">
        <v>2</v>
      </c>
      <c r="G497" s="596">
        <v>1</v>
      </c>
      <c r="H497" s="600">
        <v>2</v>
      </c>
      <c r="I497" s="597">
        <v>1</v>
      </c>
    </row>
  </sheetData>
  <mergeCells count="3">
    <mergeCell ref="E1:I1"/>
    <mergeCell ref="B3:I3"/>
    <mergeCell ref="B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H10"/>
  <sheetViews>
    <sheetView zoomScale="77" zoomScaleNormal="77" workbookViewId="0">
      <selection activeCell="A35" sqref="A35"/>
    </sheetView>
  </sheetViews>
  <sheetFormatPr defaultRowHeight="15" x14ac:dyDescent="0.25"/>
  <cols>
    <col min="1" max="1" width="14.7109375" style="413" customWidth="1"/>
    <col min="2" max="2" width="67.140625" style="413" customWidth="1"/>
    <col min="3" max="3" width="12.28515625" style="413" customWidth="1"/>
    <col min="4" max="4" width="15.28515625" style="413" customWidth="1"/>
    <col min="5" max="5" width="21.28515625" style="413" customWidth="1"/>
    <col min="6" max="6" width="13.85546875" style="413" customWidth="1"/>
    <col min="7" max="7" width="11.5703125" style="413" customWidth="1"/>
    <col min="8" max="8" width="14.28515625" style="413" customWidth="1"/>
    <col min="9" max="16384" width="9.140625" style="413"/>
  </cols>
  <sheetData>
    <row r="1" spans="1:8" ht="69.75" customHeight="1" x14ac:dyDescent="0.25">
      <c r="D1" s="645" t="s">
        <v>1655</v>
      </c>
      <c r="E1" s="645"/>
      <c r="F1" s="645"/>
      <c r="G1" s="645"/>
      <c r="H1" s="645"/>
    </row>
    <row r="2" spans="1:8" x14ac:dyDescent="0.25">
      <c r="D2" s="417"/>
      <c r="E2" s="417"/>
      <c r="F2" s="417"/>
      <c r="G2" s="417"/>
      <c r="H2" s="417"/>
    </row>
    <row r="3" spans="1:8" x14ac:dyDescent="0.25">
      <c r="A3" s="644" t="s">
        <v>1522</v>
      </c>
      <c r="B3" s="644"/>
      <c r="C3" s="644"/>
      <c r="D3" s="644"/>
      <c r="E3" s="644"/>
      <c r="F3" s="644"/>
      <c r="G3" s="644"/>
      <c r="H3" s="644"/>
    </row>
    <row r="4" spans="1:8" ht="34.5" customHeight="1" x14ac:dyDescent="0.25">
      <c r="A4" s="647" t="s">
        <v>1523</v>
      </c>
      <c r="B4" s="647"/>
      <c r="C4" s="647"/>
      <c r="D4" s="647"/>
      <c r="E4" s="647"/>
      <c r="F4" s="647"/>
      <c r="G4" s="647"/>
      <c r="H4" s="647"/>
    </row>
    <row r="5" spans="1:8" ht="78.75" customHeight="1" thickBot="1" x14ac:dyDescent="0.3">
      <c r="A5" s="419" t="s">
        <v>129</v>
      </c>
      <c r="B5" s="419" t="s">
        <v>130</v>
      </c>
      <c r="C5" s="547" t="s">
        <v>764</v>
      </c>
      <c r="D5" s="547" t="s">
        <v>25</v>
      </c>
      <c r="E5" s="440" t="s">
        <v>1692</v>
      </c>
      <c r="F5" s="440" t="s">
        <v>25</v>
      </c>
      <c r="G5" s="555" t="s">
        <v>767</v>
      </c>
      <c r="H5" s="440" t="s">
        <v>1524</v>
      </c>
    </row>
    <row r="6" spans="1:8" ht="15.75" thickBot="1" x14ac:dyDescent="0.3">
      <c r="A6" s="429"/>
      <c r="B6" s="429" t="s">
        <v>137</v>
      </c>
      <c r="C6" s="430">
        <f>SUM(C7:C10)</f>
        <v>78.300000000000011</v>
      </c>
      <c r="D6" s="431">
        <f t="shared" ref="D6:H6" si="0">SUM(D7:D10)</f>
        <v>5</v>
      </c>
      <c r="E6" s="430">
        <f t="shared" si="0"/>
        <v>281.88000000000005</v>
      </c>
      <c r="F6" s="432">
        <f t="shared" si="0"/>
        <v>18</v>
      </c>
      <c r="G6" s="426">
        <f t="shared" si="0"/>
        <v>203.57999999999998</v>
      </c>
      <c r="H6" s="433">
        <f t="shared" si="0"/>
        <v>13</v>
      </c>
    </row>
    <row r="7" spans="1:8" x14ac:dyDescent="0.25">
      <c r="A7" s="434">
        <v>19275405</v>
      </c>
      <c r="B7" s="418" t="s">
        <v>882</v>
      </c>
      <c r="C7" s="420">
        <v>31.32</v>
      </c>
      <c r="D7" s="421">
        <v>2</v>
      </c>
      <c r="E7" s="421">
        <v>93.960000000000008</v>
      </c>
      <c r="F7" s="421">
        <v>6</v>
      </c>
      <c r="G7" s="425">
        <f>E7-C7</f>
        <v>62.640000000000008</v>
      </c>
      <c r="H7" s="423">
        <f>F7-D7</f>
        <v>4</v>
      </c>
    </row>
    <row r="8" spans="1:8" x14ac:dyDescent="0.25">
      <c r="A8" s="434">
        <v>801200041</v>
      </c>
      <c r="B8" s="418" t="s">
        <v>1504</v>
      </c>
      <c r="C8" s="420">
        <v>46.980000000000004</v>
      </c>
      <c r="D8" s="421">
        <v>3</v>
      </c>
      <c r="E8" s="421">
        <v>156.6</v>
      </c>
      <c r="F8" s="421">
        <v>10</v>
      </c>
      <c r="G8" s="422">
        <f t="shared" ref="G8:H10" si="1">E8-C8</f>
        <v>109.61999999999999</v>
      </c>
      <c r="H8" s="423">
        <f t="shared" si="1"/>
        <v>7</v>
      </c>
    </row>
    <row r="9" spans="1:8" x14ac:dyDescent="0.25">
      <c r="A9" s="435">
        <v>19575415</v>
      </c>
      <c r="B9" s="418" t="s">
        <v>950</v>
      </c>
      <c r="C9" s="420">
        <v>0</v>
      </c>
      <c r="D9" s="421">
        <v>0</v>
      </c>
      <c r="E9" s="421">
        <v>15.66</v>
      </c>
      <c r="F9" s="421">
        <v>1</v>
      </c>
      <c r="G9" s="422">
        <f t="shared" si="1"/>
        <v>15.66</v>
      </c>
      <c r="H9" s="423">
        <f t="shared" si="1"/>
        <v>1</v>
      </c>
    </row>
    <row r="10" spans="1:8" x14ac:dyDescent="0.25">
      <c r="A10" s="435">
        <v>701800003</v>
      </c>
      <c r="B10" s="418" t="s">
        <v>1185</v>
      </c>
      <c r="C10" s="420">
        <v>0</v>
      </c>
      <c r="D10" s="421">
        <v>0</v>
      </c>
      <c r="E10" s="421">
        <v>15.66</v>
      </c>
      <c r="F10" s="421">
        <v>1</v>
      </c>
      <c r="G10" s="422">
        <f t="shared" si="1"/>
        <v>15.66</v>
      </c>
      <c r="H10" s="423">
        <f t="shared" si="1"/>
        <v>1</v>
      </c>
    </row>
  </sheetData>
  <mergeCells count="3">
    <mergeCell ref="D1:H1"/>
    <mergeCell ref="A3:H3"/>
    <mergeCell ref="A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B1:I35"/>
  <sheetViews>
    <sheetView zoomScale="69" zoomScaleNormal="69" workbookViewId="0">
      <selection activeCell="J1" sqref="J1:K1048576"/>
    </sheetView>
  </sheetViews>
  <sheetFormatPr defaultRowHeight="15" x14ac:dyDescent="0.25"/>
  <cols>
    <col min="1" max="1" width="3.42578125" style="413" customWidth="1"/>
    <col min="2" max="2" width="13.42578125" style="413" customWidth="1"/>
    <col min="3" max="3" width="54.28515625" style="413" customWidth="1"/>
    <col min="4" max="4" width="11.28515625" style="413" customWidth="1"/>
    <col min="5" max="5" width="14.28515625" style="413" customWidth="1"/>
    <col min="6" max="6" width="17.42578125" style="413" customWidth="1"/>
    <col min="7" max="7" width="13" style="413" customWidth="1"/>
    <col min="8" max="9" width="11.85546875" style="413" customWidth="1"/>
    <col min="10" max="16384" width="9.140625" style="413"/>
  </cols>
  <sheetData>
    <row r="1" spans="2:9" ht="60" customHeight="1" x14ac:dyDescent="0.25">
      <c r="C1" s="417"/>
      <c r="E1" s="645" t="s">
        <v>1657</v>
      </c>
      <c r="F1" s="645"/>
      <c r="G1" s="645"/>
      <c r="H1" s="645"/>
      <c r="I1" s="645"/>
    </row>
    <row r="2" spans="2:9" x14ac:dyDescent="0.25">
      <c r="B2" s="656" t="s">
        <v>1614</v>
      </c>
      <c r="C2" s="656"/>
      <c r="D2" s="656"/>
      <c r="E2" s="656"/>
      <c r="F2" s="656"/>
      <c r="G2" s="656"/>
      <c r="H2" s="656"/>
      <c r="I2" s="656"/>
    </row>
    <row r="3" spans="2:9" x14ac:dyDescent="0.25">
      <c r="B3" s="647" t="s">
        <v>1615</v>
      </c>
      <c r="C3" s="647"/>
      <c r="D3" s="647"/>
      <c r="E3" s="647"/>
      <c r="F3" s="647"/>
      <c r="G3" s="647"/>
      <c r="H3" s="647"/>
      <c r="I3" s="647"/>
    </row>
    <row r="4" spans="2:9" ht="87" thickBot="1" x14ac:dyDescent="0.3">
      <c r="B4" s="440" t="s">
        <v>129</v>
      </c>
      <c r="C4" s="440" t="s">
        <v>130</v>
      </c>
      <c r="D4" s="547" t="s">
        <v>764</v>
      </c>
      <c r="E4" s="547" t="s">
        <v>1616</v>
      </c>
      <c r="F4" s="440" t="s">
        <v>1693</v>
      </c>
      <c r="G4" s="440" t="s">
        <v>1616</v>
      </c>
      <c r="H4" s="555" t="s">
        <v>767</v>
      </c>
      <c r="I4" s="440" t="s">
        <v>1524</v>
      </c>
    </row>
    <row r="5" spans="2:9" ht="15.75" thickBot="1" x14ac:dyDescent="0.3">
      <c r="B5" s="441"/>
      <c r="C5" s="441" t="s">
        <v>137</v>
      </c>
      <c r="D5" s="442">
        <f>SUM(D6:D35)</f>
        <v>427.76</v>
      </c>
      <c r="E5" s="442">
        <f t="shared" ref="E5:I5" si="0">SUM(E6:E35)</f>
        <v>108</v>
      </c>
      <c r="F5" s="442">
        <f t="shared" si="0"/>
        <v>782.82000000000028</v>
      </c>
      <c r="G5" s="443">
        <f t="shared" si="0"/>
        <v>187</v>
      </c>
      <c r="H5" s="444">
        <f t="shared" si="0"/>
        <v>355.06000000000012</v>
      </c>
      <c r="I5" s="445">
        <f t="shared" si="0"/>
        <v>79</v>
      </c>
    </row>
    <row r="6" spans="2:9" ht="30" x14ac:dyDescent="0.25">
      <c r="B6" s="446">
        <v>10000835</v>
      </c>
      <c r="C6" s="447" t="s">
        <v>804</v>
      </c>
      <c r="D6" s="421">
        <v>3.74</v>
      </c>
      <c r="E6" s="421">
        <v>1</v>
      </c>
      <c r="F6" s="421">
        <v>7.48</v>
      </c>
      <c r="G6" s="421">
        <v>2</v>
      </c>
      <c r="H6" s="448">
        <f>F6-D6</f>
        <v>3.74</v>
      </c>
      <c r="I6" s="421">
        <f>G6-E6</f>
        <v>1</v>
      </c>
    </row>
    <row r="7" spans="2:9" x14ac:dyDescent="0.25">
      <c r="B7" s="446">
        <v>10064111</v>
      </c>
      <c r="C7" s="447" t="s">
        <v>226</v>
      </c>
      <c r="D7" s="421">
        <v>18.7</v>
      </c>
      <c r="E7" s="421">
        <v>5</v>
      </c>
      <c r="F7" s="421">
        <v>22.44</v>
      </c>
      <c r="G7" s="421">
        <v>6</v>
      </c>
      <c r="H7" s="350">
        <f t="shared" ref="H7:I35" si="1">F7-D7</f>
        <v>3.740000000000002</v>
      </c>
      <c r="I7" s="421">
        <f t="shared" si="1"/>
        <v>1</v>
      </c>
    </row>
    <row r="8" spans="2:9" x14ac:dyDescent="0.25">
      <c r="B8" s="446">
        <v>19375446</v>
      </c>
      <c r="C8" s="447" t="s">
        <v>1326</v>
      </c>
      <c r="D8" s="421">
        <v>11.22</v>
      </c>
      <c r="E8" s="421">
        <v>3</v>
      </c>
      <c r="F8" s="421">
        <v>82.28</v>
      </c>
      <c r="G8" s="421">
        <v>22</v>
      </c>
      <c r="H8" s="350">
        <f t="shared" si="1"/>
        <v>71.06</v>
      </c>
      <c r="I8" s="421">
        <f t="shared" si="1"/>
        <v>19</v>
      </c>
    </row>
    <row r="9" spans="2:9" ht="30" x14ac:dyDescent="0.25">
      <c r="B9" s="446">
        <v>19475401</v>
      </c>
      <c r="C9" s="447" t="s">
        <v>922</v>
      </c>
      <c r="D9" s="421">
        <v>3.74</v>
      </c>
      <c r="E9" s="421">
        <v>1</v>
      </c>
      <c r="F9" s="421">
        <v>7.48</v>
      </c>
      <c r="G9" s="421">
        <v>2</v>
      </c>
      <c r="H9" s="350">
        <f t="shared" si="1"/>
        <v>3.74</v>
      </c>
      <c r="I9" s="421">
        <f t="shared" si="1"/>
        <v>1</v>
      </c>
    </row>
    <row r="10" spans="2:9" x14ac:dyDescent="0.25">
      <c r="B10" s="446">
        <v>360200012</v>
      </c>
      <c r="C10" s="447" t="s">
        <v>1455</v>
      </c>
      <c r="D10" s="421">
        <v>22.44</v>
      </c>
      <c r="E10" s="421">
        <v>6</v>
      </c>
      <c r="F10" s="421">
        <v>26.18</v>
      </c>
      <c r="G10" s="421">
        <v>7</v>
      </c>
      <c r="H10" s="350">
        <f t="shared" si="1"/>
        <v>3.7399999999999984</v>
      </c>
      <c r="I10" s="421">
        <f t="shared" si="1"/>
        <v>1</v>
      </c>
    </row>
    <row r="11" spans="2:9" ht="30" x14ac:dyDescent="0.25">
      <c r="B11" s="446">
        <v>660200017</v>
      </c>
      <c r="C11" s="447" t="s">
        <v>1169</v>
      </c>
      <c r="D11" s="421">
        <v>29.92</v>
      </c>
      <c r="E11" s="421">
        <v>8</v>
      </c>
      <c r="F11" s="421">
        <v>33.660000000000004</v>
      </c>
      <c r="G11" s="421">
        <v>9</v>
      </c>
      <c r="H11" s="350">
        <f t="shared" si="1"/>
        <v>3.740000000000002</v>
      </c>
      <c r="I11" s="421">
        <f t="shared" si="1"/>
        <v>1</v>
      </c>
    </row>
    <row r="12" spans="2:9" x14ac:dyDescent="0.25">
      <c r="B12" s="446">
        <v>741400023</v>
      </c>
      <c r="C12" s="447" t="s">
        <v>1205</v>
      </c>
      <c r="D12" s="421">
        <v>31.32</v>
      </c>
      <c r="E12" s="421">
        <v>2</v>
      </c>
      <c r="F12" s="421">
        <v>35.06</v>
      </c>
      <c r="G12" s="421">
        <v>3</v>
      </c>
      <c r="H12" s="350">
        <f t="shared" si="1"/>
        <v>3.740000000000002</v>
      </c>
      <c r="I12" s="421">
        <f t="shared" si="1"/>
        <v>1</v>
      </c>
    </row>
    <row r="13" spans="2:9" x14ac:dyDescent="0.25">
      <c r="B13" s="446">
        <v>760200009</v>
      </c>
      <c r="C13" s="447" t="s">
        <v>1617</v>
      </c>
      <c r="D13" s="421">
        <v>168.3</v>
      </c>
      <c r="E13" s="421">
        <v>45</v>
      </c>
      <c r="F13" s="421">
        <v>172.04</v>
      </c>
      <c r="G13" s="421">
        <v>46</v>
      </c>
      <c r="H13" s="350">
        <f t="shared" si="1"/>
        <v>3.7399999999999807</v>
      </c>
      <c r="I13" s="421">
        <f t="shared" si="1"/>
        <v>1</v>
      </c>
    </row>
    <row r="14" spans="2:9" x14ac:dyDescent="0.25">
      <c r="B14" s="446">
        <v>780200009</v>
      </c>
      <c r="C14" s="447" t="s">
        <v>1211</v>
      </c>
      <c r="D14" s="421">
        <v>3.74</v>
      </c>
      <c r="E14" s="421">
        <v>1</v>
      </c>
      <c r="F14" s="421">
        <v>7.48</v>
      </c>
      <c r="G14" s="421">
        <v>2</v>
      </c>
      <c r="H14" s="350">
        <f t="shared" si="1"/>
        <v>3.74</v>
      </c>
      <c r="I14" s="421">
        <f t="shared" si="1"/>
        <v>1</v>
      </c>
    </row>
    <row r="15" spans="2:9" x14ac:dyDescent="0.25">
      <c r="B15" s="446">
        <v>807400002</v>
      </c>
      <c r="C15" s="447" t="s">
        <v>1238</v>
      </c>
      <c r="D15" s="421">
        <v>14.96</v>
      </c>
      <c r="E15" s="421">
        <v>4</v>
      </c>
      <c r="F15" s="421">
        <v>29.92</v>
      </c>
      <c r="G15" s="421">
        <v>8</v>
      </c>
      <c r="H15" s="350">
        <f t="shared" si="1"/>
        <v>14.96</v>
      </c>
      <c r="I15" s="421">
        <f t="shared" si="1"/>
        <v>4</v>
      </c>
    </row>
    <row r="16" spans="2:9" x14ac:dyDescent="0.25">
      <c r="B16" s="446">
        <v>888300003</v>
      </c>
      <c r="C16" s="447" t="s">
        <v>1512</v>
      </c>
      <c r="D16" s="421">
        <v>14.96</v>
      </c>
      <c r="E16" s="421">
        <v>4</v>
      </c>
      <c r="F16" s="421">
        <v>22.44</v>
      </c>
      <c r="G16" s="421">
        <v>6</v>
      </c>
      <c r="H16" s="350">
        <f t="shared" si="1"/>
        <v>7.48</v>
      </c>
      <c r="I16" s="421">
        <f t="shared" si="1"/>
        <v>2</v>
      </c>
    </row>
    <row r="17" spans="2:9" ht="30" x14ac:dyDescent="0.25">
      <c r="B17" s="446">
        <v>940200013</v>
      </c>
      <c r="C17" s="447" t="s">
        <v>1618</v>
      </c>
      <c r="D17" s="421">
        <v>104.72</v>
      </c>
      <c r="E17" s="421">
        <v>28</v>
      </c>
      <c r="F17" s="421">
        <v>138.38</v>
      </c>
      <c r="G17" s="421">
        <v>37</v>
      </c>
      <c r="H17" s="350">
        <f t="shared" si="1"/>
        <v>33.659999999999997</v>
      </c>
      <c r="I17" s="421">
        <f t="shared" si="1"/>
        <v>9</v>
      </c>
    </row>
    <row r="18" spans="2:9" x14ac:dyDescent="0.25">
      <c r="B18" s="446">
        <v>10000071</v>
      </c>
      <c r="C18" s="370" t="s">
        <v>1405</v>
      </c>
      <c r="D18" s="421"/>
      <c r="E18" s="421"/>
      <c r="F18" s="421">
        <v>15.66</v>
      </c>
      <c r="G18" s="421">
        <v>1</v>
      </c>
      <c r="H18" s="350">
        <f t="shared" si="1"/>
        <v>15.66</v>
      </c>
      <c r="I18" s="421">
        <f t="shared" si="1"/>
        <v>1</v>
      </c>
    </row>
    <row r="19" spans="2:9" ht="30" x14ac:dyDescent="0.25">
      <c r="B19" s="446">
        <v>10000378</v>
      </c>
      <c r="C19" s="370" t="s">
        <v>789</v>
      </c>
      <c r="D19" s="421"/>
      <c r="E19" s="421"/>
      <c r="F19" s="421">
        <v>3.74</v>
      </c>
      <c r="G19" s="421">
        <v>1</v>
      </c>
      <c r="H19" s="350">
        <f t="shared" si="1"/>
        <v>3.74</v>
      </c>
      <c r="I19" s="421">
        <f t="shared" si="1"/>
        <v>1</v>
      </c>
    </row>
    <row r="20" spans="2:9" x14ac:dyDescent="0.25">
      <c r="B20" s="446">
        <v>10001547</v>
      </c>
      <c r="C20" s="370" t="s">
        <v>1308</v>
      </c>
      <c r="D20" s="421"/>
      <c r="E20" s="421"/>
      <c r="F20" s="421">
        <v>3.74</v>
      </c>
      <c r="G20" s="421">
        <v>1</v>
      </c>
      <c r="H20" s="350">
        <f t="shared" si="1"/>
        <v>3.74</v>
      </c>
      <c r="I20" s="421">
        <f t="shared" si="1"/>
        <v>1</v>
      </c>
    </row>
    <row r="21" spans="2:9" x14ac:dyDescent="0.25">
      <c r="B21" s="446">
        <v>10064120</v>
      </c>
      <c r="C21" s="370" t="s">
        <v>227</v>
      </c>
      <c r="D21" s="421"/>
      <c r="E21" s="421"/>
      <c r="F21" s="421">
        <v>7.48</v>
      </c>
      <c r="G21" s="421">
        <v>2</v>
      </c>
      <c r="H21" s="350">
        <f t="shared" si="1"/>
        <v>7.48</v>
      </c>
      <c r="I21" s="421">
        <f t="shared" si="1"/>
        <v>2</v>
      </c>
    </row>
    <row r="22" spans="2:9" x14ac:dyDescent="0.25">
      <c r="B22" s="446">
        <v>19675403</v>
      </c>
      <c r="C22" s="370" t="s">
        <v>1335</v>
      </c>
      <c r="D22" s="421"/>
      <c r="E22" s="421"/>
      <c r="F22" s="421">
        <v>62.64</v>
      </c>
      <c r="G22" s="421">
        <v>4</v>
      </c>
      <c r="H22" s="350">
        <f t="shared" si="1"/>
        <v>62.64</v>
      </c>
      <c r="I22" s="421">
        <f t="shared" si="1"/>
        <v>4</v>
      </c>
    </row>
    <row r="23" spans="2:9" x14ac:dyDescent="0.25">
      <c r="B23" s="446">
        <v>19677407</v>
      </c>
      <c r="C23" s="370" t="s">
        <v>1336</v>
      </c>
      <c r="D23" s="421"/>
      <c r="E23" s="421"/>
      <c r="F23" s="421">
        <v>22.44</v>
      </c>
      <c r="G23" s="421">
        <v>6</v>
      </c>
      <c r="H23" s="350">
        <f t="shared" si="1"/>
        <v>22.44</v>
      </c>
      <c r="I23" s="421">
        <f t="shared" si="1"/>
        <v>6</v>
      </c>
    </row>
    <row r="24" spans="2:9" x14ac:dyDescent="0.25">
      <c r="B24" s="446">
        <v>320200008</v>
      </c>
      <c r="C24" s="370" t="s">
        <v>1071</v>
      </c>
      <c r="D24" s="421"/>
      <c r="E24" s="421"/>
      <c r="F24" s="421">
        <v>3.74</v>
      </c>
      <c r="G24" s="421">
        <v>1</v>
      </c>
      <c r="H24" s="350">
        <f t="shared" si="1"/>
        <v>3.74</v>
      </c>
      <c r="I24" s="421">
        <f t="shared" si="1"/>
        <v>1</v>
      </c>
    </row>
    <row r="25" spans="2:9" x14ac:dyDescent="0.25">
      <c r="B25" s="446">
        <v>360800001</v>
      </c>
      <c r="C25" s="370" t="s">
        <v>1619</v>
      </c>
      <c r="D25" s="421"/>
      <c r="E25" s="421"/>
      <c r="F25" s="421">
        <v>3.74</v>
      </c>
      <c r="G25" s="421">
        <v>1</v>
      </c>
      <c r="H25" s="350">
        <f t="shared" si="1"/>
        <v>3.74</v>
      </c>
      <c r="I25" s="421">
        <f t="shared" si="1"/>
        <v>1</v>
      </c>
    </row>
    <row r="26" spans="2:9" x14ac:dyDescent="0.25">
      <c r="B26" s="446">
        <v>381600016</v>
      </c>
      <c r="C26" s="370" t="s">
        <v>1620</v>
      </c>
      <c r="D26" s="421"/>
      <c r="E26" s="421"/>
      <c r="F26" s="421">
        <v>3.74</v>
      </c>
      <c r="G26" s="421">
        <v>1</v>
      </c>
      <c r="H26" s="350">
        <f t="shared" si="1"/>
        <v>3.74</v>
      </c>
      <c r="I26" s="421">
        <f t="shared" si="1"/>
        <v>1</v>
      </c>
    </row>
    <row r="27" spans="2:9" ht="30" x14ac:dyDescent="0.25">
      <c r="B27" s="446">
        <v>400200054</v>
      </c>
      <c r="C27" s="370" t="s">
        <v>1621</v>
      </c>
      <c r="D27" s="421"/>
      <c r="E27" s="421"/>
      <c r="F27" s="421">
        <v>11.22</v>
      </c>
      <c r="G27" s="421">
        <v>3</v>
      </c>
      <c r="H27" s="350">
        <f t="shared" si="1"/>
        <v>11.22</v>
      </c>
      <c r="I27" s="421">
        <f t="shared" si="1"/>
        <v>3</v>
      </c>
    </row>
    <row r="28" spans="2:9" x14ac:dyDescent="0.25">
      <c r="B28" s="446">
        <v>429300006</v>
      </c>
      <c r="C28" s="370" t="s">
        <v>1472</v>
      </c>
      <c r="D28" s="421"/>
      <c r="E28" s="421"/>
      <c r="F28" s="421">
        <v>3.74</v>
      </c>
      <c r="G28" s="421">
        <v>1</v>
      </c>
      <c r="H28" s="350">
        <f t="shared" si="1"/>
        <v>3.74</v>
      </c>
      <c r="I28" s="421">
        <f t="shared" si="1"/>
        <v>1</v>
      </c>
    </row>
    <row r="29" spans="2:9" x14ac:dyDescent="0.25">
      <c r="B29" s="446">
        <v>460200055</v>
      </c>
      <c r="C29" s="370" t="s">
        <v>1476</v>
      </c>
      <c r="D29" s="421"/>
      <c r="E29" s="421"/>
      <c r="F29" s="421">
        <v>7.48</v>
      </c>
      <c r="G29" s="421">
        <v>2</v>
      </c>
      <c r="H29" s="350">
        <f t="shared" si="1"/>
        <v>7.48</v>
      </c>
      <c r="I29" s="421">
        <f t="shared" si="1"/>
        <v>2</v>
      </c>
    </row>
    <row r="30" spans="2:9" x14ac:dyDescent="0.25">
      <c r="B30" s="446">
        <v>640600006</v>
      </c>
      <c r="C30" s="370" t="s">
        <v>1156</v>
      </c>
      <c r="D30" s="421"/>
      <c r="E30" s="421"/>
      <c r="F30" s="421">
        <v>7.48</v>
      </c>
      <c r="G30" s="421">
        <v>2</v>
      </c>
      <c r="H30" s="350">
        <f t="shared" si="1"/>
        <v>7.48</v>
      </c>
      <c r="I30" s="421">
        <f t="shared" si="1"/>
        <v>2</v>
      </c>
    </row>
    <row r="31" spans="2:9" x14ac:dyDescent="0.25">
      <c r="B31" s="446">
        <v>641000002</v>
      </c>
      <c r="C31" s="370" t="s">
        <v>1607</v>
      </c>
      <c r="D31" s="421"/>
      <c r="E31" s="421"/>
      <c r="F31" s="421">
        <v>3.74</v>
      </c>
      <c r="G31" s="421">
        <v>1</v>
      </c>
      <c r="H31" s="350">
        <f t="shared" si="1"/>
        <v>3.74</v>
      </c>
      <c r="I31" s="421">
        <f t="shared" si="1"/>
        <v>1</v>
      </c>
    </row>
    <row r="32" spans="2:9" x14ac:dyDescent="0.25">
      <c r="B32" s="446">
        <v>649300006</v>
      </c>
      <c r="C32" s="370" t="s">
        <v>1486</v>
      </c>
      <c r="D32" s="421"/>
      <c r="E32" s="421"/>
      <c r="F32" s="421">
        <v>3.74</v>
      </c>
      <c r="G32" s="421">
        <v>1</v>
      </c>
      <c r="H32" s="350">
        <f t="shared" si="1"/>
        <v>3.74</v>
      </c>
      <c r="I32" s="421">
        <f t="shared" si="1"/>
        <v>1</v>
      </c>
    </row>
    <row r="33" spans="2:9" x14ac:dyDescent="0.25">
      <c r="B33" s="446">
        <v>761200007</v>
      </c>
      <c r="C33" s="370" t="s">
        <v>1208</v>
      </c>
      <c r="D33" s="421"/>
      <c r="E33" s="421"/>
      <c r="F33" s="421">
        <v>22.44</v>
      </c>
      <c r="G33" s="421">
        <v>6</v>
      </c>
      <c r="H33" s="350">
        <f t="shared" si="1"/>
        <v>22.44</v>
      </c>
      <c r="I33" s="421">
        <f t="shared" si="1"/>
        <v>6</v>
      </c>
    </row>
    <row r="34" spans="2:9" x14ac:dyDescent="0.25">
      <c r="B34" s="446">
        <v>761200023</v>
      </c>
      <c r="C34" s="370" t="s">
        <v>1210</v>
      </c>
      <c r="D34" s="421"/>
      <c r="E34" s="421"/>
      <c r="F34" s="421">
        <v>7.48</v>
      </c>
      <c r="G34" s="421">
        <v>2</v>
      </c>
      <c r="H34" s="350">
        <f t="shared" si="1"/>
        <v>7.48</v>
      </c>
      <c r="I34" s="421">
        <f t="shared" si="1"/>
        <v>2</v>
      </c>
    </row>
    <row r="35" spans="2:9" x14ac:dyDescent="0.25">
      <c r="B35" s="446">
        <v>800800022</v>
      </c>
      <c r="C35" s="370" t="s">
        <v>1609</v>
      </c>
      <c r="D35" s="421"/>
      <c r="E35" s="421"/>
      <c r="F35" s="421">
        <v>3.74</v>
      </c>
      <c r="G35" s="421">
        <v>1</v>
      </c>
      <c r="H35" s="350">
        <f t="shared" si="1"/>
        <v>3.74</v>
      </c>
      <c r="I35" s="421">
        <f t="shared" si="1"/>
        <v>1</v>
      </c>
    </row>
  </sheetData>
  <mergeCells count="3">
    <mergeCell ref="E1:I1"/>
    <mergeCell ref="B2:I2"/>
    <mergeCell ref="B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Kopsavilkums</vt:lpstr>
      <vt:lpstr>Zobārstniecība</vt:lpstr>
      <vt:lpstr>SAVA</vt:lpstr>
      <vt:lpstr>PL_PVA_marts</vt:lpstr>
      <vt:lpstr>PL_PVA_aprilis</vt:lpstr>
      <vt:lpstr>PL_PVA_diag_maijs</vt:lpstr>
      <vt:lpstr>PL_PVA_manip_maijs</vt:lpstr>
      <vt:lpstr>PS_PVA_marts</vt:lpstr>
      <vt:lpstr>PS_PVA_aprilis</vt:lpstr>
      <vt:lpstr>PS_PVA_maijs</vt:lpstr>
      <vt:lpstr>SAVA_marts</vt:lpstr>
      <vt:lpstr>PL_SAVA_aprilis</vt:lpstr>
      <vt:lpstr>PL_SAVA_diag_maijs</vt:lpstr>
      <vt:lpstr>PL_SAVA_manip_maijs</vt:lpstr>
      <vt:lpstr>Barotņu transports</vt:lpstr>
      <vt:lpstr>Transports uz mājām</vt:lpstr>
      <vt:lpstr>Izmeklejumi</vt:lpstr>
      <vt:lpstr>Mob_vien_Gulbis</vt:lpstr>
      <vt:lpstr>Mob_vien_CL</vt:lpstr>
      <vt:lpstr>Paraug_punk_Gulb</vt:lpstr>
      <vt:lpstr>Paraug_punk_CL</vt:lpstr>
      <vt:lpstr>ZV_cent_Gulb</vt:lpstr>
      <vt:lpstr>Zv_centr_CL</vt:lpstr>
      <vt:lpstr>CL_IAL</vt:lpstr>
      <vt:lpstr>Gulbis IAL</vt:lpstr>
      <vt:lpstr>RefLab_barotn</vt:lpstr>
      <vt:lpstr>Gulbis_GA_komp</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Ģirts Lapiņš</dc:creator>
  <cp:lastModifiedBy>Ivita Lazdiņa</cp:lastModifiedBy>
  <cp:lastPrinted>2020-10-09T08:02:52Z</cp:lastPrinted>
  <dcterms:created xsi:type="dcterms:W3CDTF">2020-04-24T14:20:08Z</dcterms:created>
  <dcterms:modified xsi:type="dcterms:W3CDTF">2020-10-29T09:18:15Z</dcterms:modified>
</cp:coreProperties>
</file>