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vnozare.pri\vm\Redirect_profiles\iandersone\Desktop\Darbs\LNG pieprasījumi birojs\Precizētais variants bez EUR 34079\"/>
    </mc:Choice>
  </mc:AlternateContent>
  <xr:revisionPtr revIDLastSave="0" documentId="13_ncr:1_{F0518F0C-A1BD-4A6E-96C5-410DA07A8B8C}" xr6:coauthVersionLast="45" xr6:coauthVersionMax="46" xr10:uidLastSave="{00000000-0000-0000-0000-000000000000}"/>
  <bookViews>
    <workbookView xWindow="-120" yWindow="-120" windowWidth="20730" windowHeight="11160" xr2:uid="{B19CC885-3D20-4FEE-832D-B4341EFF4A29}"/>
  </bookViews>
  <sheets>
    <sheet name="1.Vakcin" sheetId="1" r:id="rId1"/>
    <sheet name="Vakcin_1.1." sheetId="2" r:id="rId2"/>
  </sheets>
  <externalReferences>
    <externalReference r:id="rId3"/>
    <externalReference r:id="rId4"/>
    <externalReference r:id="rId5"/>
    <externalReference r:id="rId6"/>
    <externalReference r:id="rId7"/>
    <externalReference r:id="rId8"/>
    <externalReference r:id="rId9"/>
  </externalReferences>
  <definedNames>
    <definedName name="_1_2_d_NMP_lim" localSheetId="0">#REF!</definedName>
    <definedName name="_1_2_d_NMP_lim">#REF!</definedName>
    <definedName name="aa">#REF!</definedName>
    <definedName name="_xlnm.Auto_Open" localSheetId="0">#REF!</definedName>
    <definedName name="_xlnm.Auto_Open">#REF!</definedName>
    <definedName name="b" localSheetId="0">#REF!</definedName>
    <definedName name="b">#REF!</definedName>
    <definedName name="BEx3ATHHUCGCIRND8KLAREDV3L40" hidden="1">[1]HEADER!#REF!</definedName>
    <definedName name="BEx3QB2RILYEXIROLAFCWQMOJXMN" hidden="1">[1]HEADER!#REF!</definedName>
    <definedName name="BEx3RIJ9LXPXWNF4BFBFA4ILG6AY" hidden="1">[1]HEADER!#REF!</definedName>
    <definedName name="BEx3T3XEKJ0I8634YNR6MPN3OBQL" hidden="1">[1]HEADER!#REF!</definedName>
    <definedName name="BEx73MBHXPGN5MLC2IC6RCMRLO6D" hidden="1">[1]HEADER!#REF!</definedName>
    <definedName name="BEx7KKYHXVDNTR0VZKUAIUQCSOP9" hidden="1">[1]HEADER!#REF!</definedName>
    <definedName name="BEx9EDPXWEPLE7S1KH5K8GGFZKC0" hidden="1">[1]HEADER!#REF!</definedName>
    <definedName name="BExBE9K6C6Q27ZVX3WOCP2J41BHY" hidden="1">[1]HEADER!#REF!</definedName>
    <definedName name="BExCQGR4Z3D1E5XRGMT5VWBAFBXW" hidden="1">[1]ZQZBC_PLN__04_03_10!#REF!</definedName>
    <definedName name="BExMP7OQLL0R8VO1CGH6H677G4ZU" hidden="1">[1]HEADER!#REF!</definedName>
    <definedName name="BExO50CMJCMLOGHRH7OH9FMGVTSS" hidden="1">[1]HEADER!#REF!</definedName>
    <definedName name="BExOA3RQ9DFFMJC5QYZ23ZT9RUN8" hidden="1">[1]HEADER!#REF!</definedName>
    <definedName name="BExS6S40JMF44ZTMXW3UE4WW9B54" hidden="1">[1]HEADER!#REF!</definedName>
    <definedName name="BExU5I577AMALET6AIZ4P1LRV9CU" hidden="1">[1]ZQZBC_PLN__04_03_10!#REF!</definedName>
    <definedName name="BExU7EBQBMZVYUSS9YS0I4JESH9L" hidden="1">[1]HEADER!#REF!</definedName>
    <definedName name="BExUC9I2YXGSCVE8W0KZ56D3E9UX" hidden="1">[1]HEADER!#REF!</definedName>
    <definedName name="BExZJQJI4H09EC94GXCLZDAB05VB" hidden="1">[1]HEADER!#REF!</definedName>
    <definedName name="bt" localSheetId="0">#REF!</definedName>
    <definedName name="bt">#REF!</definedName>
    <definedName name="BX">#REF!</definedName>
    <definedName name="CalendarYear">#REF!</definedName>
    <definedName name="ccc">#REF!</definedName>
    <definedName name="d">#REF!</definedName>
    <definedName name="D_Evija3">#REF!</definedName>
    <definedName name="DaysAndWeeks">{0,1,2,3,4,5,6} + {0;1;2;3;4;5}*7</definedName>
    <definedName name="de">#REF!</definedName>
    <definedName name="dff">#NAME?</definedName>
    <definedName name="DRGNAMES">#REF!</definedName>
    <definedName name="e">#REF!</definedName>
    <definedName name="ee">#REF!</definedName>
    <definedName name="Excel_BuiltIn__FilterDatabase_2">#REF!</definedName>
    <definedName name="Excel_BuiltIn__FilterDatabase_3">#REF!</definedName>
    <definedName name="Excel_BuiltIn_Print_Titles_2">#REF!</definedName>
    <definedName name="Excel_BuiltIn_Print_Titles_3">#REF!</definedName>
    <definedName name="gad_skaits">#REF!</definedName>
    <definedName name="gad_skaits_1">#REF!</definedName>
    <definedName name="gggg">#REF!</definedName>
    <definedName name="ghy">#REF!</definedName>
    <definedName name="h">#REF!</definedName>
    <definedName name="hh">#REF!</definedName>
    <definedName name="hjh">#REF!</definedName>
    <definedName name="hyh">#REF!</definedName>
    <definedName name="i">#REF!</definedName>
    <definedName name="izm.kods">#REF!</definedName>
    <definedName name="izm.kods_1">[2]izm.posteni!$A$2:$A$216</definedName>
    <definedName name="izm.nos" localSheetId="0">#REF!</definedName>
    <definedName name="izm.nos">#REF!</definedName>
    <definedName name="izm.nos_1">[2]izm.posteni!$B$2:$B$216</definedName>
    <definedName name="jhg" localSheetId="0">#REF!</definedName>
    <definedName name="jhg">#REF!</definedName>
    <definedName name="kk" localSheetId="0">#REF!</definedName>
    <definedName name="kk">#REF!</definedName>
    <definedName name="l" localSheetId="0">#REF!</definedName>
    <definedName name="l">#REF!</definedName>
    <definedName name="Limeni_7_9group">#REF!</definedName>
    <definedName name="mmm" hidden="1">[1]ZQZBC_PLN__04_03_10!#REF!</definedName>
    <definedName name="n">#REF!</definedName>
    <definedName name="P_Dati_rikojums">#REF!</definedName>
    <definedName name="pp">#REF!</definedName>
    <definedName name="_xlnm.Print_Area" localSheetId="0">'1.Vakcin'!$A$1:$F$8</definedName>
    <definedName name="_xlnm.Print_Titles" localSheetId="0">'1.Vakcin'!$3:$5</definedName>
    <definedName name="Recover" localSheetId="0">[3]Macro1!$A$80</definedName>
    <definedName name="Recover">[3]Macro1!$A$80</definedName>
    <definedName name="Rikojums2222">[4]Macro1!$A$106</definedName>
    <definedName name="rr" localSheetId="0">#REF!</definedName>
    <definedName name="rr">#REF!</definedName>
    <definedName name="rt" localSheetId="0">#REF!</definedName>
    <definedName name="rt">#REF!</definedName>
    <definedName name="rty" localSheetId="0">#REF!</definedName>
    <definedName name="rty">#REF!</definedName>
    <definedName name="S5\">#REF!</definedName>
    <definedName name="ss">#REF!</definedName>
    <definedName name="Str.">#REF!</definedName>
    <definedName name="Str.vien.nos.">#REF!</definedName>
    <definedName name="Struktura">#REF!</definedName>
    <definedName name="Struktūrvien.kodi2">#REF!</definedName>
    <definedName name="Struktūrvien.kodi2_1">[2]strukturkodi!$B$2:$B$232</definedName>
    <definedName name="Struktūrvien.kods" localSheetId="0">#REF!</definedName>
    <definedName name="Struktūrvien.kods">#REF!</definedName>
    <definedName name="Struktūrvien.kods_1">[2]strukturkodi!$A$2:$A$232</definedName>
    <definedName name="T13l6">[5]ATSKAITE_2v!#REF!</definedName>
    <definedName name="TableName">"Dummy"</definedName>
    <definedName name="TWO_LINKS">'[6]8.1.'!$C$5</definedName>
    <definedName name="ty">#REF!</definedName>
    <definedName name="tyuj">#REF!</definedName>
    <definedName name="u">#REF!</definedName>
    <definedName name="U_N_A">#REF!</definedName>
    <definedName name="wedr">#REF!</definedName>
    <definedName name="WeekStart">#REF!</definedName>
    <definedName name="x">#REF!</definedName>
    <definedName name="XBD">[7]Dati!$B$6</definedName>
    <definedName name="XDD">[7]Dati!$B$4</definedName>
    <definedName name="XDS">[7]Dati!$B$5</definedName>
    <definedName name="XSVD">[7]Dati!$B$7</definedName>
    <definedName name="xxxx" localSheetId="0">#REF!</definedName>
    <definedName name="xxxx">#REF!</definedName>
    <definedName name="yuh" localSheetId="0">#REF!</definedName>
    <definedName name="yuh">#REF!</definedName>
    <definedName name="yyyy" localSheetId="0">#REF!</definedName>
    <definedName name="yyy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 l="1"/>
  <c r="H13" i="2" l="1"/>
  <c r="G14" i="2"/>
  <c r="G30" i="2"/>
  <c r="G31" i="2"/>
  <c r="G4" i="2"/>
  <c r="H4" i="2" s="1"/>
  <c r="G5" i="2"/>
  <c r="G6" i="2"/>
  <c r="G7" i="2"/>
  <c r="G8" i="2"/>
  <c r="G9" i="2"/>
  <c r="G10" i="2"/>
  <c r="G11" i="2"/>
  <c r="G12" i="2"/>
  <c r="G13" i="2"/>
  <c r="C7" i="1" l="1"/>
  <c r="F4" i="2" l="1"/>
  <c r="C14" i="2"/>
  <c r="F5" i="2" l="1"/>
  <c r="F6" i="2"/>
  <c r="F8" i="2"/>
  <c r="F9" i="2"/>
  <c r="F10" i="2"/>
  <c r="F7" i="2"/>
  <c r="F11" i="2"/>
  <c r="F12" i="2"/>
  <c r="F13" i="2"/>
  <c r="E5" i="2"/>
  <c r="E6" i="2"/>
  <c r="E8" i="2"/>
  <c r="E9" i="2"/>
  <c r="E10" i="2"/>
  <c r="E7" i="2"/>
  <c r="E11" i="2"/>
  <c r="E12" i="2"/>
  <c r="E13" i="2"/>
  <c r="E4" i="2"/>
  <c r="D5" i="2"/>
  <c r="D6" i="2"/>
  <c r="D8" i="2"/>
  <c r="D9" i="2"/>
  <c r="D10" i="2"/>
  <c r="D7" i="2"/>
  <c r="D11" i="2"/>
  <c r="D12" i="2"/>
  <c r="D13" i="2"/>
  <c r="D4" i="2"/>
  <c r="C23" i="2" l="1"/>
  <c r="F23" i="2" s="1"/>
  <c r="C25" i="2"/>
  <c r="F25" i="2" s="1"/>
  <c r="F14" i="2"/>
  <c r="B21" i="2"/>
  <c r="B30" i="2"/>
  <c r="E30" i="2" s="1"/>
  <c r="B22" i="2"/>
  <c r="E22" i="2" s="1"/>
  <c r="B28" i="2"/>
  <c r="E28" i="2" s="1"/>
  <c r="B29" i="2"/>
  <c r="E29" i="2" s="1"/>
  <c r="B27" i="2"/>
  <c r="E27" i="2" s="1"/>
  <c r="B26" i="2"/>
  <c r="E26" i="2" s="1"/>
  <c r="B24" i="2"/>
  <c r="E24" i="2" s="1"/>
  <c r="B25" i="2"/>
  <c r="E25" i="2" s="1"/>
  <c r="B23" i="2"/>
  <c r="E23" i="2" s="1"/>
  <c r="D14" i="2"/>
  <c r="E14" i="2"/>
  <c r="E21" i="2" l="1"/>
  <c r="C21" i="2"/>
  <c r="F21" i="2" s="1"/>
  <c r="H6" i="2"/>
  <c r="H9" i="2"/>
  <c r="H7" i="2"/>
  <c r="C27" i="2"/>
  <c r="F27" i="2" s="1"/>
  <c r="H8" i="2"/>
  <c r="C24" i="2"/>
  <c r="F24" i="2" s="1"/>
  <c r="D25" i="2"/>
  <c r="G25" i="2" s="1"/>
  <c r="H12" i="2"/>
  <c r="C29" i="2"/>
  <c r="F29" i="2" s="1"/>
  <c r="C30" i="2"/>
  <c r="F30" i="2" s="1"/>
  <c r="H10" i="2"/>
  <c r="C26" i="2"/>
  <c r="F26" i="2" s="1"/>
  <c r="H5" i="2"/>
  <c r="C22" i="2"/>
  <c r="F22" i="2" s="1"/>
  <c r="D23" i="2"/>
  <c r="G23" i="2" s="1"/>
  <c r="D21" i="2" l="1"/>
  <c r="D22" i="2"/>
  <c r="G22" i="2" s="1"/>
  <c r="D26" i="2"/>
  <c r="G26" i="2" s="1"/>
  <c r="D24" i="2"/>
  <c r="G24" i="2" s="1"/>
  <c r="D29" i="2"/>
  <c r="G29" i="2" s="1"/>
  <c r="C28" i="2"/>
  <c r="F28" i="2" s="1"/>
  <c r="D30" i="2"/>
  <c r="D27" i="2"/>
  <c r="G27" i="2" s="1"/>
  <c r="H11" i="2"/>
  <c r="H14" i="2" s="1"/>
  <c r="B31" i="2"/>
  <c r="G21" i="2" l="1"/>
  <c r="F31" i="2"/>
  <c r="D28" i="2"/>
  <c r="G28" i="2" s="1"/>
  <c r="C31" i="2"/>
  <c r="E31" i="2"/>
  <c r="C6" i="1" l="1"/>
  <c r="D31" i="2"/>
</calcChain>
</file>

<file path=xl/sharedStrings.xml><?xml version="1.0" encoding="utf-8"?>
<sst xmlns="http://schemas.openxmlformats.org/spreadsheetml/2006/main" count="59" uniqueCount="47">
  <si>
    <t>1.Nepieciešamais finansējums Vakcinācijas projekta biroja izveidei un darbības nodrošināšanai</t>
  </si>
  <si>
    <t>Nepieciešamais finansējums Vakcinācijas projekta biroja izveidei un darba nodrošināšanai izdevumu atšifrējums</t>
  </si>
  <si>
    <t>EKK</t>
  </si>
  <si>
    <t>Nr. p.k.</t>
  </si>
  <si>
    <t>Izdevumu postenis</t>
  </si>
  <si>
    <t>Nepieciešmais finansējums, euro</t>
  </si>
  <si>
    <t>Izvērsums</t>
  </si>
  <si>
    <t>Izdevumu pamatojums</t>
  </si>
  <si>
    <t>2021.gadam</t>
  </si>
  <si>
    <t>1.1.</t>
  </si>
  <si>
    <t xml:space="preserve">Vakcinācijas projekta biroja nepieciešamais darba atalgojuma aprēķins 2021.gadam </t>
  </si>
  <si>
    <t>Aprēķini ir balstīti pieņēmumā, ka birojā darbosies 10 algoti darbinieki uz terminēta darba līguma pamata (6 mēneši), paredzot kompensācijas par neizmantoto atvaļinājumu izmaksu perioda beigās. Papildus piemaksas, prēmijas vai citi maksājumi aprēķinos nav paredzēti. Materiāli tehniskais nodrošinājums tiks dodrošināts VM budžeta ietvaros.</t>
  </si>
  <si>
    <t>Izmaksas kopā</t>
  </si>
  <si>
    <t>Amats</t>
  </si>
  <si>
    <t>Amata vietu skaits</t>
  </si>
  <si>
    <r>
      <t xml:space="preserve">Mēnešalga
</t>
    </r>
    <r>
      <rPr>
        <b/>
        <sz val="10"/>
        <rFont val="Times New Roman"/>
        <family val="1"/>
        <charset val="186"/>
      </rPr>
      <t>(EKK 1110)</t>
    </r>
  </si>
  <si>
    <r>
      <t xml:space="preserve">Piemaksa
0%
</t>
    </r>
    <r>
      <rPr>
        <b/>
        <sz val="10"/>
        <color indexed="8"/>
        <rFont val="Times New Roman"/>
        <family val="1"/>
        <charset val="186"/>
      </rPr>
      <t>(EKK 1147)</t>
    </r>
  </si>
  <si>
    <r>
      <t xml:space="preserve">Prēmijas un naudas balvas 0%
</t>
    </r>
    <r>
      <rPr>
        <b/>
        <sz val="10"/>
        <color indexed="8"/>
        <rFont val="Times New Roman"/>
        <family val="1"/>
        <charset val="186"/>
      </rPr>
      <t>(EKK 1148)</t>
    </r>
  </si>
  <si>
    <r>
      <t xml:space="preserve">Kopā
</t>
    </r>
    <r>
      <rPr>
        <b/>
        <sz val="10"/>
        <color indexed="8"/>
        <rFont val="Times New Roman"/>
        <family val="1"/>
        <charset val="186"/>
      </rPr>
      <t>(EKK 1000)</t>
    </r>
  </si>
  <si>
    <t>Vakcinācijas projekta vadītājs</t>
  </si>
  <si>
    <t>Komunikācijas vadītāja asistents</t>
  </si>
  <si>
    <t>Digitālo mediju speciālists</t>
  </si>
  <si>
    <t>Sekretārs/asistents</t>
  </si>
  <si>
    <t>KOPĀ</t>
  </si>
  <si>
    <t>*- uzkrājums atvaļinājuma kompensācijai, pārtraucot darba tiesiskās attiecības</t>
  </si>
  <si>
    <t>Nepieciešamā atlīdzības summa vienam mēnesim</t>
  </si>
  <si>
    <t>Nepieciešmā atlīdzības summa  2021.gadā
(11.5 mēnešiem)</t>
  </si>
  <si>
    <r>
      <t xml:space="preserve">Atalgojums
</t>
    </r>
    <r>
      <rPr>
        <b/>
        <sz val="10"/>
        <color indexed="8"/>
        <rFont val="Times New Roman"/>
        <family val="1"/>
        <charset val="186"/>
      </rPr>
      <t>(EKK 1100)</t>
    </r>
  </si>
  <si>
    <r>
      <t xml:space="preserve">DD VSAOI 
</t>
    </r>
    <r>
      <rPr>
        <b/>
        <sz val="10"/>
        <color indexed="8"/>
        <rFont val="Times New Roman"/>
        <family val="1"/>
        <charset val="186"/>
      </rPr>
      <t>(EKK 1200)</t>
    </r>
  </si>
  <si>
    <t>Atalgojums
(EKK 1100)</t>
  </si>
  <si>
    <t>DD VSAOI 
(EKK 1200)</t>
  </si>
  <si>
    <t>Kopā
(EKK 1000)</t>
  </si>
  <si>
    <t>1000,2000, 5200</t>
  </si>
  <si>
    <t>Biroja administrators</t>
  </si>
  <si>
    <t>Loģistikas koordinators</t>
  </si>
  <si>
    <t>Amats**</t>
  </si>
  <si>
    <t>** - amatu nosaukumi var tikt precizēts biroja veidošanas gaitā</t>
  </si>
  <si>
    <t>Datu analītiķis/eksperts</t>
  </si>
  <si>
    <t>Konsultācijas, ekspertīzes un citi ārpakalpojumi</t>
  </si>
  <si>
    <t>Personāla atlases pakalpojumi, juridiskie pakalpojumu un ekspertīzes, tulkošanas pakalpojumi, informāciju tehnoloģiju konsultācijas un ekspertīzes, nozaru ekspertu pakalpojumi. Aprēķini ir balstīti pieņēmumā, ka vidējās vienas stundas izmaksas tiek noteiktas 80 EUR stundā+PVN, prognozētais apjoms 100 konsutāciju stundas mēnesī.</t>
  </si>
  <si>
    <t>Vakcinācijas procesa koordinators</t>
  </si>
  <si>
    <t>Informācijas tehnoloģiju koordinators</t>
  </si>
  <si>
    <t>Komunikācijas koordinators</t>
  </si>
  <si>
    <r>
      <t xml:space="preserve">Sociālā garantija* 8.33%
</t>
    </r>
    <r>
      <rPr>
        <b/>
        <sz val="10"/>
        <color indexed="8"/>
        <rFont val="Times New Roman"/>
        <family val="1"/>
        <charset val="186"/>
      </rPr>
      <t>(EKK 1220)</t>
    </r>
  </si>
  <si>
    <t>Vakcinācijas projekta biroja nepieciešamais atlīdzības aprēķins 2021.gadam (11.5 mēnešiem)</t>
  </si>
  <si>
    <r>
      <t xml:space="preserve">DD VSAOI 23,59%
</t>
    </r>
    <r>
      <rPr>
        <b/>
        <sz val="10"/>
        <color indexed="8"/>
        <rFont val="Times New Roman"/>
        <family val="1"/>
        <charset val="186"/>
      </rPr>
      <t>(EKK 1210)</t>
    </r>
  </si>
  <si>
    <t>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</si>
</sst>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0"/>
      <color theme="1"/>
      <name val="Times New Roman"/>
      <family val="1"/>
    </font>
    <font>
      <b/>
      <sz val="10"/>
      <name val="Times New Roman"/>
      <family val="1"/>
      <charset val="186"/>
    </font>
    <font>
      <b/>
      <sz val="10"/>
      <name val="Times New Roman Baltic"/>
      <charset val="186"/>
    </font>
    <font>
      <b/>
      <sz val="12"/>
      <name val="Times New Roman Baltic"/>
      <charset val="186"/>
    </font>
    <font>
      <sz val="11"/>
      <color theme="1"/>
      <name val="Times New Roman"/>
      <family val="1"/>
      <charset val="186"/>
    </font>
    <font>
      <b/>
      <sz val="11"/>
      <color theme="1"/>
      <name val="Times New Roman"/>
      <family val="1"/>
    </font>
    <font>
      <b/>
      <sz val="12"/>
      <color theme="1"/>
      <name val="Times New Roman"/>
      <family val="1"/>
      <charset val="186"/>
    </font>
    <font>
      <b/>
      <sz val="11"/>
      <color theme="1"/>
      <name val="Times New Roman"/>
      <family val="1"/>
      <charset val="186"/>
    </font>
    <font>
      <b/>
      <sz val="12"/>
      <color rgb="FF000000"/>
      <name val="Times New Roman"/>
      <family val="1"/>
      <charset val="186"/>
    </font>
    <font>
      <b/>
      <sz val="12"/>
      <name val="Times New Roman"/>
      <family val="1"/>
      <charset val="186"/>
    </font>
    <font>
      <b/>
      <sz val="10"/>
      <color indexed="8"/>
      <name val="Times New Roman"/>
      <family val="1"/>
      <charset val="186"/>
    </font>
    <font>
      <sz val="12"/>
      <color theme="1"/>
      <name val="Times New Roman"/>
      <family val="1"/>
      <charset val="186"/>
    </font>
    <font>
      <sz val="11"/>
      <color theme="1"/>
      <name val="Times New Roman"/>
      <family val="1"/>
    </font>
    <font>
      <b/>
      <sz val="11"/>
      <name val="Times New Roman"/>
      <family val="1"/>
    </font>
    <font>
      <sz val="11"/>
      <name val="Times New Roman"/>
      <family val="1"/>
    </font>
    <font>
      <sz val="12"/>
      <name val="Times New Roman"/>
      <family val="1"/>
    </font>
    <font>
      <sz val="12"/>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0" fontId="1" fillId="0" borderId="0"/>
  </cellStyleXfs>
  <cellXfs count="89">
    <xf numFmtId="0" fontId="0" fillId="0" borderId="0" xfId="0"/>
    <xf numFmtId="0" fontId="2" fillId="0" borderId="0" xfId="0" applyFont="1"/>
    <xf numFmtId="0" fontId="5" fillId="3" borderId="5" xfId="0" applyFont="1" applyFill="1" applyBorder="1"/>
    <xf numFmtId="0" fontId="5" fillId="3" borderId="11" xfId="0" applyFont="1" applyFill="1" applyBorder="1"/>
    <xf numFmtId="0" fontId="6" fillId="3" borderId="5" xfId="0" applyFont="1" applyFill="1" applyBorder="1" applyAlignment="1">
      <alignment wrapText="1"/>
    </xf>
    <xf numFmtId="0" fontId="6" fillId="3" borderId="5" xfId="0" applyFont="1" applyFill="1" applyBorder="1"/>
    <xf numFmtId="0" fontId="5" fillId="3" borderId="5" xfId="0" applyFont="1" applyFill="1" applyBorder="1" applyAlignment="1">
      <alignment wrapText="1"/>
    </xf>
    <xf numFmtId="0" fontId="7" fillId="0" borderId="0" xfId="1" applyFont="1"/>
    <xf numFmtId="0" fontId="10" fillId="0" borderId="0" xfId="1" applyFont="1"/>
    <xf numFmtId="0" fontId="14" fillId="0" borderId="0" xfId="1" applyFont="1"/>
    <xf numFmtId="4" fontId="14" fillId="0" borderId="5" xfId="1" applyNumberFormat="1" applyFont="1" applyBorder="1" applyAlignment="1">
      <alignment horizontal="center" vertical="center"/>
    </xf>
    <xf numFmtId="0" fontId="14" fillId="0" borderId="0" xfId="1" applyFont="1" applyAlignment="1">
      <alignment horizontal="right"/>
    </xf>
    <xf numFmtId="0" fontId="9" fillId="0" borderId="0" xfId="1" applyFont="1"/>
    <xf numFmtId="0" fontId="8" fillId="0" borderId="0" xfId="1" applyFont="1" applyAlignment="1"/>
    <xf numFmtId="0" fontId="11" fillId="0" borderId="13" xfId="1" applyFont="1" applyBorder="1" applyAlignment="1">
      <alignment horizontal="center" vertical="center" wrapText="1"/>
    </xf>
    <xf numFmtId="4" fontId="14" fillId="0" borderId="2" xfId="1" applyNumberFormat="1" applyFont="1" applyBorder="1" applyAlignment="1">
      <alignment horizontal="center" vertical="center"/>
    </xf>
    <xf numFmtId="4" fontId="14" fillId="0" borderId="20" xfId="1" applyNumberFormat="1" applyFont="1" applyBorder="1" applyAlignment="1">
      <alignment horizontal="center" vertical="center"/>
    </xf>
    <xf numFmtId="4" fontId="14" fillId="0" borderId="21" xfId="1" applyNumberFormat="1" applyFont="1" applyBorder="1" applyAlignment="1">
      <alignment horizontal="center" vertical="center"/>
    </xf>
    <xf numFmtId="4" fontId="14" fillId="0" borderId="15" xfId="1" applyNumberFormat="1" applyFont="1" applyBorder="1" applyAlignment="1">
      <alignment horizontal="center" vertical="center"/>
    </xf>
    <xf numFmtId="4" fontId="14" fillId="0" borderId="23" xfId="1" applyNumberFormat="1" applyFont="1" applyBorder="1" applyAlignment="1">
      <alignment horizontal="center" vertical="center"/>
    </xf>
    <xf numFmtId="0" fontId="11" fillId="0" borderId="18"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3" xfId="1" applyFont="1" applyBorder="1" applyAlignment="1">
      <alignment horizontal="center" vertical="center" wrapText="1"/>
    </xf>
    <xf numFmtId="4" fontId="9" fillId="0" borderId="19" xfId="1" applyNumberFormat="1" applyFont="1" applyBorder="1" applyAlignment="1">
      <alignment horizontal="center" vertical="center"/>
    </xf>
    <xf numFmtId="4" fontId="14" fillId="0" borderId="0" xfId="1" applyNumberFormat="1" applyFont="1"/>
    <xf numFmtId="0" fontId="9" fillId="0" borderId="14" xfId="1" applyFont="1" applyBorder="1" applyAlignment="1">
      <alignment horizontal="right"/>
    </xf>
    <xf numFmtId="3" fontId="15" fillId="0" borderId="5" xfId="0" applyNumberFormat="1" applyFont="1" applyFill="1" applyBorder="1"/>
    <xf numFmtId="0" fontId="15" fillId="0" borderId="5" xfId="0" applyFont="1" applyFill="1" applyBorder="1"/>
    <xf numFmtId="3" fontId="15" fillId="0" borderId="5" xfId="0" applyNumberFormat="1" applyFont="1" applyBorder="1"/>
    <xf numFmtId="0" fontId="15" fillId="0" borderId="5" xfId="0" applyFont="1" applyBorder="1"/>
    <xf numFmtId="0" fontId="16" fillId="2" borderId="5" xfId="0" applyFont="1" applyFill="1" applyBorder="1" applyAlignment="1">
      <alignment horizontal="center" vertical="top" wrapText="1"/>
    </xf>
    <xf numFmtId="0" fontId="17" fillId="0" borderId="10" xfId="0" applyFont="1" applyFill="1" applyBorder="1" applyAlignment="1">
      <alignment horizontal="center" vertical="center" wrapText="1"/>
    </xf>
    <xf numFmtId="0" fontId="17" fillId="0" borderId="5" xfId="0" applyFont="1" applyFill="1" applyBorder="1" applyAlignment="1">
      <alignment vertical="top" wrapText="1"/>
    </xf>
    <xf numFmtId="0" fontId="15" fillId="0" borderId="5" xfId="0" applyFont="1" applyFill="1" applyBorder="1" applyAlignment="1">
      <alignment vertical="top" wrapText="1"/>
    </xf>
    <xf numFmtId="0" fontId="16" fillId="0" borderId="5" xfId="0" applyFont="1" applyFill="1" applyBorder="1"/>
    <xf numFmtId="0" fontId="17" fillId="0" borderId="10" xfId="0" quotePrefix="1" applyFont="1" applyBorder="1" applyAlignment="1">
      <alignment horizontal="center" vertical="center" wrapText="1"/>
    </xf>
    <xf numFmtId="0" fontId="17" fillId="0" borderId="5" xfId="0" applyFont="1" applyBorder="1" applyAlignment="1">
      <alignment vertical="top" wrapText="1"/>
    </xf>
    <xf numFmtId="0" fontId="15" fillId="0" borderId="5" xfId="0" applyFont="1" applyBorder="1" applyAlignment="1">
      <alignment vertical="top" wrapText="1"/>
    </xf>
    <xf numFmtId="0" fontId="16" fillId="0" borderId="5" xfId="0" applyFont="1" applyBorder="1"/>
    <xf numFmtId="4" fontId="14" fillId="0" borderId="1" xfId="1" applyNumberFormat="1" applyFont="1" applyBorder="1" applyAlignment="1">
      <alignment horizontal="center" vertical="center" wrapText="1"/>
    </xf>
    <xf numFmtId="4" fontId="14" fillId="0" borderId="4" xfId="1" applyNumberFormat="1" applyFont="1" applyBorder="1" applyAlignment="1">
      <alignment horizontal="center" vertical="center" wrapText="1"/>
    </xf>
    <xf numFmtId="4" fontId="14" fillId="0" borderId="22" xfId="1" applyNumberFormat="1" applyFont="1" applyBorder="1" applyAlignment="1">
      <alignment horizontal="center" vertical="center" wrapText="1"/>
    </xf>
    <xf numFmtId="3" fontId="6" fillId="3" borderId="5" xfId="0" applyNumberFormat="1" applyFont="1" applyFill="1" applyBorder="1"/>
    <xf numFmtId="0" fontId="19" fillId="0" borderId="10" xfId="1" applyFont="1" applyFill="1" applyBorder="1" applyAlignment="1">
      <alignment vertical="center" wrapText="1"/>
    </xf>
    <xf numFmtId="0" fontId="19" fillId="0" borderId="4" xfId="1" applyFont="1" applyFill="1" applyBorder="1" applyAlignment="1">
      <alignment horizontal="center" vertical="center"/>
    </xf>
    <xf numFmtId="4" fontId="19" fillId="0" borderId="5" xfId="1" applyNumberFormat="1" applyFont="1" applyFill="1" applyBorder="1" applyAlignment="1">
      <alignment horizontal="center" vertical="center" wrapText="1"/>
    </xf>
    <xf numFmtId="4" fontId="19" fillId="0" borderId="5" xfId="1" applyNumberFormat="1" applyFont="1" applyFill="1" applyBorder="1" applyAlignment="1">
      <alignment horizontal="center" vertical="center"/>
    </xf>
    <xf numFmtId="4" fontId="19" fillId="0" borderId="21" xfId="1" applyNumberFormat="1" applyFont="1" applyFill="1" applyBorder="1" applyAlignment="1">
      <alignment horizontal="center" vertical="center"/>
    </xf>
    <xf numFmtId="0" fontId="19" fillId="0" borderId="10" xfId="1" applyFont="1" applyFill="1" applyBorder="1" applyAlignment="1">
      <alignment vertical="center"/>
    </xf>
    <xf numFmtId="0" fontId="19" fillId="0" borderId="11" xfId="1" applyFont="1" applyFill="1" applyBorder="1" applyAlignment="1">
      <alignment vertical="center"/>
    </xf>
    <xf numFmtId="0" fontId="18" fillId="0" borderId="25" xfId="1" applyFont="1" applyBorder="1" applyAlignment="1">
      <alignment vertical="center" wrapText="1"/>
    </xf>
    <xf numFmtId="0" fontId="18" fillId="0" borderId="10" xfId="1" applyFont="1" applyBorder="1" applyAlignment="1">
      <alignment vertical="center" wrapText="1"/>
    </xf>
    <xf numFmtId="0" fontId="18" fillId="0" borderId="10" xfId="1" applyFont="1" applyBorder="1" applyAlignment="1">
      <alignment vertical="center"/>
    </xf>
    <xf numFmtId="0" fontId="18" fillId="0" borderId="11" xfId="1" applyFont="1" applyBorder="1" applyAlignment="1">
      <alignment vertical="center"/>
    </xf>
    <xf numFmtId="0" fontId="19" fillId="0" borderId="31" xfId="1" applyFont="1" applyFill="1" applyBorder="1" applyAlignment="1">
      <alignment vertical="center" wrapText="1"/>
    </xf>
    <xf numFmtId="0" fontId="19" fillId="0" borderId="32" xfId="1" applyFont="1" applyFill="1" applyBorder="1" applyAlignment="1">
      <alignment horizontal="center" vertical="center"/>
    </xf>
    <xf numFmtId="4" fontId="19" fillId="0" borderId="8" xfId="1" applyNumberFormat="1" applyFont="1" applyFill="1" applyBorder="1" applyAlignment="1">
      <alignment horizontal="center" vertical="center" wrapText="1"/>
    </xf>
    <xf numFmtId="4" fontId="19" fillId="0" borderId="8" xfId="1" applyNumberFormat="1" applyFont="1" applyFill="1" applyBorder="1" applyAlignment="1">
      <alignment horizontal="center" vertical="center"/>
    </xf>
    <xf numFmtId="4" fontId="19" fillId="0" borderId="9" xfId="1" applyNumberFormat="1" applyFont="1" applyFill="1" applyBorder="1" applyAlignment="1">
      <alignment horizontal="center" vertical="center"/>
    </xf>
    <xf numFmtId="0" fontId="11" fillId="0" borderId="12" xfId="1" applyFont="1" applyBorder="1" applyAlignment="1">
      <alignment horizontal="center" vertical="center" wrapText="1"/>
    </xf>
    <xf numFmtId="0" fontId="11" fillId="0" borderId="28" xfId="1" applyFont="1" applyBorder="1" applyAlignment="1">
      <alignment horizontal="center" vertical="center" wrapText="1"/>
    </xf>
    <xf numFmtId="0" fontId="12" fillId="0" borderId="28" xfId="1" applyFont="1" applyBorder="1" applyAlignment="1">
      <alignment horizontal="center" vertical="center" wrapText="1"/>
    </xf>
    <xf numFmtId="0" fontId="9" fillId="0" borderId="28" xfId="1" applyFont="1" applyBorder="1" applyAlignment="1">
      <alignment horizontal="center" vertical="center" wrapText="1"/>
    </xf>
    <xf numFmtId="0" fontId="11" fillId="0" borderId="33" xfId="1" applyFont="1" applyBorder="1" applyAlignment="1">
      <alignment horizontal="center" vertical="center" wrapText="1"/>
    </xf>
    <xf numFmtId="0" fontId="11" fillId="0" borderId="30" xfId="1" applyFont="1" applyBorder="1" applyAlignment="1">
      <alignment horizontal="center" vertical="center" wrapText="1"/>
    </xf>
    <xf numFmtId="0" fontId="19" fillId="0" borderId="26" xfId="1" applyFont="1" applyFill="1" applyBorder="1" applyAlignment="1">
      <alignment horizontal="center" vertical="center"/>
    </xf>
    <xf numFmtId="4" fontId="19" fillId="0" borderId="6" xfId="1" applyNumberFormat="1" applyFont="1" applyFill="1" applyBorder="1" applyAlignment="1">
      <alignment horizontal="center" vertical="center" wrapText="1"/>
    </xf>
    <xf numFmtId="4" fontId="19" fillId="0" borderId="6" xfId="1" applyNumberFormat="1" applyFont="1" applyFill="1" applyBorder="1" applyAlignment="1">
      <alignment horizontal="center" vertical="center"/>
    </xf>
    <xf numFmtId="4" fontId="19" fillId="0" borderId="34" xfId="1" applyNumberFormat="1" applyFont="1" applyFill="1" applyBorder="1" applyAlignment="1">
      <alignment horizontal="center" vertical="center"/>
    </xf>
    <xf numFmtId="0" fontId="9" fillId="0" borderId="27" xfId="1" applyFont="1" applyBorder="1" applyAlignment="1">
      <alignment horizontal="right"/>
    </xf>
    <xf numFmtId="4" fontId="9" fillId="0" borderId="28" xfId="1" applyNumberFormat="1" applyFont="1" applyBorder="1" applyAlignment="1">
      <alignment horizontal="center"/>
    </xf>
    <xf numFmtId="4" fontId="9" fillId="0" borderId="29" xfId="1" applyNumberFormat="1" applyFont="1" applyBorder="1" applyAlignment="1">
      <alignment horizontal="center"/>
    </xf>
    <xf numFmtId="2" fontId="14" fillId="0" borderId="0" xfId="1" applyNumberFormat="1" applyFont="1"/>
    <xf numFmtId="4" fontId="9" fillId="0" borderId="0" xfId="1" applyNumberFormat="1" applyFont="1" applyFill="1" applyBorder="1" applyAlignment="1">
      <alignment horizontal="center" vertical="center"/>
    </xf>
    <xf numFmtId="4" fontId="9" fillId="4" borderId="30" xfId="1" applyNumberFormat="1" applyFont="1" applyFill="1" applyBorder="1" applyAlignment="1">
      <alignment horizontal="center" vertical="center"/>
    </xf>
    <xf numFmtId="0" fontId="3" fillId="0" borderId="0" xfId="0" applyFont="1" applyAlignment="1">
      <alignment horizontal="right" wrapText="1"/>
    </xf>
    <xf numFmtId="0" fontId="16" fillId="2" borderId="1" xfId="0" applyFont="1" applyFill="1" applyBorder="1" applyAlignment="1">
      <alignment horizontal="center" vertical="top" wrapText="1"/>
    </xf>
    <xf numFmtId="0" fontId="16" fillId="2" borderId="2" xfId="0" applyFont="1" applyFill="1" applyBorder="1" applyAlignment="1">
      <alignment horizontal="center" vertical="top" wrapText="1"/>
    </xf>
    <xf numFmtId="0" fontId="16" fillId="2" borderId="3"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9" xfId="0" applyFont="1" applyFill="1" applyBorder="1" applyAlignment="1">
      <alignment horizontal="center" vertical="center" wrapText="1"/>
    </xf>
    <xf numFmtId="49" fontId="16" fillId="2" borderId="4"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9" fillId="0" borderId="0" xfId="1" applyFont="1" applyAlignment="1">
      <alignment horizontal="left" wrapText="1"/>
    </xf>
    <xf numFmtId="0" fontId="9" fillId="0" borderId="12"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17" xfId="1" applyFont="1" applyBorder="1" applyAlignment="1">
      <alignment horizontal="center" vertical="center" wrapText="1"/>
    </xf>
  </cellXfs>
  <cellStyles count="2">
    <cellStyle name="Normal" xfId="0" builtinId="0"/>
    <cellStyle name="Normal 2 3 3" xfId="1" xr:uid="{FF633122-9462-4340-B2C6-9F4BAD0406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eselibasministrija-my.sharepoint.com/profile_redirect$/Documents%20and%20Settings/bd-adija/Local%20Settings/Temporary%20Internet%20Files/Content.Outlook/U63RD855/MK_izdev_samaz_2las_2009_31%2010%2008_arES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eselibasministrija-my.sharepoint.com/Documents%20and%20Settings/SilvijaJ/Local%20Settings/Temporary%20Internet%20Files/Content.IE5/F51GHD5U/KristineS/My%20Documents/Bud&#382;ets%202012/Budzeta%20forma%2014_05%2001%202012%20(2).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s://veselibasministrija-my.sharepoint.com/Documents%20and%20Settings/Svetlana.Supulniece/Local%20Settings/Temporary%20Internet%20Files/Content.Outlook/J21U5MYL/LIC%20PP%20parrekins%20pec%202012%209m%20DB/LIC%20laboratorija/R0032%20-LIC%20darbs%20laboratorija%20citam%20ar%20palidz%20veidu%20AI%2031102012.xls?504E799B" TargetMode="External"/><Relationship Id="rId1" Type="http://schemas.openxmlformats.org/officeDocument/2006/relationships/externalLinkPath" Target="file:///\\504E799B\R0032%20-LIC%20darbs%20laboratorija%20citam%20ar%20palidz%20veidu%20AI%20311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veselibasministrija-my.sharepoint.com/Ambulatoro_pakalpojumu_nodala/Planosana_2012/SAVA/!_Grozijumi%202012.gada%20laikaa/Egija_Grozijumi%20ar%2001.10.2012_NEPIENEMTIE/Apaksas%20SAVA%20rikojuma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Finansu_planosanas_nodala\BUD&#381;ETS\2019\33_finansejums_2018_2021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veselibasministrija-my.sharepoint.com/Users/andris.skrastins/Desktop/Ivita/8_centralizeto_medikamentu_aprekin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veselibasministrija-my.sharepoint.com/Users/liga.citskovska/Documents/2016/Aknu_transp_04.2016/Aknu_transp_ko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1piel"/>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 val="pec_str__PL"/>
      <sheetName val="pec_str__PL1"/>
      <sheetName val="pēc_izm_p__PL"/>
      <sheetName val="CITO_PL"/>
      <sheetName val="pamatlidzekli_(2)"/>
      <sheetName val="PT_mazv_inv_"/>
      <sheetName val="pēc_izm_p__MI"/>
      <sheetName val="pec_str_MI"/>
      <sheetName val="mazv_inventars"/>
      <sheetName val="CITO_MI"/>
      <sheetName val="mazv_inventars_(2)"/>
      <sheetName val="izm_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0032"/>
      <sheetName val="Macro1"/>
      <sheetName val="Datu baze bez -"/>
      <sheetName val="Tarifi 18.piel"/>
      <sheetName val="Manip ar 0 tarif"/>
      <sheetName val="LIC tarifi"/>
    </sheetNames>
    <sheetDataSet>
      <sheetData sheetId="0" refreshError="1"/>
      <sheetData sheetId="1">
        <row r="80">
          <cell r="A80" t="str">
            <v>Recover</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Rikojumam"/>
      <sheetName val="Invaliditātei"/>
      <sheetName val="Sheet5"/>
      <sheetName val="Macro1"/>
      <sheetName val="ligumi kopa"/>
      <sheetName val="Datu avoti"/>
      <sheetName val="R0020"/>
      <sheetName val="trukstosie izm."/>
      <sheetName val="Pivot no Rīkoj."/>
      <sheetName val="RIKOJUMS (ar apakšām)"/>
      <sheetName val="RIKOJUMS_GALA"/>
      <sheetName val="Sadal.pa PP no 01.10.2012"/>
      <sheetName val="Pac.iem."/>
    </sheetNames>
    <sheetDataSet>
      <sheetData sheetId="0"/>
      <sheetData sheetId="1"/>
      <sheetData sheetId="2"/>
      <sheetData sheetId="3">
        <row r="106">
          <cell r="A106" t="str">
            <v>Recover</v>
          </cell>
        </row>
      </sheetData>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sheetName val="2020"/>
      <sheetName val="noZinojuma"/>
      <sheetName val="detalizēti"/>
      <sheetName val="ATSKAITE_likums_par_budžetu"/>
      <sheetName val="ATSKAITE_2v"/>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1."/>
      <sheetName val="8.2."/>
      <sheetName val="8.3."/>
      <sheetName val="8.4."/>
      <sheetName val="8.5."/>
      <sheetName val="Sheet9"/>
      <sheetName val="Sheet10"/>
      <sheetName val="Sheet11"/>
      <sheetName val="Sheet1"/>
    </sheetNames>
    <sheetDataSet>
      <sheetData sheetId="0">
        <row r="5">
          <cell r="C5">
            <v>36540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teksts"/>
      <sheetName val="amb"/>
      <sheetName val="Opera_salidz"/>
      <sheetName val="salidzinajums"/>
      <sheetName val="p2"/>
      <sheetName val="personals"/>
      <sheetName val="pers(sakotn.versija)"/>
    </sheetNames>
    <sheetDataSet>
      <sheetData sheetId="0">
        <row r="4">
          <cell r="B4">
            <v>20.833333333333332</v>
          </cell>
        </row>
        <row r="5">
          <cell r="B5">
            <v>168</v>
          </cell>
        </row>
        <row r="6">
          <cell r="B6">
            <v>9.5833333333333339</v>
          </cell>
        </row>
        <row r="7">
          <cell r="B7">
            <v>1.25</v>
          </cell>
        </row>
      </sheetData>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15326-7692-4D35-9CE5-3072E1C9DB1F}">
  <dimension ref="A1:I8"/>
  <sheetViews>
    <sheetView tabSelected="1" topLeftCell="A4" zoomScaleNormal="100" zoomScaleSheetLayoutView="85" workbookViewId="0">
      <selection activeCell="A7" sqref="A7"/>
    </sheetView>
  </sheetViews>
  <sheetFormatPr defaultRowHeight="15" x14ac:dyDescent="0.25"/>
  <cols>
    <col min="1" max="1" width="9.42578125" customWidth="1"/>
    <col min="2" max="2" width="34" customWidth="1"/>
    <col min="3" max="3" width="14.5703125" customWidth="1"/>
    <col min="4" max="4" width="48.28515625" customWidth="1"/>
    <col min="5" max="5" width="13.5703125" customWidth="1"/>
    <col min="6" max="6" width="9.85546875" customWidth="1"/>
  </cols>
  <sheetData>
    <row r="1" spans="1:9" x14ac:dyDescent="0.25">
      <c r="C1" s="1" t="s">
        <v>0</v>
      </c>
      <c r="G1" s="75"/>
      <c r="H1" s="75"/>
      <c r="I1" s="75"/>
    </row>
    <row r="2" spans="1:9" ht="33" customHeight="1" thickBot="1" x14ac:dyDescent="0.3">
      <c r="G2" s="75"/>
      <c r="H2" s="75"/>
      <c r="I2" s="75"/>
    </row>
    <row r="3" spans="1:9" ht="15" customHeight="1" x14ac:dyDescent="0.25">
      <c r="A3" s="76" t="s">
        <v>1</v>
      </c>
      <c r="B3" s="77"/>
      <c r="C3" s="77"/>
      <c r="D3" s="77"/>
      <c r="E3" s="77"/>
      <c r="F3" s="78" t="s">
        <v>2</v>
      </c>
      <c r="G3" s="75"/>
      <c r="H3" s="75"/>
      <c r="I3" s="75"/>
    </row>
    <row r="4" spans="1:9" ht="42.75" x14ac:dyDescent="0.25">
      <c r="A4" s="81" t="s">
        <v>3</v>
      </c>
      <c r="B4" s="82" t="s">
        <v>4</v>
      </c>
      <c r="C4" s="30" t="s">
        <v>5</v>
      </c>
      <c r="D4" s="82" t="s">
        <v>6</v>
      </c>
      <c r="E4" s="83" t="s">
        <v>7</v>
      </c>
      <c r="F4" s="79"/>
    </row>
    <row r="5" spans="1:9" x14ac:dyDescent="0.25">
      <c r="A5" s="81"/>
      <c r="B5" s="82"/>
      <c r="C5" s="30" t="s">
        <v>8</v>
      </c>
      <c r="D5" s="82"/>
      <c r="E5" s="84"/>
      <c r="F5" s="80"/>
    </row>
    <row r="6" spans="1:9" ht="105" x14ac:dyDescent="0.25">
      <c r="A6" s="31" t="s">
        <v>9</v>
      </c>
      <c r="B6" s="32" t="s">
        <v>10</v>
      </c>
      <c r="C6" s="26">
        <f>'Vakcin_1.1.'!G31+0.76</f>
        <v>525646.00262087944</v>
      </c>
      <c r="D6" s="33" t="s">
        <v>11</v>
      </c>
      <c r="E6" s="27"/>
      <c r="F6" s="34">
        <v>1000</v>
      </c>
    </row>
    <row r="7" spans="1:9" ht="105" x14ac:dyDescent="0.25">
      <c r="A7" s="35" t="s">
        <v>46</v>
      </c>
      <c r="B7" s="36" t="s">
        <v>38</v>
      </c>
      <c r="C7" s="28">
        <f>100*12*80*1.21</f>
        <v>116160</v>
      </c>
      <c r="D7" s="37" t="s">
        <v>39</v>
      </c>
      <c r="E7" s="29"/>
      <c r="F7" s="38">
        <v>2000</v>
      </c>
    </row>
    <row r="8" spans="1:9" ht="27" thickBot="1" x14ac:dyDescent="0.3">
      <c r="A8" s="3"/>
      <c r="B8" s="4" t="s">
        <v>12</v>
      </c>
      <c r="C8" s="42">
        <f>SUM(C6:C7)</f>
        <v>641806.00262087944</v>
      </c>
      <c r="D8" s="5"/>
      <c r="E8" s="2"/>
      <c r="F8" s="6" t="s">
        <v>32</v>
      </c>
    </row>
  </sheetData>
  <mergeCells count="7">
    <mergeCell ref="G1:I3"/>
    <mergeCell ref="A3:E3"/>
    <mergeCell ref="F3:F5"/>
    <mergeCell ref="A4:A5"/>
    <mergeCell ref="B4:B5"/>
    <mergeCell ref="D4:D5"/>
    <mergeCell ref="E4:E5"/>
  </mergeCells>
  <pageMargins left="0.70866141732283472" right="0.70866141732283472" top="0.74803149606299213" bottom="0.74803149606299213" header="0.31496062992125984" footer="0.31496062992125984"/>
  <pageSetup paperSize="9" scale="81"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7815F-D600-47CA-B4E3-D0486852A80B}">
  <dimension ref="A1:M32"/>
  <sheetViews>
    <sheetView topLeftCell="A19" zoomScaleNormal="100" zoomScaleSheetLayoutView="124" workbookViewId="0">
      <selection activeCell="H21" sqref="H21"/>
    </sheetView>
  </sheetViews>
  <sheetFormatPr defaultRowHeight="15" x14ac:dyDescent="0.25"/>
  <cols>
    <col min="1" max="1" width="43.140625" style="7" customWidth="1"/>
    <col min="2" max="2" width="12.140625" style="7" customWidth="1"/>
    <col min="3" max="3" width="11.42578125" style="7" bestFit="1" customWidth="1"/>
    <col min="4" max="4" width="11.42578125" style="7" customWidth="1"/>
    <col min="5" max="5" width="13.85546875" style="7" customWidth="1"/>
    <col min="6" max="6" width="12" style="7" customWidth="1"/>
    <col min="7" max="7" width="14.5703125" style="7" customWidth="1"/>
    <col min="8" max="8" width="14.140625" style="7" customWidth="1"/>
    <col min="9" max="9" width="10.7109375" style="7" bestFit="1" customWidth="1"/>
    <col min="10" max="10" width="13.5703125" style="7" customWidth="1"/>
    <col min="11" max="12" width="9.140625" style="7"/>
    <col min="13" max="13" width="17.5703125" style="7" customWidth="1"/>
    <col min="14" max="254" width="9.140625" style="7"/>
    <col min="255" max="255" width="28.85546875" style="7" customWidth="1"/>
    <col min="256" max="256" width="11" style="7" customWidth="1"/>
    <col min="257" max="257" width="11.42578125" style="7" bestFit="1" customWidth="1"/>
    <col min="258" max="258" width="11.42578125" style="7" customWidth="1"/>
    <col min="259" max="259" width="12" style="7" customWidth="1"/>
    <col min="260" max="260" width="10.5703125" style="7" customWidth="1"/>
    <col min="261" max="261" width="11.42578125" style="7" customWidth="1"/>
    <col min="262" max="264" width="12" style="7" customWidth="1"/>
    <col min="265" max="265" width="10.7109375" style="7" bestFit="1" customWidth="1"/>
    <col min="266" max="266" width="10.28515625" style="7" customWidth="1"/>
    <col min="267" max="510" width="9.140625" style="7"/>
    <col min="511" max="511" width="28.85546875" style="7" customWidth="1"/>
    <col min="512" max="512" width="11" style="7" customWidth="1"/>
    <col min="513" max="513" width="11.42578125" style="7" bestFit="1" customWidth="1"/>
    <col min="514" max="514" width="11.42578125" style="7" customWidth="1"/>
    <col min="515" max="515" width="12" style="7" customWidth="1"/>
    <col min="516" max="516" width="10.5703125" style="7" customWidth="1"/>
    <col min="517" max="517" width="11.42578125" style="7" customWidth="1"/>
    <col min="518" max="520" width="12" style="7" customWidth="1"/>
    <col min="521" max="521" width="10.7109375" style="7" bestFit="1" customWidth="1"/>
    <col min="522" max="522" width="10.28515625" style="7" customWidth="1"/>
    <col min="523" max="766" width="9.140625" style="7"/>
    <col min="767" max="767" width="28.85546875" style="7" customWidth="1"/>
    <col min="768" max="768" width="11" style="7" customWidth="1"/>
    <col min="769" max="769" width="11.42578125" style="7" bestFit="1" customWidth="1"/>
    <col min="770" max="770" width="11.42578125" style="7" customWidth="1"/>
    <col min="771" max="771" width="12" style="7" customWidth="1"/>
    <col min="772" max="772" width="10.5703125" style="7" customWidth="1"/>
    <col min="773" max="773" width="11.42578125" style="7" customWidth="1"/>
    <col min="774" max="776" width="12" style="7" customWidth="1"/>
    <col min="777" max="777" width="10.7109375" style="7" bestFit="1" customWidth="1"/>
    <col min="778" max="778" width="10.28515625" style="7" customWidth="1"/>
    <col min="779" max="1022" width="9.140625" style="7"/>
    <col min="1023" max="1023" width="28.85546875" style="7" customWidth="1"/>
    <col min="1024" max="1024" width="11" style="7" customWidth="1"/>
    <col min="1025" max="1025" width="11.42578125" style="7" bestFit="1" customWidth="1"/>
    <col min="1026" max="1026" width="11.42578125" style="7" customWidth="1"/>
    <col min="1027" max="1027" width="12" style="7" customWidth="1"/>
    <col min="1028" max="1028" width="10.5703125" style="7" customWidth="1"/>
    <col min="1029" max="1029" width="11.42578125" style="7" customWidth="1"/>
    <col min="1030" max="1032" width="12" style="7" customWidth="1"/>
    <col min="1033" max="1033" width="10.7109375" style="7" bestFit="1" customWidth="1"/>
    <col min="1034" max="1034" width="10.28515625" style="7" customWidth="1"/>
    <col min="1035" max="1278" width="9.140625" style="7"/>
    <col min="1279" max="1279" width="28.85546875" style="7" customWidth="1"/>
    <col min="1280" max="1280" width="11" style="7" customWidth="1"/>
    <col min="1281" max="1281" width="11.42578125" style="7" bestFit="1" customWidth="1"/>
    <col min="1282" max="1282" width="11.42578125" style="7" customWidth="1"/>
    <col min="1283" max="1283" width="12" style="7" customWidth="1"/>
    <col min="1284" max="1284" width="10.5703125" style="7" customWidth="1"/>
    <col min="1285" max="1285" width="11.42578125" style="7" customWidth="1"/>
    <col min="1286" max="1288" width="12" style="7" customWidth="1"/>
    <col min="1289" max="1289" width="10.7109375" style="7" bestFit="1" customWidth="1"/>
    <col min="1290" max="1290" width="10.28515625" style="7" customWidth="1"/>
    <col min="1291" max="1534" width="9.140625" style="7"/>
    <col min="1535" max="1535" width="28.85546875" style="7" customWidth="1"/>
    <col min="1536" max="1536" width="11" style="7" customWidth="1"/>
    <col min="1537" max="1537" width="11.42578125" style="7" bestFit="1" customWidth="1"/>
    <col min="1538" max="1538" width="11.42578125" style="7" customWidth="1"/>
    <col min="1539" max="1539" width="12" style="7" customWidth="1"/>
    <col min="1540" max="1540" width="10.5703125" style="7" customWidth="1"/>
    <col min="1541" max="1541" width="11.42578125" style="7" customWidth="1"/>
    <col min="1542" max="1544" width="12" style="7" customWidth="1"/>
    <col min="1545" max="1545" width="10.7109375" style="7" bestFit="1" customWidth="1"/>
    <col min="1546" max="1546" width="10.28515625" style="7" customWidth="1"/>
    <col min="1547" max="1790" width="9.140625" style="7"/>
    <col min="1791" max="1791" width="28.85546875" style="7" customWidth="1"/>
    <col min="1792" max="1792" width="11" style="7" customWidth="1"/>
    <col min="1793" max="1793" width="11.42578125" style="7" bestFit="1" customWidth="1"/>
    <col min="1794" max="1794" width="11.42578125" style="7" customWidth="1"/>
    <col min="1795" max="1795" width="12" style="7" customWidth="1"/>
    <col min="1796" max="1796" width="10.5703125" style="7" customWidth="1"/>
    <col min="1797" max="1797" width="11.42578125" style="7" customWidth="1"/>
    <col min="1798" max="1800" width="12" style="7" customWidth="1"/>
    <col min="1801" max="1801" width="10.7109375" style="7" bestFit="1" customWidth="1"/>
    <col min="1802" max="1802" width="10.28515625" style="7" customWidth="1"/>
    <col min="1803" max="2046" width="9.140625" style="7"/>
    <col min="2047" max="2047" width="28.85546875" style="7" customWidth="1"/>
    <col min="2048" max="2048" width="11" style="7" customWidth="1"/>
    <col min="2049" max="2049" width="11.42578125" style="7" bestFit="1" customWidth="1"/>
    <col min="2050" max="2050" width="11.42578125" style="7" customWidth="1"/>
    <col min="2051" max="2051" width="12" style="7" customWidth="1"/>
    <col min="2052" max="2052" width="10.5703125" style="7" customWidth="1"/>
    <col min="2053" max="2053" width="11.42578125" style="7" customWidth="1"/>
    <col min="2054" max="2056" width="12" style="7" customWidth="1"/>
    <col min="2057" max="2057" width="10.7109375" style="7" bestFit="1" customWidth="1"/>
    <col min="2058" max="2058" width="10.28515625" style="7" customWidth="1"/>
    <col min="2059" max="2302" width="9.140625" style="7"/>
    <col min="2303" max="2303" width="28.85546875" style="7" customWidth="1"/>
    <col min="2304" max="2304" width="11" style="7" customWidth="1"/>
    <col min="2305" max="2305" width="11.42578125" style="7" bestFit="1" customWidth="1"/>
    <col min="2306" max="2306" width="11.42578125" style="7" customWidth="1"/>
    <col min="2307" max="2307" width="12" style="7" customWidth="1"/>
    <col min="2308" max="2308" width="10.5703125" style="7" customWidth="1"/>
    <col min="2309" max="2309" width="11.42578125" style="7" customWidth="1"/>
    <col min="2310" max="2312" width="12" style="7" customWidth="1"/>
    <col min="2313" max="2313" width="10.7109375" style="7" bestFit="1" customWidth="1"/>
    <col min="2314" max="2314" width="10.28515625" style="7" customWidth="1"/>
    <col min="2315" max="2558" width="9.140625" style="7"/>
    <col min="2559" max="2559" width="28.85546875" style="7" customWidth="1"/>
    <col min="2560" max="2560" width="11" style="7" customWidth="1"/>
    <col min="2561" max="2561" width="11.42578125" style="7" bestFit="1" customWidth="1"/>
    <col min="2562" max="2562" width="11.42578125" style="7" customWidth="1"/>
    <col min="2563" max="2563" width="12" style="7" customWidth="1"/>
    <col min="2564" max="2564" width="10.5703125" style="7" customWidth="1"/>
    <col min="2565" max="2565" width="11.42578125" style="7" customWidth="1"/>
    <col min="2566" max="2568" width="12" style="7" customWidth="1"/>
    <col min="2569" max="2569" width="10.7109375" style="7" bestFit="1" customWidth="1"/>
    <col min="2570" max="2570" width="10.28515625" style="7" customWidth="1"/>
    <col min="2571" max="2814" width="9.140625" style="7"/>
    <col min="2815" max="2815" width="28.85546875" style="7" customWidth="1"/>
    <col min="2816" max="2816" width="11" style="7" customWidth="1"/>
    <col min="2817" max="2817" width="11.42578125" style="7" bestFit="1" customWidth="1"/>
    <col min="2818" max="2818" width="11.42578125" style="7" customWidth="1"/>
    <col min="2819" max="2819" width="12" style="7" customWidth="1"/>
    <col min="2820" max="2820" width="10.5703125" style="7" customWidth="1"/>
    <col min="2821" max="2821" width="11.42578125" style="7" customWidth="1"/>
    <col min="2822" max="2824" width="12" style="7" customWidth="1"/>
    <col min="2825" max="2825" width="10.7109375" style="7" bestFit="1" customWidth="1"/>
    <col min="2826" max="2826" width="10.28515625" style="7" customWidth="1"/>
    <col min="2827" max="3070" width="9.140625" style="7"/>
    <col min="3071" max="3071" width="28.85546875" style="7" customWidth="1"/>
    <col min="3072" max="3072" width="11" style="7" customWidth="1"/>
    <col min="3073" max="3073" width="11.42578125" style="7" bestFit="1" customWidth="1"/>
    <col min="3074" max="3074" width="11.42578125" style="7" customWidth="1"/>
    <col min="3075" max="3075" width="12" style="7" customWidth="1"/>
    <col min="3076" max="3076" width="10.5703125" style="7" customWidth="1"/>
    <col min="3077" max="3077" width="11.42578125" style="7" customWidth="1"/>
    <col min="3078" max="3080" width="12" style="7" customWidth="1"/>
    <col min="3081" max="3081" width="10.7109375" style="7" bestFit="1" customWidth="1"/>
    <col min="3082" max="3082" width="10.28515625" style="7" customWidth="1"/>
    <col min="3083" max="3326" width="9.140625" style="7"/>
    <col min="3327" max="3327" width="28.85546875" style="7" customWidth="1"/>
    <col min="3328" max="3328" width="11" style="7" customWidth="1"/>
    <col min="3329" max="3329" width="11.42578125" style="7" bestFit="1" customWidth="1"/>
    <col min="3330" max="3330" width="11.42578125" style="7" customWidth="1"/>
    <col min="3331" max="3331" width="12" style="7" customWidth="1"/>
    <col min="3332" max="3332" width="10.5703125" style="7" customWidth="1"/>
    <col min="3333" max="3333" width="11.42578125" style="7" customWidth="1"/>
    <col min="3334" max="3336" width="12" style="7" customWidth="1"/>
    <col min="3337" max="3337" width="10.7109375" style="7" bestFit="1" customWidth="1"/>
    <col min="3338" max="3338" width="10.28515625" style="7" customWidth="1"/>
    <col min="3339" max="3582" width="9.140625" style="7"/>
    <col min="3583" max="3583" width="28.85546875" style="7" customWidth="1"/>
    <col min="3584" max="3584" width="11" style="7" customWidth="1"/>
    <col min="3585" max="3585" width="11.42578125" style="7" bestFit="1" customWidth="1"/>
    <col min="3586" max="3586" width="11.42578125" style="7" customWidth="1"/>
    <col min="3587" max="3587" width="12" style="7" customWidth="1"/>
    <col min="3588" max="3588" width="10.5703125" style="7" customWidth="1"/>
    <col min="3589" max="3589" width="11.42578125" style="7" customWidth="1"/>
    <col min="3590" max="3592" width="12" style="7" customWidth="1"/>
    <col min="3593" max="3593" width="10.7109375" style="7" bestFit="1" customWidth="1"/>
    <col min="3594" max="3594" width="10.28515625" style="7" customWidth="1"/>
    <col min="3595" max="3838" width="9.140625" style="7"/>
    <col min="3839" max="3839" width="28.85546875" style="7" customWidth="1"/>
    <col min="3840" max="3840" width="11" style="7" customWidth="1"/>
    <col min="3841" max="3841" width="11.42578125" style="7" bestFit="1" customWidth="1"/>
    <col min="3842" max="3842" width="11.42578125" style="7" customWidth="1"/>
    <col min="3843" max="3843" width="12" style="7" customWidth="1"/>
    <col min="3844" max="3844" width="10.5703125" style="7" customWidth="1"/>
    <col min="3845" max="3845" width="11.42578125" style="7" customWidth="1"/>
    <col min="3846" max="3848" width="12" style="7" customWidth="1"/>
    <col min="3849" max="3849" width="10.7109375" style="7" bestFit="1" customWidth="1"/>
    <col min="3850" max="3850" width="10.28515625" style="7" customWidth="1"/>
    <col min="3851" max="4094" width="9.140625" style="7"/>
    <col min="4095" max="4095" width="28.85546875" style="7" customWidth="1"/>
    <col min="4096" max="4096" width="11" style="7" customWidth="1"/>
    <col min="4097" max="4097" width="11.42578125" style="7" bestFit="1" customWidth="1"/>
    <col min="4098" max="4098" width="11.42578125" style="7" customWidth="1"/>
    <col min="4099" max="4099" width="12" style="7" customWidth="1"/>
    <col min="4100" max="4100" width="10.5703125" style="7" customWidth="1"/>
    <col min="4101" max="4101" width="11.42578125" style="7" customWidth="1"/>
    <col min="4102" max="4104" width="12" style="7" customWidth="1"/>
    <col min="4105" max="4105" width="10.7109375" style="7" bestFit="1" customWidth="1"/>
    <col min="4106" max="4106" width="10.28515625" style="7" customWidth="1"/>
    <col min="4107" max="4350" width="9.140625" style="7"/>
    <col min="4351" max="4351" width="28.85546875" style="7" customWidth="1"/>
    <col min="4352" max="4352" width="11" style="7" customWidth="1"/>
    <col min="4353" max="4353" width="11.42578125" style="7" bestFit="1" customWidth="1"/>
    <col min="4354" max="4354" width="11.42578125" style="7" customWidth="1"/>
    <col min="4355" max="4355" width="12" style="7" customWidth="1"/>
    <col min="4356" max="4356" width="10.5703125" style="7" customWidth="1"/>
    <col min="4357" max="4357" width="11.42578125" style="7" customWidth="1"/>
    <col min="4358" max="4360" width="12" style="7" customWidth="1"/>
    <col min="4361" max="4361" width="10.7109375" style="7" bestFit="1" customWidth="1"/>
    <col min="4362" max="4362" width="10.28515625" style="7" customWidth="1"/>
    <col min="4363" max="4606" width="9.140625" style="7"/>
    <col min="4607" max="4607" width="28.85546875" style="7" customWidth="1"/>
    <col min="4608" max="4608" width="11" style="7" customWidth="1"/>
    <col min="4609" max="4609" width="11.42578125" style="7" bestFit="1" customWidth="1"/>
    <col min="4610" max="4610" width="11.42578125" style="7" customWidth="1"/>
    <col min="4611" max="4611" width="12" style="7" customWidth="1"/>
    <col min="4612" max="4612" width="10.5703125" style="7" customWidth="1"/>
    <col min="4613" max="4613" width="11.42578125" style="7" customWidth="1"/>
    <col min="4614" max="4616" width="12" style="7" customWidth="1"/>
    <col min="4617" max="4617" width="10.7109375" style="7" bestFit="1" customWidth="1"/>
    <col min="4618" max="4618" width="10.28515625" style="7" customWidth="1"/>
    <col min="4619" max="4862" width="9.140625" style="7"/>
    <col min="4863" max="4863" width="28.85546875" style="7" customWidth="1"/>
    <col min="4864" max="4864" width="11" style="7" customWidth="1"/>
    <col min="4865" max="4865" width="11.42578125" style="7" bestFit="1" customWidth="1"/>
    <col min="4866" max="4866" width="11.42578125" style="7" customWidth="1"/>
    <col min="4867" max="4867" width="12" style="7" customWidth="1"/>
    <col min="4868" max="4868" width="10.5703125" style="7" customWidth="1"/>
    <col min="4869" max="4869" width="11.42578125" style="7" customWidth="1"/>
    <col min="4870" max="4872" width="12" style="7" customWidth="1"/>
    <col min="4873" max="4873" width="10.7109375" style="7" bestFit="1" customWidth="1"/>
    <col min="4874" max="4874" width="10.28515625" style="7" customWidth="1"/>
    <col min="4875" max="5118" width="9.140625" style="7"/>
    <col min="5119" max="5119" width="28.85546875" style="7" customWidth="1"/>
    <col min="5120" max="5120" width="11" style="7" customWidth="1"/>
    <col min="5121" max="5121" width="11.42578125" style="7" bestFit="1" customWidth="1"/>
    <col min="5122" max="5122" width="11.42578125" style="7" customWidth="1"/>
    <col min="5123" max="5123" width="12" style="7" customWidth="1"/>
    <col min="5124" max="5124" width="10.5703125" style="7" customWidth="1"/>
    <col min="5125" max="5125" width="11.42578125" style="7" customWidth="1"/>
    <col min="5126" max="5128" width="12" style="7" customWidth="1"/>
    <col min="5129" max="5129" width="10.7109375" style="7" bestFit="1" customWidth="1"/>
    <col min="5130" max="5130" width="10.28515625" style="7" customWidth="1"/>
    <col min="5131" max="5374" width="9.140625" style="7"/>
    <col min="5375" max="5375" width="28.85546875" style="7" customWidth="1"/>
    <col min="5376" max="5376" width="11" style="7" customWidth="1"/>
    <col min="5377" max="5377" width="11.42578125" style="7" bestFit="1" customWidth="1"/>
    <col min="5378" max="5378" width="11.42578125" style="7" customWidth="1"/>
    <col min="5379" max="5379" width="12" style="7" customWidth="1"/>
    <col min="5380" max="5380" width="10.5703125" style="7" customWidth="1"/>
    <col min="5381" max="5381" width="11.42578125" style="7" customWidth="1"/>
    <col min="5382" max="5384" width="12" style="7" customWidth="1"/>
    <col min="5385" max="5385" width="10.7109375" style="7" bestFit="1" customWidth="1"/>
    <col min="5386" max="5386" width="10.28515625" style="7" customWidth="1"/>
    <col min="5387" max="5630" width="9.140625" style="7"/>
    <col min="5631" max="5631" width="28.85546875" style="7" customWidth="1"/>
    <col min="5632" max="5632" width="11" style="7" customWidth="1"/>
    <col min="5633" max="5633" width="11.42578125" style="7" bestFit="1" customWidth="1"/>
    <col min="5634" max="5634" width="11.42578125" style="7" customWidth="1"/>
    <col min="5635" max="5635" width="12" style="7" customWidth="1"/>
    <col min="5636" max="5636" width="10.5703125" style="7" customWidth="1"/>
    <col min="5637" max="5637" width="11.42578125" style="7" customWidth="1"/>
    <col min="5638" max="5640" width="12" style="7" customWidth="1"/>
    <col min="5641" max="5641" width="10.7109375" style="7" bestFit="1" customWidth="1"/>
    <col min="5642" max="5642" width="10.28515625" style="7" customWidth="1"/>
    <col min="5643" max="5886" width="9.140625" style="7"/>
    <col min="5887" max="5887" width="28.85546875" style="7" customWidth="1"/>
    <col min="5888" max="5888" width="11" style="7" customWidth="1"/>
    <col min="5889" max="5889" width="11.42578125" style="7" bestFit="1" customWidth="1"/>
    <col min="5890" max="5890" width="11.42578125" style="7" customWidth="1"/>
    <col min="5891" max="5891" width="12" style="7" customWidth="1"/>
    <col min="5892" max="5892" width="10.5703125" style="7" customWidth="1"/>
    <col min="5893" max="5893" width="11.42578125" style="7" customWidth="1"/>
    <col min="5894" max="5896" width="12" style="7" customWidth="1"/>
    <col min="5897" max="5897" width="10.7109375" style="7" bestFit="1" customWidth="1"/>
    <col min="5898" max="5898" width="10.28515625" style="7" customWidth="1"/>
    <col min="5899" max="6142" width="9.140625" style="7"/>
    <col min="6143" max="6143" width="28.85546875" style="7" customWidth="1"/>
    <col min="6144" max="6144" width="11" style="7" customWidth="1"/>
    <col min="6145" max="6145" width="11.42578125" style="7" bestFit="1" customWidth="1"/>
    <col min="6146" max="6146" width="11.42578125" style="7" customWidth="1"/>
    <col min="6147" max="6147" width="12" style="7" customWidth="1"/>
    <col min="6148" max="6148" width="10.5703125" style="7" customWidth="1"/>
    <col min="6149" max="6149" width="11.42578125" style="7" customWidth="1"/>
    <col min="6150" max="6152" width="12" style="7" customWidth="1"/>
    <col min="6153" max="6153" width="10.7109375" style="7" bestFit="1" customWidth="1"/>
    <col min="6154" max="6154" width="10.28515625" style="7" customWidth="1"/>
    <col min="6155" max="6398" width="9.140625" style="7"/>
    <col min="6399" max="6399" width="28.85546875" style="7" customWidth="1"/>
    <col min="6400" max="6400" width="11" style="7" customWidth="1"/>
    <col min="6401" max="6401" width="11.42578125" style="7" bestFit="1" customWidth="1"/>
    <col min="6402" max="6402" width="11.42578125" style="7" customWidth="1"/>
    <col min="6403" max="6403" width="12" style="7" customWidth="1"/>
    <col min="6404" max="6404" width="10.5703125" style="7" customWidth="1"/>
    <col min="6405" max="6405" width="11.42578125" style="7" customWidth="1"/>
    <col min="6406" max="6408" width="12" style="7" customWidth="1"/>
    <col min="6409" max="6409" width="10.7109375" style="7" bestFit="1" customWidth="1"/>
    <col min="6410" max="6410" width="10.28515625" style="7" customWidth="1"/>
    <col min="6411" max="6654" width="9.140625" style="7"/>
    <col min="6655" max="6655" width="28.85546875" style="7" customWidth="1"/>
    <col min="6656" max="6656" width="11" style="7" customWidth="1"/>
    <col min="6657" max="6657" width="11.42578125" style="7" bestFit="1" customWidth="1"/>
    <col min="6658" max="6658" width="11.42578125" style="7" customWidth="1"/>
    <col min="6659" max="6659" width="12" style="7" customWidth="1"/>
    <col min="6660" max="6660" width="10.5703125" style="7" customWidth="1"/>
    <col min="6661" max="6661" width="11.42578125" style="7" customWidth="1"/>
    <col min="6662" max="6664" width="12" style="7" customWidth="1"/>
    <col min="6665" max="6665" width="10.7109375" style="7" bestFit="1" customWidth="1"/>
    <col min="6666" max="6666" width="10.28515625" style="7" customWidth="1"/>
    <col min="6667" max="6910" width="9.140625" style="7"/>
    <col min="6911" max="6911" width="28.85546875" style="7" customWidth="1"/>
    <col min="6912" max="6912" width="11" style="7" customWidth="1"/>
    <col min="6913" max="6913" width="11.42578125" style="7" bestFit="1" customWidth="1"/>
    <col min="6914" max="6914" width="11.42578125" style="7" customWidth="1"/>
    <col min="6915" max="6915" width="12" style="7" customWidth="1"/>
    <col min="6916" max="6916" width="10.5703125" style="7" customWidth="1"/>
    <col min="6917" max="6917" width="11.42578125" style="7" customWidth="1"/>
    <col min="6918" max="6920" width="12" style="7" customWidth="1"/>
    <col min="6921" max="6921" width="10.7109375" style="7" bestFit="1" customWidth="1"/>
    <col min="6922" max="6922" width="10.28515625" style="7" customWidth="1"/>
    <col min="6923" max="7166" width="9.140625" style="7"/>
    <col min="7167" max="7167" width="28.85546875" style="7" customWidth="1"/>
    <col min="7168" max="7168" width="11" style="7" customWidth="1"/>
    <col min="7169" max="7169" width="11.42578125" style="7" bestFit="1" customWidth="1"/>
    <col min="7170" max="7170" width="11.42578125" style="7" customWidth="1"/>
    <col min="7171" max="7171" width="12" style="7" customWidth="1"/>
    <col min="7172" max="7172" width="10.5703125" style="7" customWidth="1"/>
    <col min="7173" max="7173" width="11.42578125" style="7" customWidth="1"/>
    <col min="7174" max="7176" width="12" style="7" customWidth="1"/>
    <col min="7177" max="7177" width="10.7109375" style="7" bestFit="1" customWidth="1"/>
    <col min="7178" max="7178" width="10.28515625" style="7" customWidth="1"/>
    <col min="7179" max="7422" width="9.140625" style="7"/>
    <col min="7423" max="7423" width="28.85546875" style="7" customWidth="1"/>
    <col min="7424" max="7424" width="11" style="7" customWidth="1"/>
    <col min="7425" max="7425" width="11.42578125" style="7" bestFit="1" customWidth="1"/>
    <col min="7426" max="7426" width="11.42578125" style="7" customWidth="1"/>
    <col min="7427" max="7427" width="12" style="7" customWidth="1"/>
    <col min="7428" max="7428" width="10.5703125" style="7" customWidth="1"/>
    <col min="7429" max="7429" width="11.42578125" style="7" customWidth="1"/>
    <col min="7430" max="7432" width="12" style="7" customWidth="1"/>
    <col min="7433" max="7433" width="10.7109375" style="7" bestFit="1" customWidth="1"/>
    <col min="7434" max="7434" width="10.28515625" style="7" customWidth="1"/>
    <col min="7435" max="7678" width="9.140625" style="7"/>
    <col min="7679" max="7679" width="28.85546875" style="7" customWidth="1"/>
    <col min="7680" max="7680" width="11" style="7" customWidth="1"/>
    <col min="7681" max="7681" width="11.42578125" style="7" bestFit="1" customWidth="1"/>
    <col min="7682" max="7682" width="11.42578125" style="7" customWidth="1"/>
    <col min="7683" max="7683" width="12" style="7" customWidth="1"/>
    <col min="7684" max="7684" width="10.5703125" style="7" customWidth="1"/>
    <col min="7685" max="7685" width="11.42578125" style="7" customWidth="1"/>
    <col min="7686" max="7688" width="12" style="7" customWidth="1"/>
    <col min="7689" max="7689" width="10.7109375" style="7" bestFit="1" customWidth="1"/>
    <col min="7690" max="7690" width="10.28515625" style="7" customWidth="1"/>
    <col min="7691" max="7934" width="9.140625" style="7"/>
    <col min="7935" max="7935" width="28.85546875" style="7" customWidth="1"/>
    <col min="7936" max="7936" width="11" style="7" customWidth="1"/>
    <col min="7937" max="7937" width="11.42578125" style="7" bestFit="1" customWidth="1"/>
    <col min="7938" max="7938" width="11.42578125" style="7" customWidth="1"/>
    <col min="7939" max="7939" width="12" style="7" customWidth="1"/>
    <col min="7940" max="7940" width="10.5703125" style="7" customWidth="1"/>
    <col min="7941" max="7941" width="11.42578125" style="7" customWidth="1"/>
    <col min="7942" max="7944" width="12" style="7" customWidth="1"/>
    <col min="7945" max="7945" width="10.7109375" style="7" bestFit="1" customWidth="1"/>
    <col min="7946" max="7946" width="10.28515625" style="7" customWidth="1"/>
    <col min="7947" max="8190" width="9.140625" style="7"/>
    <col min="8191" max="8191" width="28.85546875" style="7" customWidth="1"/>
    <col min="8192" max="8192" width="11" style="7" customWidth="1"/>
    <col min="8193" max="8193" width="11.42578125" style="7" bestFit="1" customWidth="1"/>
    <col min="8194" max="8194" width="11.42578125" style="7" customWidth="1"/>
    <col min="8195" max="8195" width="12" style="7" customWidth="1"/>
    <col min="8196" max="8196" width="10.5703125" style="7" customWidth="1"/>
    <col min="8197" max="8197" width="11.42578125" style="7" customWidth="1"/>
    <col min="8198" max="8200" width="12" style="7" customWidth="1"/>
    <col min="8201" max="8201" width="10.7109375" style="7" bestFit="1" customWidth="1"/>
    <col min="8202" max="8202" width="10.28515625" style="7" customWidth="1"/>
    <col min="8203" max="8446" width="9.140625" style="7"/>
    <col min="8447" max="8447" width="28.85546875" style="7" customWidth="1"/>
    <col min="8448" max="8448" width="11" style="7" customWidth="1"/>
    <col min="8449" max="8449" width="11.42578125" style="7" bestFit="1" customWidth="1"/>
    <col min="8450" max="8450" width="11.42578125" style="7" customWidth="1"/>
    <col min="8451" max="8451" width="12" style="7" customWidth="1"/>
    <col min="8452" max="8452" width="10.5703125" style="7" customWidth="1"/>
    <col min="8453" max="8453" width="11.42578125" style="7" customWidth="1"/>
    <col min="8454" max="8456" width="12" style="7" customWidth="1"/>
    <col min="8457" max="8457" width="10.7109375" style="7" bestFit="1" customWidth="1"/>
    <col min="8458" max="8458" width="10.28515625" style="7" customWidth="1"/>
    <col min="8459" max="8702" width="9.140625" style="7"/>
    <col min="8703" max="8703" width="28.85546875" style="7" customWidth="1"/>
    <col min="8704" max="8704" width="11" style="7" customWidth="1"/>
    <col min="8705" max="8705" width="11.42578125" style="7" bestFit="1" customWidth="1"/>
    <col min="8706" max="8706" width="11.42578125" style="7" customWidth="1"/>
    <col min="8707" max="8707" width="12" style="7" customWidth="1"/>
    <col min="8708" max="8708" width="10.5703125" style="7" customWidth="1"/>
    <col min="8709" max="8709" width="11.42578125" style="7" customWidth="1"/>
    <col min="8710" max="8712" width="12" style="7" customWidth="1"/>
    <col min="8713" max="8713" width="10.7109375" style="7" bestFit="1" customWidth="1"/>
    <col min="8714" max="8714" width="10.28515625" style="7" customWidth="1"/>
    <col min="8715" max="8958" width="9.140625" style="7"/>
    <col min="8959" max="8959" width="28.85546875" style="7" customWidth="1"/>
    <col min="8960" max="8960" width="11" style="7" customWidth="1"/>
    <col min="8961" max="8961" width="11.42578125" style="7" bestFit="1" customWidth="1"/>
    <col min="8962" max="8962" width="11.42578125" style="7" customWidth="1"/>
    <col min="8963" max="8963" width="12" style="7" customWidth="1"/>
    <col min="8964" max="8964" width="10.5703125" style="7" customWidth="1"/>
    <col min="8965" max="8965" width="11.42578125" style="7" customWidth="1"/>
    <col min="8966" max="8968" width="12" style="7" customWidth="1"/>
    <col min="8969" max="8969" width="10.7109375" style="7" bestFit="1" customWidth="1"/>
    <col min="8970" max="8970" width="10.28515625" style="7" customWidth="1"/>
    <col min="8971" max="9214" width="9.140625" style="7"/>
    <col min="9215" max="9215" width="28.85546875" style="7" customWidth="1"/>
    <col min="9216" max="9216" width="11" style="7" customWidth="1"/>
    <col min="9217" max="9217" width="11.42578125" style="7" bestFit="1" customWidth="1"/>
    <col min="9218" max="9218" width="11.42578125" style="7" customWidth="1"/>
    <col min="9219" max="9219" width="12" style="7" customWidth="1"/>
    <col min="9220" max="9220" width="10.5703125" style="7" customWidth="1"/>
    <col min="9221" max="9221" width="11.42578125" style="7" customWidth="1"/>
    <col min="9222" max="9224" width="12" style="7" customWidth="1"/>
    <col min="9225" max="9225" width="10.7109375" style="7" bestFit="1" customWidth="1"/>
    <col min="9226" max="9226" width="10.28515625" style="7" customWidth="1"/>
    <col min="9227" max="9470" width="9.140625" style="7"/>
    <col min="9471" max="9471" width="28.85546875" style="7" customWidth="1"/>
    <col min="9472" max="9472" width="11" style="7" customWidth="1"/>
    <col min="9473" max="9473" width="11.42578125" style="7" bestFit="1" customWidth="1"/>
    <col min="9474" max="9474" width="11.42578125" style="7" customWidth="1"/>
    <col min="9475" max="9475" width="12" style="7" customWidth="1"/>
    <col min="9476" max="9476" width="10.5703125" style="7" customWidth="1"/>
    <col min="9477" max="9477" width="11.42578125" style="7" customWidth="1"/>
    <col min="9478" max="9480" width="12" style="7" customWidth="1"/>
    <col min="9481" max="9481" width="10.7109375" style="7" bestFit="1" customWidth="1"/>
    <col min="9482" max="9482" width="10.28515625" style="7" customWidth="1"/>
    <col min="9483" max="9726" width="9.140625" style="7"/>
    <col min="9727" max="9727" width="28.85546875" style="7" customWidth="1"/>
    <col min="9728" max="9728" width="11" style="7" customWidth="1"/>
    <col min="9729" max="9729" width="11.42578125" style="7" bestFit="1" customWidth="1"/>
    <col min="9730" max="9730" width="11.42578125" style="7" customWidth="1"/>
    <col min="9731" max="9731" width="12" style="7" customWidth="1"/>
    <col min="9732" max="9732" width="10.5703125" style="7" customWidth="1"/>
    <col min="9733" max="9733" width="11.42578125" style="7" customWidth="1"/>
    <col min="9734" max="9736" width="12" style="7" customWidth="1"/>
    <col min="9737" max="9737" width="10.7109375" style="7" bestFit="1" customWidth="1"/>
    <col min="9738" max="9738" width="10.28515625" style="7" customWidth="1"/>
    <col min="9739" max="9982" width="9.140625" style="7"/>
    <col min="9983" max="9983" width="28.85546875" style="7" customWidth="1"/>
    <col min="9984" max="9984" width="11" style="7" customWidth="1"/>
    <col min="9985" max="9985" width="11.42578125" style="7" bestFit="1" customWidth="1"/>
    <col min="9986" max="9986" width="11.42578125" style="7" customWidth="1"/>
    <col min="9987" max="9987" width="12" style="7" customWidth="1"/>
    <col min="9988" max="9988" width="10.5703125" style="7" customWidth="1"/>
    <col min="9989" max="9989" width="11.42578125" style="7" customWidth="1"/>
    <col min="9990" max="9992" width="12" style="7" customWidth="1"/>
    <col min="9993" max="9993" width="10.7109375" style="7" bestFit="1" customWidth="1"/>
    <col min="9994" max="9994" width="10.28515625" style="7" customWidth="1"/>
    <col min="9995" max="10238" width="9.140625" style="7"/>
    <col min="10239" max="10239" width="28.85546875" style="7" customWidth="1"/>
    <col min="10240" max="10240" width="11" style="7" customWidth="1"/>
    <col min="10241" max="10241" width="11.42578125" style="7" bestFit="1" customWidth="1"/>
    <col min="10242" max="10242" width="11.42578125" style="7" customWidth="1"/>
    <col min="10243" max="10243" width="12" style="7" customWidth="1"/>
    <col min="10244" max="10244" width="10.5703125" style="7" customWidth="1"/>
    <col min="10245" max="10245" width="11.42578125" style="7" customWidth="1"/>
    <col min="10246" max="10248" width="12" style="7" customWidth="1"/>
    <col min="10249" max="10249" width="10.7109375" style="7" bestFit="1" customWidth="1"/>
    <col min="10250" max="10250" width="10.28515625" style="7" customWidth="1"/>
    <col min="10251" max="10494" width="9.140625" style="7"/>
    <col min="10495" max="10495" width="28.85546875" style="7" customWidth="1"/>
    <col min="10496" max="10496" width="11" style="7" customWidth="1"/>
    <col min="10497" max="10497" width="11.42578125" style="7" bestFit="1" customWidth="1"/>
    <col min="10498" max="10498" width="11.42578125" style="7" customWidth="1"/>
    <col min="10499" max="10499" width="12" style="7" customWidth="1"/>
    <col min="10500" max="10500" width="10.5703125" style="7" customWidth="1"/>
    <col min="10501" max="10501" width="11.42578125" style="7" customWidth="1"/>
    <col min="10502" max="10504" width="12" style="7" customWidth="1"/>
    <col min="10505" max="10505" width="10.7109375" style="7" bestFit="1" customWidth="1"/>
    <col min="10506" max="10506" width="10.28515625" style="7" customWidth="1"/>
    <col min="10507" max="10750" width="9.140625" style="7"/>
    <col min="10751" max="10751" width="28.85546875" style="7" customWidth="1"/>
    <col min="10752" max="10752" width="11" style="7" customWidth="1"/>
    <col min="10753" max="10753" width="11.42578125" style="7" bestFit="1" customWidth="1"/>
    <col min="10754" max="10754" width="11.42578125" style="7" customWidth="1"/>
    <col min="10755" max="10755" width="12" style="7" customWidth="1"/>
    <col min="10756" max="10756" width="10.5703125" style="7" customWidth="1"/>
    <col min="10757" max="10757" width="11.42578125" style="7" customWidth="1"/>
    <col min="10758" max="10760" width="12" style="7" customWidth="1"/>
    <col min="10761" max="10761" width="10.7109375" style="7" bestFit="1" customWidth="1"/>
    <col min="10762" max="10762" width="10.28515625" style="7" customWidth="1"/>
    <col min="10763" max="11006" width="9.140625" style="7"/>
    <col min="11007" max="11007" width="28.85546875" style="7" customWidth="1"/>
    <col min="11008" max="11008" width="11" style="7" customWidth="1"/>
    <col min="11009" max="11009" width="11.42578125" style="7" bestFit="1" customWidth="1"/>
    <col min="11010" max="11010" width="11.42578125" style="7" customWidth="1"/>
    <col min="11011" max="11011" width="12" style="7" customWidth="1"/>
    <col min="11012" max="11012" width="10.5703125" style="7" customWidth="1"/>
    <col min="11013" max="11013" width="11.42578125" style="7" customWidth="1"/>
    <col min="11014" max="11016" width="12" style="7" customWidth="1"/>
    <col min="11017" max="11017" width="10.7109375" style="7" bestFit="1" customWidth="1"/>
    <col min="11018" max="11018" width="10.28515625" style="7" customWidth="1"/>
    <col min="11019" max="11262" width="9.140625" style="7"/>
    <col min="11263" max="11263" width="28.85546875" style="7" customWidth="1"/>
    <col min="11264" max="11264" width="11" style="7" customWidth="1"/>
    <col min="11265" max="11265" width="11.42578125" style="7" bestFit="1" customWidth="1"/>
    <col min="11266" max="11266" width="11.42578125" style="7" customWidth="1"/>
    <col min="11267" max="11267" width="12" style="7" customWidth="1"/>
    <col min="11268" max="11268" width="10.5703125" style="7" customWidth="1"/>
    <col min="11269" max="11269" width="11.42578125" style="7" customWidth="1"/>
    <col min="11270" max="11272" width="12" style="7" customWidth="1"/>
    <col min="11273" max="11273" width="10.7109375" style="7" bestFit="1" customWidth="1"/>
    <col min="11274" max="11274" width="10.28515625" style="7" customWidth="1"/>
    <col min="11275" max="11518" width="9.140625" style="7"/>
    <col min="11519" max="11519" width="28.85546875" style="7" customWidth="1"/>
    <col min="11520" max="11520" width="11" style="7" customWidth="1"/>
    <col min="11521" max="11521" width="11.42578125" style="7" bestFit="1" customWidth="1"/>
    <col min="11522" max="11522" width="11.42578125" style="7" customWidth="1"/>
    <col min="11523" max="11523" width="12" style="7" customWidth="1"/>
    <col min="11524" max="11524" width="10.5703125" style="7" customWidth="1"/>
    <col min="11525" max="11525" width="11.42578125" style="7" customWidth="1"/>
    <col min="11526" max="11528" width="12" style="7" customWidth="1"/>
    <col min="11529" max="11529" width="10.7109375" style="7" bestFit="1" customWidth="1"/>
    <col min="11530" max="11530" width="10.28515625" style="7" customWidth="1"/>
    <col min="11531" max="11774" width="9.140625" style="7"/>
    <col min="11775" max="11775" width="28.85546875" style="7" customWidth="1"/>
    <col min="11776" max="11776" width="11" style="7" customWidth="1"/>
    <col min="11777" max="11777" width="11.42578125" style="7" bestFit="1" customWidth="1"/>
    <col min="11778" max="11778" width="11.42578125" style="7" customWidth="1"/>
    <col min="11779" max="11779" width="12" style="7" customWidth="1"/>
    <col min="11780" max="11780" width="10.5703125" style="7" customWidth="1"/>
    <col min="11781" max="11781" width="11.42578125" style="7" customWidth="1"/>
    <col min="11782" max="11784" width="12" style="7" customWidth="1"/>
    <col min="11785" max="11785" width="10.7109375" style="7" bestFit="1" customWidth="1"/>
    <col min="11786" max="11786" width="10.28515625" style="7" customWidth="1"/>
    <col min="11787" max="12030" width="9.140625" style="7"/>
    <col min="12031" max="12031" width="28.85546875" style="7" customWidth="1"/>
    <col min="12032" max="12032" width="11" style="7" customWidth="1"/>
    <col min="12033" max="12033" width="11.42578125" style="7" bestFit="1" customWidth="1"/>
    <col min="12034" max="12034" width="11.42578125" style="7" customWidth="1"/>
    <col min="12035" max="12035" width="12" style="7" customWidth="1"/>
    <col min="12036" max="12036" width="10.5703125" style="7" customWidth="1"/>
    <col min="12037" max="12037" width="11.42578125" style="7" customWidth="1"/>
    <col min="12038" max="12040" width="12" style="7" customWidth="1"/>
    <col min="12041" max="12041" width="10.7109375" style="7" bestFit="1" customWidth="1"/>
    <col min="12042" max="12042" width="10.28515625" style="7" customWidth="1"/>
    <col min="12043" max="12286" width="9.140625" style="7"/>
    <col min="12287" max="12287" width="28.85546875" style="7" customWidth="1"/>
    <col min="12288" max="12288" width="11" style="7" customWidth="1"/>
    <col min="12289" max="12289" width="11.42578125" style="7" bestFit="1" customWidth="1"/>
    <col min="12290" max="12290" width="11.42578125" style="7" customWidth="1"/>
    <col min="12291" max="12291" width="12" style="7" customWidth="1"/>
    <col min="12292" max="12292" width="10.5703125" style="7" customWidth="1"/>
    <col min="12293" max="12293" width="11.42578125" style="7" customWidth="1"/>
    <col min="12294" max="12296" width="12" style="7" customWidth="1"/>
    <col min="12297" max="12297" width="10.7109375" style="7" bestFit="1" customWidth="1"/>
    <col min="12298" max="12298" width="10.28515625" style="7" customWidth="1"/>
    <col min="12299" max="12542" width="9.140625" style="7"/>
    <col min="12543" max="12543" width="28.85546875" style="7" customWidth="1"/>
    <col min="12544" max="12544" width="11" style="7" customWidth="1"/>
    <col min="12545" max="12545" width="11.42578125" style="7" bestFit="1" customWidth="1"/>
    <col min="12546" max="12546" width="11.42578125" style="7" customWidth="1"/>
    <col min="12547" max="12547" width="12" style="7" customWidth="1"/>
    <col min="12548" max="12548" width="10.5703125" style="7" customWidth="1"/>
    <col min="12549" max="12549" width="11.42578125" style="7" customWidth="1"/>
    <col min="12550" max="12552" width="12" style="7" customWidth="1"/>
    <col min="12553" max="12553" width="10.7109375" style="7" bestFit="1" customWidth="1"/>
    <col min="12554" max="12554" width="10.28515625" style="7" customWidth="1"/>
    <col min="12555" max="12798" width="9.140625" style="7"/>
    <col min="12799" max="12799" width="28.85546875" style="7" customWidth="1"/>
    <col min="12800" max="12800" width="11" style="7" customWidth="1"/>
    <col min="12801" max="12801" width="11.42578125" style="7" bestFit="1" customWidth="1"/>
    <col min="12802" max="12802" width="11.42578125" style="7" customWidth="1"/>
    <col min="12803" max="12803" width="12" style="7" customWidth="1"/>
    <col min="12804" max="12804" width="10.5703125" style="7" customWidth="1"/>
    <col min="12805" max="12805" width="11.42578125" style="7" customWidth="1"/>
    <col min="12806" max="12808" width="12" style="7" customWidth="1"/>
    <col min="12809" max="12809" width="10.7109375" style="7" bestFit="1" customWidth="1"/>
    <col min="12810" max="12810" width="10.28515625" style="7" customWidth="1"/>
    <col min="12811" max="13054" width="9.140625" style="7"/>
    <col min="13055" max="13055" width="28.85546875" style="7" customWidth="1"/>
    <col min="13056" max="13056" width="11" style="7" customWidth="1"/>
    <col min="13057" max="13057" width="11.42578125" style="7" bestFit="1" customWidth="1"/>
    <col min="13058" max="13058" width="11.42578125" style="7" customWidth="1"/>
    <col min="13059" max="13059" width="12" style="7" customWidth="1"/>
    <col min="13060" max="13060" width="10.5703125" style="7" customWidth="1"/>
    <col min="13061" max="13061" width="11.42578125" style="7" customWidth="1"/>
    <col min="13062" max="13064" width="12" style="7" customWidth="1"/>
    <col min="13065" max="13065" width="10.7109375" style="7" bestFit="1" customWidth="1"/>
    <col min="13066" max="13066" width="10.28515625" style="7" customWidth="1"/>
    <col min="13067" max="13310" width="9.140625" style="7"/>
    <col min="13311" max="13311" width="28.85546875" style="7" customWidth="1"/>
    <col min="13312" max="13312" width="11" style="7" customWidth="1"/>
    <col min="13313" max="13313" width="11.42578125" style="7" bestFit="1" customWidth="1"/>
    <col min="13314" max="13314" width="11.42578125" style="7" customWidth="1"/>
    <col min="13315" max="13315" width="12" style="7" customWidth="1"/>
    <col min="13316" max="13316" width="10.5703125" style="7" customWidth="1"/>
    <col min="13317" max="13317" width="11.42578125" style="7" customWidth="1"/>
    <col min="13318" max="13320" width="12" style="7" customWidth="1"/>
    <col min="13321" max="13321" width="10.7109375" style="7" bestFit="1" customWidth="1"/>
    <col min="13322" max="13322" width="10.28515625" style="7" customWidth="1"/>
    <col min="13323" max="13566" width="9.140625" style="7"/>
    <col min="13567" max="13567" width="28.85546875" style="7" customWidth="1"/>
    <col min="13568" max="13568" width="11" style="7" customWidth="1"/>
    <col min="13569" max="13569" width="11.42578125" style="7" bestFit="1" customWidth="1"/>
    <col min="13570" max="13570" width="11.42578125" style="7" customWidth="1"/>
    <col min="13571" max="13571" width="12" style="7" customWidth="1"/>
    <col min="13572" max="13572" width="10.5703125" style="7" customWidth="1"/>
    <col min="13573" max="13573" width="11.42578125" style="7" customWidth="1"/>
    <col min="13574" max="13576" width="12" style="7" customWidth="1"/>
    <col min="13577" max="13577" width="10.7109375" style="7" bestFit="1" customWidth="1"/>
    <col min="13578" max="13578" width="10.28515625" style="7" customWidth="1"/>
    <col min="13579" max="13822" width="9.140625" style="7"/>
    <col min="13823" max="13823" width="28.85546875" style="7" customWidth="1"/>
    <col min="13824" max="13824" width="11" style="7" customWidth="1"/>
    <col min="13825" max="13825" width="11.42578125" style="7" bestFit="1" customWidth="1"/>
    <col min="13826" max="13826" width="11.42578125" style="7" customWidth="1"/>
    <col min="13827" max="13827" width="12" style="7" customWidth="1"/>
    <col min="13828" max="13828" width="10.5703125" style="7" customWidth="1"/>
    <col min="13829" max="13829" width="11.42578125" style="7" customWidth="1"/>
    <col min="13830" max="13832" width="12" style="7" customWidth="1"/>
    <col min="13833" max="13833" width="10.7109375" style="7" bestFit="1" customWidth="1"/>
    <col min="13834" max="13834" width="10.28515625" style="7" customWidth="1"/>
    <col min="13835" max="14078" width="9.140625" style="7"/>
    <col min="14079" max="14079" width="28.85546875" style="7" customWidth="1"/>
    <col min="14080" max="14080" width="11" style="7" customWidth="1"/>
    <col min="14081" max="14081" width="11.42578125" style="7" bestFit="1" customWidth="1"/>
    <col min="14082" max="14082" width="11.42578125" style="7" customWidth="1"/>
    <col min="14083" max="14083" width="12" style="7" customWidth="1"/>
    <col min="14084" max="14084" width="10.5703125" style="7" customWidth="1"/>
    <col min="14085" max="14085" width="11.42578125" style="7" customWidth="1"/>
    <col min="14086" max="14088" width="12" style="7" customWidth="1"/>
    <col min="14089" max="14089" width="10.7109375" style="7" bestFit="1" customWidth="1"/>
    <col min="14090" max="14090" width="10.28515625" style="7" customWidth="1"/>
    <col min="14091" max="14334" width="9.140625" style="7"/>
    <col min="14335" max="14335" width="28.85546875" style="7" customWidth="1"/>
    <col min="14336" max="14336" width="11" style="7" customWidth="1"/>
    <col min="14337" max="14337" width="11.42578125" style="7" bestFit="1" customWidth="1"/>
    <col min="14338" max="14338" width="11.42578125" style="7" customWidth="1"/>
    <col min="14339" max="14339" width="12" style="7" customWidth="1"/>
    <col min="14340" max="14340" width="10.5703125" style="7" customWidth="1"/>
    <col min="14341" max="14341" width="11.42578125" style="7" customWidth="1"/>
    <col min="14342" max="14344" width="12" style="7" customWidth="1"/>
    <col min="14345" max="14345" width="10.7109375" style="7" bestFit="1" customWidth="1"/>
    <col min="14346" max="14346" width="10.28515625" style="7" customWidth="1"/>
    <col min="14347" max="14590" width="9.140625" style="7"/>
    <col min="14591" max="14591" width="28.85546875" style="7" customWidth="1"/>
    <col min="14592" max="14592" width="11" style="7" customWidth="1"/>
    <col min="14593" max="14593" width="11.42578125" style="7" bestFit="1" customWidth="1"/>
    <col min="14594" max="14594" width="11.42578125" style="7" customWidth="1"/>
    <col min="14595" max="14595" width="12" style="7" customWidth="1"/>
    <col min="14596" max="14596" width="10.5703125" style="7" customWidth="1"/>
    <col min="14597" max="14597" width="11.42578125" style="7" customWidth="1"/>
    <col min="14598" max="14600" width="12" style="7" customWidth="1"/>
    <col min="14601" max="14601" width="10.7109375" style="7" bestFit="1" customWidth="1"/>
    <col min="14602" max="14602" width="10.28515625" style="7" customWidth="1"/>
    <col min="14603" max="14846" width="9.140625" style="7"/>
    <col min="14847" max="14847" width="28.85546875" style="7" customWidth="1"/>
    <col min="14848" max="14848" width="11" style="7" customWidth="1"/>
    <col min="14849" max="14849" width="11.42578125" style="7" bestFit="1" customWidth="1"/>
    <col min="14850" max="14850" width="11.42578125" style="7" customWidth="1"/>
    <col min="14851" max="14851" width="12" style="7" customWidth="1"/>
    <col min="14852" max="14852" width="10.5703125" style="7" customWidth="1"/>
    <col min="14853" max="14853" width="11.42578125" style="7" customWidth="1"/>
    <col min="14854" max="14856" width="12" style="7" customWidth="1"/>
    <col min="14857" max="14857" width="10.7109375" style="7" bestFit="1" customWidth="1"/>
    <col min="14858" max="14858" width="10.28515625" style="7" customWidth="1"/>
    <col min="14859" max="15102" width="9.140625" style="7"/>
    <col min="15103" max="15103" width="28.85546875" style="7" customWidth="1"/>
    <col min="15104" max="15104" width="11" style="7" customWidth="1"/>
    <col min="15105" max="15105" width="11.42578125" style="7" bestFit="1" customWidth="1"/>
    <col min="15106" max="15106" width="11.42578125" style="7" customWidth="1"/>
    <col min="15107" max="15107" width="12" style="7" customWidth="1"/>
    <col min="15108" max="15108" width="10.5703125" style="7" customWidth="1"/>
    <col min="15109" max="15109" width="11.42578125" style="7" customWidth="1"/>
    <col min="15110" max="15112" width="12" style="7" customWidth="1"/>
    <col min="15113" max="15113" width="10.7109375" style="7" bestFit="1" customWidth="1"/>
    <col min="15114" max="15114" width="10.28515625" style="7" customWidth="1"/>
    <col min="15115" max="15358" width="9.140625" style="7"/>
    <col min="15359" max="15359" width="28.85546875" style="7" customWidth="1"/>
    <col min="15360" max="15360" width="11" style="7" customWidth="1"/>
    <col min="15361" max="15361" width="11.42578125" style="7" bestFit="1" customWidth="1"/>
    <col min="15362" max="15362" width="11.42578125" style="7" customWidth="1"/>
    <col min="15363" max="15363" width="12" style="7" customWidth="1"/>
    <col min="15364" max="15364" width="10.5703125" style="7" customWidth="1"/>
    <col min="15365" max="15365" width="11.42578125" style="7" customWidth="1"/>
    <col min="15366" max="15368" width="12" style="7" customWidth="1"/>
    <col min="15369" max="15369" width="10.7109375" style="7" bestFit="1" customWidth="1"/>
    <col min="15370" max="15370" width="10.28515625" style="7" customWidth="1"/>
    <col min="15371" max="15614" width="9.140625" style="7"/>
    <col min="15615" max="15615" width="28.85546875" style="7" customWidth="1"/>
    <col min="15616" max="15616" width="11" style="7" customWidth="1"/>
    <col min="15617" max="15617" width="11.42578125" style="7" bestFit="1" customWidth="1"/>
    <col min="15618" max="15618" width="11.42578125" style="7" customWidth="1"/>
    <col min="15619" max="15619" width="12" style="7" customWidth="1"/>
    <col min="15620" max="15620" width="10.5703125" style="7" customWidth="1"/>
    <col min="15621" max="15621" width="11.42578125" style="7" customWidth="1"/>
    <col min="15622" max="15624" width="12" style="7" customWidth="1"/>
    <col min="15625" max="15625" width="10.7109375" style="7" bestFit="1" customWidth="1"/>
    <col min="15626" max="15626" width="10.28515625" style="7" customWidth="1"/>
    <col min="15627" max="15870" width="9.140625" style="7"/>
    <col min="15871" max="15871" width="28.85546875" style="7" customWidth="1"/>
    <col min="15872" max="15872" width="11" style="7" customWidth="1"/>
    <col min="15873" max="15873" width="11.42578125" style="7" bestFit="1" customWidth="1"/>
    <col min="15874" max="15874" width="11.42578125" style="7" customWidth="1"/>
    <col min="15875" max="15875" width="12" style="7" customWidth="1"/>
    <col min="15876" max="15876" width="10.5703125" style="7" customWidth="1"/>
    <col min="15877" max="15877" width="11.42578125" style="7" customWidth="1"/>
    <col min="15878" max="15880" width="12" style="7" customWidth="1"/>
    <col min="15881" max="15881" width="10.7109375" style="7" bestFit="1" customWidth="1"/>
    <col min="15882" max="15882" width="10.28515625" style="7" customWidth="1"/>
    <col min="15883" max="16126" width="9.140625" style="7"/>
    <col min="16127" max="16127" width="28.85546875" style="7" customWidth="1"/>
    <col min="16128" max="16128" width="11" style="7" customWidth="1"/>
    <col min="16129" max="16129" width="11.42578125" style="7" bestFit="1" customWidth="1"/>
    <col min="16130" max="16130" width="11.42578125" style="7" customWidth="1"/>
    <col min="16131" max="16131" width="12" style="7" customWidth="1"/>
    <col min="16132" max="16132" width="10.5703125" style="7" customWidth="1"/>
    <col min="16133" max="16133" width="11.42578125" style="7" customWidth="1"/>
    <col min="16134" max="16136" width="12" style="7" customWidth="1"/>
    <col min="16137" max="16137" width="10.7109375" style="7" bestFit="1" customWidth="1"/>
    <col min="16138" max="16138" width="10.28515625" style="7" customWidth="1"/>
    <col min="16139" max="16381" width="9.140625" style="7"/>
    <col min="16382" max="16384" width="9.140625" style="7" customWidth="1"/>
  </cols>
  <sheetData>
    <row r="1" spans="1:13" ht="15.75" x14ac:dyDescent="0.25">
      <c r="A1" s="85" t="s">
        <v>44</v>
      </c>
      <c r="B1" s="85"/>
      <c r="C1" s="85"/>
      <c r="D1" s="85"/>
      <c r="E1" s="85"/>
      <c r="F1" s="85"/>
      <c r="G1" s="85"/>
      <c r="H1" s="85"/>
      <c r="I1" s="85"/>
      <c r="J1" s="85"/>
      <c r="K1" s="13"/>
      <c r="L1" s="13"/>
      <c r="M1" s="13"/>
    </row>
    <row r="2" spans="1:13" ht="15.75" thickBot="1" x14ac:dyDescent="0.3">
      <c r="J2" s="8"/>
    </row>
    <row r="3" spans="1:13" s="9" customFormat="1" ht="60.75" thickBot="1" x14ac:dyDescent="0.3">
      <c r="A3" s="59" t="s">
        <v>35</v>
      </c>
      <c r="B3" s="60" t="s">
        <v>14</v>
      </c>
      <c r="C3" s="61" t="s">
        <v>15</v>
      </c>
      <c r="D3" s="62" t="s">
        <v>16</v>
      </c>
      <c r="E3" s="62" t="s">
        <v>17</v>
      </c>
      <c r="F3" s="62" t="s">
        <v>43</v>
      </c>
      <c r="G3" s="63" t="s">
        <v>45</v>
      </c>
      <c r="H3" s="64" t="s">
        <v>18</v>
      </c>
    </row>
    <row r="4" spans="1:13" s="9" customFormat="1" ht="15.75" x14ac:dyDescent="0.25">
      <c r="A4" s="54" t="s">
        <v>19</v>
      </c>
      <c r="B4" s="55">
        <v>1</v>
      </c>
      <c r="C4" s="56">
        <v>4905</v>
      </c>
      <c r="D4" s="57">
        <f>C4*0%</f>
        <v>0</v>
      </c>
      <c r="E4" s="57">
        <f>C4*0%</f>
        <v>0</v>
      </c>
      <c r="F4" s="57">
        <f>C4*8.333%</f>
        <v>408.73365000000001</v>
      </c>
      <c r="G4" s="57">
        <f>(C4+D4+E4+F4)*23.59%</f>
        <v>1253.509768035</v>
      </c>
      <c r="H4" s="58">
        <f>C4+D4+E4+F4+G4</f>
        <v>6567.2434180350001</v>
      </c>
      <c r="I4" s="11"/>
    </row>
    <row r="5" spans="1:13" s="9" customFormat="1" ht="15.75" x14ac:dyDescent="0.25">
      <c r="A5" s="43" t="s">
        <v>40</v>
      </c>
      <c r="B5" s="44">
        <v>1</v>
      </c>
      <c r="C5" s="45">
        <v>4247</v>
      </c>
      <c r="D5" s="46">
        <f t="shared" ref="D5:D13" si="0">C5*0%</f>
        <v>0</v>
      </c>
      <c r="E5" s="46">
        <f t="shared" ref="E5:E13" si="1">C5*0%</f>
        <v>0</v>
      </c>
      <c r="F5" s="46">
        <f t="shared" ref="F5:F13" si="2">C5*8.333%</f>
        <v>353.90251000000001</v>
      </c>
      <c r="G5" s="46">
        <f t="shared" ref="G5:G13" si="3">(C5+D5+E5+F5)*23.59%</f>
        <v>1085.3529021090001</v>
      </c>
      <c r="H5" s="47">
        <f t="shared" ref="H5:H12" si="4">C5+D5+E5+F5+G5</f>
        <v>5686.2554121089997</v>
      </c>
      <c r="I5" s="11"/>
    </row>
    <row r="6" spans="1:13" s="9" customFormat="1" ht="15.75" x14ac:dyDescent="0.25">
      <c r="A6" s="43" t="s">
        <v>34</v>
      </c>
      <c r="B6" s="44">
        <v>1</v>
      </c>
      <c r="C6" s="45">
        <v>4247</v>
      </c>
      <c r="D6" s="46">
        <f t="shared" si="0"/>
        <v>0</v>
      </c>
      <c r="E6" s="46">
        <f t="shared" si="1"/>
        <v>0</v>
      </c>
      <c r="F6" s="46">
        <f t="shared" si="2"/>
        <v>353.90251000000001</v>
      </c>
      <c r="G6" s="46">
        <f t="shared" si="3"/>
        <v>1085.3529021090001</v>
      </c>
      <c r="H6" s="47">
        <f t="shared" si="4"/>
        <v>5686.2554121089997</v>
      </c>
      <c r="I6" s="11"/>
    </row>
    <row r="7" spans="1:13" s="9" customFormat="1" ht="15.75" x14ac:dyDescent="0.25">
      <c r="A7" s="48" t="s">
        <v>41</v>
      </c>
      <c r="B7" s="44">
        <v>1</v>
      </c>
      <c r="C7" s="45">
        <v>4247</v>
      </c>
      <c r="D7" s="46">
        <f>C7*0%</f>
        <v>0</v>
      </c>
      <c r="E7" s="46">
        <f>C7*0%</f>
        <v>0</v>
      </c>
      <c r="F7" s="46">
        <f>C7*8.333%</f>
        <v>353.90251000000001</v>
      </c>
      <c r="G7" s="46">
        <f t="shared" si="3"/>
        <v>1085.3529021090001</v>
      </c>
      <c r="H7" s="47">
        <f>C7+D7+E7+F7+G7</f>
        <v>5686.2554121089997</v>
      </c>
    </row>
    <row r="8" spans="1:13" s="9" customFormat="1" ht="15.75" x14ac:dyDescent="0.25">
      <c r="A8" s="43" t="s">
        <v>42</v>
      </c>
      <c r="B8" s="44">
        <v>1</v>
      </c>
      <c r="C8" s="45">
        <v>4247</v>
      </c>
      <c r="D8" s="46">
        <f t="shared" si="0"/>
        <v>0</v>
      </c>
      <c r="E8" s="46">
        <f t="shared" si="1"/>
        <v>0</v>
      </c>
      <c r="F8" s="46">
        <f t="shared" si="2"/>
        <v>353.90251000000001</v>
      </c>
      <c r="G8" s="46">
        <f t="shared" si="3"/>
        <v>1085.3529021090001</v>
      </c>
      <c r="H8" s="47">
        <f t="shared" si="4"/>
        <v>5686.2554121089997</v>
      </c>
      <c r="I8" s="11"/>
    </row>
    <row r="9" spans="1:13" s="9" customFormat="1" ht="15.75" x14ac:dyDescent="0.25">
      <c r="A9" s="43" t="s">
        <v>20</v>
      </c>
      <c r="B9" s="44">
        <v>1</v>
      </c>
      <c r="C9" s="45">
        <v>2108</v>
      </c>
      <c r="D9" s="46">
        <f t="shared" si="0"/>
        <v>0</v>
      </c>
      <c r="E9" s="46">
        <f t="shared" si="1"/>
        <v>0</v>
      </c>
      <c r="F9" s="46">
        <f t="shared" si="2"/>
        <v>175.65964</v>
      </c>
      <c r="G9" s="46">
        <f t="shared" si="3"/>
        <v>538.71530907599993</v>
      </c>
      <c r="H9" s="47">
        <f t="shared" si="4"/>
        <v>2822.3749490759997</v>
      </c>
      <c r="I9" s="11"/>
    </row>
    <row r="10" spans="1:13" s="9" customFormat="1" ht="15.75" x14ac:dyDescent="0.25">
      <c r="A10" s="43" t="s">
        <v>21</v>
      </c>
      <c r="B10" s="44">
        <v>1</v>
      </c>
      <c r="C10" s="45">
        <v>3386</v>
      </c>
      <c r="D10" s="46">
        <f t="shared" si="0"/>
        <v>0</v>
      </c>
      <c r="E10" s="46">
        <f t="shared" si="1"/>
        <v>0</v>
      </c>
      <c r="F10" s="46">
        <f t="shared" si="2"/>
        <v>282.15537999999998</v>
      </c>
      <c r="G10" s="46">
        <f t="shared" si="3"/>
        <v>865.31785414199999</v>
      </c>
      <c r="H10" s="47">
        <f t="shared" si="4"/>
        <v>4533.4732341420004</v>
      </c>
      <c r="I10" s="11"/>
    </row>
    <row r="11" spans="1:13" s="9" customFormat="1" ht="15.75" x14ac:dyDescent="0.25">
      <c r="A11" s="48" t="s">
        <v>33</v>
      </c>
      <c r="B11" s="44">
        <v>1</v>
      </c>
      <c r="C11" s="45">
        <v>2729</v>
      </c>
      <c r="D11" s="46">
        <f t="shared" si="0"/>
        <v>0</v>
      </c>
      <c r="E11" s="46">
        <f t="shared" si="1"/>
        <v>0</v>
      </c>
      <c r="F11" s="46">
        <f t="shared" si="2"/>
        <v>227.40756999999999</v>
      </c>
      <c r="G11" s="46">
        <f t="shared" si="3"/>
        <v>697.41654576299993</v>
      </c>
      <c r="H11" s="47">
        <f t="shared" si="4"/>
        <v>3653.824115763</v>
      </c>
    </row>
    <row r="12" spans="1:13" s="9" customFormat="1" ht="15.75" x14ac:dyDescent="0.25">
      <c r="A12" s="48" t="s">
        <v>22</v>
      </c>
      <c r="B12" s="44">
        <v>1</v>
      </c>
      <c r="C12" s="45">
        <v>1577</v>
      </c>
      <c r="D12" s="46">
        <f t="shared" si="0"/>
        <v>0</v>
      </c>
      <c r="E12" s="46">
        <f t="shared" si="1"/>
        <v>0</v>
      </c>
      <c r="F12" s="46">
        <f t="shared" si="2"/>
        <v>131.41140999999999</v>
      </c>
      <c r="G12" s="46">
        <f t="shared" si="3"/>
        <v>403.01425161899999</v>
      </c>
      <c r="H12" s="47">
        <f t="shared" si="4"/>
        <v>2111.425661619</v>
      </c>
    </row>
    <row r="13" spans="1:13" s="9" customFormat="1" ht="16.5" thickBot="1" x14ac:dyDescent="0.3">
      <c r="A13" s="49" t="s">
        <v>37</v>
      </c>
      <c r="B13" s="65">
        <v>1</v>
      </c>
      <c r="C13" s="66">
        <v>2446</v>
      </c>
      <c r="D13" s="67">
        <f t="shared" si="0"/>
        <v>0</v>
      </c>
      <c r="E13" s="67">
        <f t="shared" si="1"/>
        <v>0</v>
      </c>
      <c r="F13" s="67">
        <f t="shared" si="2"/>
        <v>203.82518000000002</v>
      </c>
      <c r="G13" s="67">
        <f t="shared" si="3"/>
        <v>625.09375996199992</v>
      </c>
      <c r="H13" s="68">
        <f>C13+D13+E13+F13+G13</f>
        <v>3274.918939962</v>
      </c>
    </row>
    <row r="14" spans="1:13" s="9" customFormat="1" ht="16.5" thickBot="1" x14ac:dyDescent="0.3">
      <c r="B14" s="69" t="s">
        <v>23</v>
      </c>
      <c r="C14" s="70">
        <f t="shared" ref="C14:H14" si="5">SUM(C4:C13)</f>
        <v>34139</v>
      </c>
      <c r="D14" s="70">
        <f t="shared" si="5"/>
        <v>0</v>
      </c>
      <c r="E14" s="70">
        <f t="shared" si="5"/>
        <v>0</v>
      </c>
      <c r="F14" s="70">
        <f t="shared" si="5"/>
        <v>2844.8028699999995</v>
      </c>
      <c r="G14" s="70">
        <f>SUM(G4:G13)</f>
        <v>8724.4790970329996</v>
      </c>
      <c r="H14" s="71">
        <f t="shared" si="5"/>
        <v>45708.281967033006</v>
      </c>
    </row>
    <row r="15" spans="1:13" s="9" customFormat="1" ht="15.75" x14ac:dyDescent="0.25">
      <c r="G15" s="24"/>
    </row>
    <row r="16" spans="1:13" s="9" customFormat="1" ht="15.75" x14ac:dyDescent="0.25">
      <c r="A16" s="9" t="s">
        <v>24</v>
      </c>
    </row>
    <row r="17" spans="1:8" s="9" customFormat="1" ht="15.75" x14ac:dyDescent="0.25">
      <c r="A17" s="9" t="s">
        <v>36</v>
      </c>
    </row>
    <row r="18" spans="1:8" s="9" customFormat="1" ht="16.5" thickBot="1" x14ac:dyDescent="0.3">
      <c r="H18" s="12"/>
    </row>
    <row r="19" spans="1:8" s="9" customFormat="1" ht="49.5" customHeight="1" thickBot="1" x14ac:dyDescent="0.3">
      <c r="B19" s="86" t="s">
        <v>25</v>
      </c>
      <c r="C19" s="87"/>
      <c r="D19" s="88"/>
      <c r="E19" s="86" t="s">
        <v>26</v>
      </c>
      <c r="F19" s="87"/>
      <c r="G19" s="88"/>
    </row>
    <row r="20" spans="1:8" s="9" customFormat="1" ht="48" thickBot="1" x14ac:dyDescent="0.3">
      <c r="A20" s="14" t="s">
        <v>13</v>
      </c>
      <c r="B20" s="20" t="s">
        <v>27</v>
      </c>
      <c r="C20" s="21" t="s">
        <v>28</v>
      </c>
      <c r="D20" s="22" t="s">
        <v>18</v>
      </c>
      <c r="E20" s="20" t="s">
        <v>29</v>
      </c>
      <c r="F20" s="21" t="s">
        <v>30</v>
      </c>
      <c r="G20" s="22" t="s">
        <v>31</v>
      </c>
    </row>
    <row r="21" spans="1:8" s="9" customFormat="1" ht="15.75" x14ac:dyDescent="0.25">
      <c r="A21" s="50" t="s">
        <v>19</v>
      </c>
      <c r="B21" s="39">
        <f>SUM(C4:F4)</f>
        <v>5313.7336500000001</v>
      </c>
      <c r="C21" s="15">
        <f>G4</f>
        <v>1253.509768035</v>
      </c>
      <c r="D21" s="15">
        <f>B21+C21</f>
        <v>6567.2434180350001</v>
      </c>
      <c r="E21" s="15">
        <f>B21*11.5</f>
        <v>61107.936975000004</v>
      </c>
      <c r="F21" s="15">
        <f>C21*11.5</f>
        <v>14415.362332402499</v>
      </c>
      <c r="G21" s="16">
        <f>D21*11.5</f>
        <v>75523.2993074025</v>
      </c>
      <c r="H21" s="72"/>
    </row>
    <row r="22" spans="1:8" s="9" customFormat="1" ht="15.75" x14ac:dyDescent="0.25">
      <c r="A22" s="51" t="s">
        <v>40</v>
      </c>
      <c r="B22" s="40">
        <f>SUM(C5:F5)</f>
        <v>4600.9025099999999</v>
      </c>
      <c r="C22" s="10">
        <f>G5</f>
        <v>1085.3529021090001</v>
      </c>
      <c r="D22" s="10">
        <f t="shared" ref="D22:D30" si="6">B22+C22</f>
        <v>5686.2554121089997</v>
      </c>
      <c r="E22" s="10">
        <f t="shared" ref="E22:E30" si="7">B22*11.5</f>
        <v>52910.378864999999</v>
      </c>
      <c r="F22" s="10">
        <f t="shared" ref="F22:F30" si="8">C22*11.5</f>
        <v>12481.5583742535</v>
      </c>
      <c r="G22" s="17">
        <f t="shared" ref="G22:G29" si="9">D22*11.5</f>
        <v>65391.937239253501</v>
      </c>
      <c r="H22" s="72"/>
    </row>
    <row r="23" spans="1:8" s="9" customFormat="1" ht="15.75" x14ac:dyDescent="0.25">
      <c r="A23" s="51" t="s">
        <v>34</v>
      </c>
      <c r="B23" s="40">
        <f>SUM(C6:F6)</f>
        <v>4600.9025099999999</v>
      </c>
      <c r="C23" s="10">
        <f>G6</f>
        <v>1085.3529021090001</v>
      </c>
      <c r="D23" s="10">
        <f t="shared" si="6"/>
        <v>5686.2554121089997</v>
      </c>
      <c r="E23" s="10">
        <f t="shared" si="7"/>
        <v>52910.378864999999</v>
      </c>
      <c r="F23" s="10">
        <f t="shared" si="8"/>
        <v>12481.5583742535</v>
      </c>
      <c r="G23" s="17">
        <f t="shared" si="9"/>
        <v>65391.937239253501</v>
      </c>
      <c r="H23" s="72"/>
    </row>
    <row r="24" spans="1:8" s="9" customFormat="1" ht="15.75" x14ac:dyDescent="0.25">
      <c r="A24" s="52" t="s">
        <v>41</v>
      </c>
      <c r="B24" s="40">
        <f>SUM(C8:F8)</f>
        <v>4600.9025099999999</v>
      </c>
      <c r="C24" s="10">
        <f>G8</f>
        <v>1085.3529021090001</v>
      </c>
      <c r="D24" s="10">
        <f t="shared" si="6"/>
        <v>5686.2554121089997</v>
      </c>
      <c r="E24" s="10">
        <f t="shared" si="7"/>
        <v>52910.378864999999</v>
      </c>
      <c r="F24" s="10">
        <f t="shared" si="8"/>
        <v>12481.5583742535</v>
      </c>
      <c r="G24" s="17">
        <f t="shared" si="9"/>
        <v>65391.937239253501</v>
      </c>
      <c r="H24" s="72"/>
    </row>
    <row r="25" spans="1:8" s="9" customFormat="1" ht="15.75" x14ac:dyDescent="0.25">
      <c r="A25" s="51" t="s">
        <v>42</v>
      </c>
      <c r="B25" s="40">
        <f>SUM(C9:F9)</f>
        <v>2283.6596399999999</v>
      </c>
      <c r="C25" s="10">
        <f>G9</f>
        <v>538.71530907599993</v>
      </c>
      <c r="D25" s="10">
        <f t="shared" si="6"/>
        <v>2822.3749490759997</v>
      </c>
      <c r="E25" s="10">
        <f t="shared" si="7"/>
        <v>26262.085859999999</v>
      </c>
      <c r="F25" s="10">
        <f t="shared" si="8"/>
        <v>6195.2260543739994</v>
      </c>
      <c r="G25" s="17">
        <f t="shared" si="9"/>
        <v>32457.311914373997</v>
      </c>
      <c r="H25" s="72"/>
    </row>
    <row r="26" spans="1:8" s="9" customFormat="1" ht="15.75" x14ac:dyDescent="0.25">
      <c r="A26" s="51" t="s">
        <v>20</v>
      </c>
      <c r="B26" s="40">
        <f>SUM(C10:F10)</f>
        <v>3668.1553800000002</v>
      </c>
      <c r="C26" s="10">
        <f>G10</f>
        <v>865.31785414199999</v>
      </c>
      <c r="D26" s="10">
        <f t="shared" si="6"/>
        <v>4533.4732341420004</v>
      </c>
      <c r="E26" s="10">
        <f t="shared" si="7"/>
        <v>42183.786870000004</v>
      </c>
      <c r="F26" s="10">
        <f t="shared" si="8"/>
        <v>9951.1553226329997</v>
      </c>
      <c r="G26" s="17">
        <f t="shared" si="9"/>
        <v>52134.942192633003</v>
      </c>
      <c r="H26" s="72"/>
    </row>
    <row r="27" spans="1:8" s="9" customFormat="1" ht="15.75" x14ac:dyDescent="0.25">
      <c r="A27" s="51" t="s">
        <v>21</v>
      </c>
      <c r="B27" s="40">
        <f>SUM(C7:F7)</f>
        <v>4600.9025099999999</v>
      </c>
      <c r="C27" s="10">
        <f>G7</f>
        <v>1085.3529021090001</v>
      </c>
      <c r="D27" s="10">
        <f t="shared" si="6"/>
        <v>5686.2554121089997</v>
      </c>
      <c r="E27" s="10">
        <f t="shared" si="7"/>
        <v>52910.378864999999</v>
      </c>
      <c r="F27" s="10">
        <f t="shared" si="8"/>
        <v>12481.5583742535</v>
      </c>
      <c r="G27" s="17">
        <f t="shared" si="9"/>
        <v>65391.937239253501</v>
      </c>
      <c r="H27" s="72"/>
    </row>
    <row r="28" spans="1:8" s="9" customFormat="1" ht="15.75" x14ac:dyDescent="0.25">
      <c r="A28" s="52" t="s">
        <v>33</v>
      </c>
      <c r="B28" s="40">
        <f>SUM(C11:F11)</f>
        <v>2956.4075699999999</v>
      </c>
      <c r="C28" s="10">
        <f>G11</f>
        <v>697.41654576299993</v>
      </c>
      <c r="D28" s="10">
        <f t="shared" si="6"/>
        <v>3653.824115763</v>
      </c>
      <c r="E28" s="10">
        <f t="shared" si="7"/>
        <v>33998.687054999995</v>
      </c>
      <c r="F28" s="10">
        <f t="shared" si="8"/>
        <v>8020.2902762744989</v>
      </c>
      <c r="G28" s="17">
        <f t="shared" si="9"/>
        <v>42018.977331274502</v>
      </c>
      <c r="H28" s="72"/>
    </row>
    <row r="29" spans="1:8" s="9" customFormat="1" ht="15.75" x14ac:dyDescent="0.25">
      <c r="A29" s="52" t="s">
        <v>22</v>
      </c>
      <c r="B29" s="40">
        <f>SUM(C12:F12)</f>
        <v>1708.4114099999999</v>
      </c>
      <c r="C29" s="10">
        <f>G12</f>
        <v>403.01425161899999</v>
      </c>
      <c r="D29" s="10">
        <f t="shared" si="6"/>
        <v>2111.425661619</v>
      </c>
      <c r="E29" s="10">
        <f t="shared" si="7"/>
        <v>19646.731215</v>
      </c>
      <c r="F29" s="10">
        <f t="shared" si="8"/>
        <v>4634.6638936185</v>
      </c>
      <c r="G29" s="17">
        <f t="shared" si="9"/>
        <v>24281.395108618501</v>
      </c>
      <c r="H29" s="72"/>
    </row>
    <row r="30" spans="1:8" s="9" customFormat="1" ht="16.5" thickBot="1" x14ac:dyDescent="0.3">
      <c r="A30" s="53" t="s">
        <v>37</v>
      </c>
      <c r="B30" s="41">
        <f>SUM(C13:F13)</f>
        <v>2649.8251799999998</v>
      </c>
      <c r="C30" s="18">
        <f>G13</f>
        <v>625.09375996199992</v>
      </c>
      <c r="D30" s="18">
        <f t="shared" si="6"/>
        <v>3274.918939962</v>
      </c>
      <c r="E30" s="18">
        <f t="shared" si="7"/>
        <v>30472.989569999998</v>
      </c>
      <c r="F30" s="18">
        <f t="shared" si="8"/>
        <v>7188.5782395629994</v>
      </c>
      <c r="G30" s="19">
        <f>D30*11.5</f>
        <v>37661.567809562999</v>
      </c>
      <c r="H30" s="72"/>
    </row>
    <row r="31" spans="1:8" s="9" customFormat="1" ht="16.5" thickBot="1" x14ac:dyDescent="0.3">
      <c r="A31" s="25" t="s">
        <v>23</v>
      </c>
      <c r="B31" s="23">
        <f t="shared" ref="B31:F31" si="10">SUM(B21:B30)</f>
        <v>36983.80287</v>
      </c>
      <c r="C31" s="23">
        <f t="shared" si="10"/>
        <v>8724.4790970329996</v>
      </c>
      <c r="D31" s="23">
        <f>SUM(D21:D30)</f>
        <v>45708.281967033006</v>
      </c>
      <c r="E31" s="23">
        <f t="shared" si="10"/>
        <v>425313.73300499993</v>
      </c>
      <c r="F31" s="23">
        <f t="shared" si="10"/>
        <v>100331.50961587948</v>
      </c>
      <c r="G31" s="74">
        <f>SUM(G21:G30)</f>
        <v>525645.24262087943</v>
      </c>
      <c r="H31" s="73"/>
    </row>
    <row r="32" spans="1:8" s="9" customFormat="1" ht="15.75" x14ac:dyDescent="0.25"/>
  </sheetData>
  <mergeCells count="3">
    <mergeCell ref="A1:J1"/>
    <mergeCell ref="B19:D19"/>
    <mergeCell ref="E19:G19"/>
  </mergeCells>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1.Vakcin</vt:lpstr>
      <vt:lpstr>Vakcin_1.1.</vt:lpstr>
      <vt:lpstr>'1.Vakcin'!Print_Area</vt:lpstr>
      <vt:lpstr>'1.Vakcin'!Print_Titles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Igors Belovs</dc:creator>
  <cp:keywords/>
  <dc:description/>
  <cp:lastModifiedBy>Inese Andersone</cp:lastModifiedBy>
  <cp:revision/>
  <dcterms:created xsi:type="dcterms:W3CDTF">2020-10-19T13:25:09Z</dcterms:created>
  <dcterms:modified xsi:type="dcterms:W3CDTF">2021-01-15T15:11:34Z</dcterms:modified>
  <cp:category/>
  <cp:contentStatus/>
</cp:coreProperties>
</file>