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O\Tiesibu aktu projekti\LGIA cenradis\Uz MK\"/>
    </mc:Choice>
  </mc:AlternateContent>
  <bookViews>
    <workbookView xWindow="0" yWindow="0" windowWidth="19200" windowHeight="810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1" l="1"/>
  <c r="J29" i="1"/>
  <c r="J38" i="1"/>
  <c r="J45" i="1"/>
  <c r="J59" i="1"/>
  <c r="G13" i="1"/>
  <c r="M59" i="1" l="1"/>
  <c r="F59" i="1"/>
  <c r="E59" i="1"/>
  <c r="M55" i="1"/>
  <c r="J55" i="1"/>
  <c r="F55" i="1"/>
  <c r="E55" i="1"/>
  <c r="M53" i="1"/>
  <c r="J53" i="1"/>
  <c r="G53" i="1"/>
  <c r="F53" i="1"/>
  <c r="E53" i="1"/>
  <c r="M52" i="1"/>
  <c r="J52" i="1"/>
  <c r="G52" i="1"/>
  <c r="F52" i="1"/>
  <c r="E52" i="1"/>
  <c r="M51" i="1"/>
  <c r="J51" i="1"/>
  <c r="G51" i="1"/>
  <c r="F51" i="1"/>
  <c r="E51" i="1"/>
  <c r="M50" i="1"/>
  <c r="J50" i="1"/>
  <c r="F50" i="1"/>
  <c r="E50" i="1"/>
  <c r="M49" i="1"/>
  <c r="J49" i="1"/>
  <c r="F49" i="1"/>
  <c r="E49" i="1"/>
  <c r="M47" i="1"/>
  <c r="J47" i="1"/>
  <c r="F47" i="1"/>
  <c r="E47" i="1"/>
  <c r="K46" i="1"/>
  <c r="M45" i="1"/>
  <c r="F45" i="1"/>
  <c r="E45" i="1"/>
  <c r="M44" i="1"/>
  <c r="J44" i="1"/>
  <c r="F44" i="1"/>
  <c r="E44" i="1"/>
  <c r="M42" i="1"/>
  <c r="J42" i="1"/>
  <c r="F42" i="1"/>
  <c r="E42" i="1"/>
  <c r="M41" i="1"/>
  <c r="J41" i="1"/>
  <c r="F41" i="1"/>
  <c r="E41" i="1"/>
  <c r="E39" i="1" s="1"/>
  <c r="K39" i="1"/>
  <c r="G39" i="1"/>
  <c r="M38" i="1"/>
  <c r="F38" i="1"/>
  <c r="E38" i="1"/>
  <c r="M37" i="1"/>
  <c r="J37" i="1"/>
  <c r="F37" i="1"/>
  <c r="E37" i="1"/>
  <c r="M34" i="1"/>
  <c r="J34" i="1"/>
  <c r="F34" i="1"/>
  <c r="E34" i="1"/>
  <c r="M32" i="1"/>
  <c r="J32" i="1"/>
  <c r="F32" i="1"/>
  <c r="E32" i="1"/>
  <c r="M30" i="1"/>
  <c r="J30" i="1"/>
  <c r="F30" i="1"/>
  <c r="E30" i="1"/>
  <c r="M29" i="1"/>
  <c r="J28" i="1"/>
  <c r="F29" i="1"/>
  <c r="F28" i="1" s="1"/>
  <c r="E29" i="1"/>
  <c r="K28" i="1"/>
  <c r="G28" i="1"/>
  <c r="M27" i="1"/>
  <c r="J27" i="1"/>
  <c r="F27" i="1"/>
  <c r="E27" i="1"/>
  <c r="M26" i="1"/>
  <c r="J26" i="1"/>
  <c r="F26" i="1"/>
  <c r="E26" i="1"/>
  <c r="M25" i="1"/>
  <c r="J25" i="1"/>
  <c r="F25" i="1"/>
  <c r="E25" i="1"/>
  <c r="M24" i="1"/>
  <c r="J24" i="1"/>
  <c r="F24" i="1"/>
  <c r="E24" i="1"/>
  <c r="K23" i="1"/>
  <c r="G23" i="1"/>
  <c r="M22" i="1"/>
  <c r="J22" i="1"/>
  <c r="F22" i="1"/>
  <c r="E22" i="1"/>
  <c r="M21" i="1"/>
  <c r="J21" i="1"/>
  <c r="F21" i="1"/>
  <c r="E21" i="1"/>
  <c r="M20" i="1"/>
  <c r="J20" i="1"/>
  <c r="F20" i="1"/>
  <c r="E20" i="1"/>
  <c r="M19" i="1"/>
  <c r="J19" i="1"/>
  <c r="F19" i="1"/>
  <c r="F18" i="1" s="1"/>
  <c r="E19" i="1"/>
  <c r="K18" i="1"/>
  <c r="G18" i="1"/>
  <c r="M16" i="1"/>
  <c r="J16" i="1"/>
  <c r="G16" i="1"/>
  <c r="F16" i="1"/>
  <c r="E16" i="1"/>
  <c r="M15" i="1"/>
  <c r="J15" i="1"/>
  <c r="F15" i="1"/>
  <c r="E15" i="1"/>
  <c r="M14" i="1"/>
  <c r="J14" i="1"/>
  <c r="G14" i="1"/>
  <c r="F14" i="1"/>
  <c r="E14" i="1"/>
  <c r="J13" i="1"/>
  <c r="F13" i="1"/>
  <c r="E13" i="1"/>
  <c r="J12" i="1"/>
  <c r="G12" i="1"/>
  <c r="F12" i="1"/>
  <c r="E12" i="1"/>
  <c r="K11" i="1"/>
  <c r="M108" i="1"/>
  <c r="H108" i="1" s="1"/>
  <c r="M107" i="1"/>
  <c r="H107" i="1" s="1"/>
  <c r="M106" i="1"/>
  <c r="H106" i="1" s="1"/>
  <c r="M105" i="1"/>
  <c r="H105" i="1" s="1"/>
  <c r="M104" i="1"/>
  <c r="H104" i="1" s="1"/>
  <c r="M103" i="1"/>
  <c r="H103" i="1" s="1"/>
  <c r="M102" i="1"/>
  <c r="H102" i="1" s="1"/>
  <c r="M101" i="1"/>
  <c r="H101" i="1" s="1"/>
  <c r="M100" i="1"/>
  <c r="F100" i="1" s="1"/>
  <c r="M99" i="1"/>
  <c r="H99" i="1" s="1"/>
  <c r="M98" i="1"/>
  <c r="F98" i="1" s="1"/>
  <c r="M97" i="1"/>
  <c r="E97" i="1" s="1"/>
  <c r="M96" i="1"/>
  <c r="J96" i="1" s="1"/>
  <c r="M95" i="1"/>
  <c r="H95" i="1" s="1"/>
  <c r="M94" i="1"/>
  <c r="F94" i="1" s="1"/>
  <c r="M93" i="1"/>
  <c r="E93" i="1" s="1"/>
  <c r="M92" i="1"/>
  <c r="J92" i="1" s="1"/>
  <c r="M91" i="1"/>
  <c r="H91" i="1" s="1"/>
  <c r="M90" i="1"/>
  <c r="F90" i="1" s="1"/>
  <c r="M89" i="1"/>
  <c r="E89" i="1" s="1"/>
  <c r="M88" i="1"/>
  <c r="J88" i="1" s="1"/>
  <c r="M87" i="1"/>
  <c r="M86" i="1"/>
  <c r="H86" i="1" s="1"/>
  <c r="M85" i="1"/>
  <c r="M84" i="1"/>
  <c r="F84" i="1" s="1"/>
  <c r="M83" i="1"/>
  <c r="H83" i="1" s="1"/>
  <c r="M82" i="1"/>
  <c r="H82" i="1" s="1"/>
  <c r="M81" i="1"/>
  <c r="M80" i="1"/>
  <c r="I80" i="1" s="1"/>
  <c r="M79" i="1"/>
  <c r="M78" i="1"/>
  <c r="H78" i="1" s="1"/>
  <c r="M77" i="1"/>
  <c r="J77" i="1" s="1"/>
  <c r="M76" i="1"/>
  <c r="M75" i="1"/>
  <c r="M74" i="1"/>
  <c r="H74" i="1" s="1"/>
  <c r="M73" i="1"/>
  <c r="M72" i="1"/>
  <c r="I72" i="1" s="1"/>
  <c r="M71" i="1"/>
  <c r="I71" i="1" s="1"/>
  <c r="M70" i="1"/>
  <c r="M69" i="1"/>
  <c r="K69" i="1" s="1"/>
  <c r="M68" i="1"/>
  <c r="E68" i="1" s="1"/>
  <c r="M67" i="1"/>
  <c r="M66" i="1"/>
  <c r="J18" i="1" l="1"/>
  <c r="K71" i="1"/>
  <c r="E82" i="1"/>
  <c r="E71" i="1"/>
  <c r="I88" i="1"/>
  <c r="J90" i="1"/>
  <c r="I96" i="1"/>
  <c r="L26" i="1"/>
  <c r="N26" i="1" s="1"/>
  <c r="L32" i="1"/>
  <c r="N32" i="1" s="1"/>
  <c r="L37" i="1"/>
  <c r="N37" i="1" s="1"/>
  <c r="L38" i="1"/>
  <c r="N38" i="1" s="1"/>
  <c r="J89" i="1"/>
  <c r="K108" i="1"/>
  <c r="E18" i="1"/>
  <c r="L24" i="1"/>
  <c r="N24" i="1" s="1"/>
  <c r="L49" i="1"/>
  <c r="N49" i="1" s="1"/>
  <c r="G71" i="1"/>
  <c r="L20" i="1"/>
  <c r="N20" i="1" s="1"/>
  <c r="L30" i="1"/>
  <c r="G46" i="1"/>
  <c r="L12" i="1"/>
  <c r="N12" i="1" s="1"/>
  <c r="L45" i="1"/>
  <c r="N45" i="1" s="1"/>
  <c r="L50" i="1"/>
  <c r="N50" i="1" s="1"/>
  <c r="L55" i="1"/>
  <c r="N55" i="1" s="1"/>
  <c r="J11" i="1"/>
  <c r="L13" i="1"/>
  <c r="N13" i="1" s="1"/>
  <c r="L27" i="1"/>
  <c r="N27" i="1" s="1"/>
  <c r="F78" i="1"/>
  <c r="L15" i="1"/>
  <c r="N15" i="1" s="1"/>
  <c r="L16" i="1"/>
  <c r="N16" i="1" s="1"/>
  <c r="K17" i="1"/>
  <c r="K60" i="1" s="1"/>
  <c r="L21" i="1"/>
  <c r="N21" i="1" s="1"/>
  <c r="L22" i="1"/>
  <c r="N22" i="1" s="1"/>
  <c r="J23" i="1"/>
  <c r="L34" i="1"/>
  <c r="N34" i="1" s="1"/>
  <c r="L42" i="1"/>
  <c r="N42" i="1" s="1"/>
  <c r="F46" i="1"/>
  <c r="L52" i="1"/>
  <c r="N52" i="1" s="1"/>
  <c r="I92" i="1"/>
  <c r="L25" i="1"/>
  <c r="N25" i="1" s="1"/>
  <c r="L59" i="1"/>
  <c r="N59" i="1" s="1"/>
  <c r="L19" i="1"/>
  <c r="L29" i="1"/>
  <c r="F39" i="1"/>
  <c r="L44" i="1"/>
  <c r="N44" i="1" s="1"/>
  <c r="J46" i="1"/>
  <c r="L47" i="1"/>
  <c r="E11" i="1"/>
  <c r="F11" i="1"/>
  <c r="E23" i="1"/>
  <c r="E28" i="1"/>
  <c r="G11" i="1"/>
  <c r="L14" i="1"/>
  <c r="N14" i="1" s="1"/>
  <c r="G17" i="1"/>
  <c r="F23" i="1"/>
  <c r="L41" i="1"/>
  <c r="J39" i="1"/>
  <c r="E46" i="1"/>
  <c r="L51" i="1"/>
  <c r="N51" i="1" s="1"/>
  <c r="L53" i="1"/>
  <c r="N53" i="1" s="1"/>
  <c r="J86" i="1"/>
  <c r="H88" i="1"/>
  <c r="H89" i="1"/>
  <c r="H96" i="1"/>
  <c r="J97" i="1"/>
  <c r="E86" i="1"/>
  <c r="F88" i="1"/>
  <c r="H97" i="1"/>
  <c r="F82" i="1"/>
  <c r="E72" i="1"/>
  <c r="K74" i="1"/>
  <c r="H77" i="1"/>
  <c r="J82" i="1"/>
  <c r="I86" i="1"/>
  <c r="H92" i="1"/>
  <c r="J93" i="1"/>
  <c r="I82" i="1"/>
  <c r="F86" i="1"/>
  <c r="H93" i="1"/>
  <c r="K75" i="1"/>
  <c r="H75" i="1"/>
  <c r="F75" i="1"/>
  <c r="J85" i="1"/>
  <c r="H85" i="1"/>
  <c r="I69" i="1"/>
  <c r="K76" i="1"/>
  <c r="H76" i="1"/>
  <c r="E76" i="1"/>
  <c r="J80" i="1"/>
  <c r="H80" i="1"/>
  <c r="F80" i="1"/>
  <c r="J98" i="1"/>
  <c r="E98" i="1"/>
  <c r="I98" i="1"/>
  <c r="H98" i="1"/>
  <c r="J100" i="1"/>
  <c r="E100" i="1"/>
  <c r="I100" i="1"/>
  <c r="H100" i="1"/>
  <c r="K102" i="1"/>
  <c r="G102" i="1"/>
  <c r="J102" i="1"/>
  <c r="F102" i="1"/>
  <c r="I102" i="1"/>
  <c r="E102" i="1"/>
  <c r="K104" i="1"/>
  <c r="G104" i="1"/>
  <c r="J104" i="1"/>
  <c r="F104" i="1"/>
  <c r="I104" i="1"/>
  <c r="E104" i="1"/>
  <c r="K106" i="1"/>
  <c r="G106" i="1"/>
  <c r="J106" i="1"/>
  <c r="F106" i="1"/>
  <c r="I106" i="1"/>
  <c r="E106" i="1"/>
  <c r="J74" i="1"/>
  <c r="E74" i="1"/>
  <c r="I74" i="1"/>
  <c r="J78" i="1"/>
  <c r="E78" i="1"/>
  <c r="I78" i="1"/>
  <c r="J81" i="1"/>
  <c r="H81" i="1"/>
  <c r="E81" i="1"/>
  <c r="J84" i="1"/>
  <c r="I84" i="1"/>
  <c r="H84" i="1"/>
  <c r="I90" i="1"/>
  <c r="H90" i="1"/>
  <c r="E69" i="1"/>
  <c r="F74" i="1"/>
  <c r="I75" i="1"/>
  <c r="E85" i="1"/>
  <c r="E90" i="1"/>
  <c r="J94" i="1"/>
  <c r="E94" i="1"/>
  <c r="I94" i="1"/>
  <c r="H94" i="1"/>
  <c r="K101" i="1"/>
  <c r="G101" i="1"/>
  <c r="J101" i="1"/>
  <c r="F101" i="1"/>
  <c r="I101" i="1"/>
  <c r="E101" i="1"/>
  <c r="K103" i="1"/>
  <c r="G103" i="1"/>
  <c r="J103" i="1"/>
  <c r="F103" i="1"/>
  <c r="I103" i="1"/>
  <c r="E103" i="1"/>
  <c r="K105" i="1"/>
  <c r="G105" i="1"/>
  <c r="J105" i="1"/>
  <c r="F105" i="1"/>
  <c r="I105" i="1"/>
  <c r="E105" i="1"/>
  <c r="K107" i="1"/>
  <c r="G107" i="1"/>
  <c r="J107" i="1"/>
  <c r="F107" i="1"/>
  <c r="I107" i="1"/>
  <c r="E107" i="1"/>
  <c r="F92" i="1"/>
  <c r="F96" i="1"/>
  <c r="H66" i="1"/>
  <c r="J66" i="1"/>
  <c r="F66" i="1"/>
  <c r="H68" i="1"/>
  <c r="J68" i="1"/>
  <c r="F68" i="1"/>
  <c r="H70" i="1"/>
  <c r="J70" i="1"/>
  <c r="F70" i="1"/>
  <c r="H73" i="1"/>
  <c r="K73" i="1"/>
  <c r="E73" i="1"/>
  <c r="I73" i="1"/>
  <c r="K79" i="1"/>
  <c r="I79" i="1"/>
  <c r="F79" i="1"/>
  <c r="G72" i="1"/>
  <c r="E79" i="1"/>
  <c r="K83" i="1"/>
  <c r="G83" i="1"/>
  <c r="I83" i="1"/>
  <c r="F83" i="1"/>
  <c r="J83" i="1"/>
  <c r="E83" i="1"/>
  <c r="K99" i="1"/>
  <c r="G99" i="1"/>
  <c r="I99" i="1"/>
  <c r="F99" i="1"/>
  <c r="J99" i="1"/>
  <c r="E99" i="1"/>
  <c r="I66" i="1"/>
  <c r="I68" i="1"/>
  <c r="H69" i="1"/>
  <c r="J69" i="1"/>
  <c r="F69" i="1"/>
  <c r="I70" i="1"/>
  <c r="H71" i="1"/>
  <c r="J71" i="1"/>
  <c r="F71" i="1"/>
  <c r="F73" i="1"/>
  <c r="H79" i="1"/>
  <c r="K95" i="1"/>
  <c r="G95" i="1"/>
  <c r="I95" i="1"/>
  <c r="F95" i="1"/>
  <c r="J95" i="1"/>
  <c r="E95" i="1"/>
  <c r="E66" i="1"/>
  <c r="E70" i="1"/>
  <c r="H72" i="1"/>
  <c r="J72" i="1"/>
  <c r="F72" i="1"/>
  <c r="K87" i="1"/>
  <c r="G87" i="1"/>
  <c r="I87" i="1"/>
  <c r="F87" i="1"/>
  <c r="J87" i="1"/>
  <c r="E87" i="1"/>
  <c r="K66" i="1"/>
  <c r="K68" i="1"/>
  <c r="K70" i="1"/>
  <c r="K72" i="1"/>
  <c r="J73" i="1"/>
  <c r="J76" i="1"/>
  <c r="F76" i="1"/>
  <c r="G76" i="1"/>
  <c r="I76" i="1"/>
  <c r="K77" i="1"/>
  <c r="F77" i="1"/>
  <c r="E77" i="1"/>
  <c r="I77" i="1"/>
  <c r="J79" i="1"/>
  <c r="K81" i="1"/>
  <c r="G81" i="1"/>
  <c r="F81" i="1"/>
  <c r="I81" i="1"/>
  <c r="H87" i="1"/>
  <c r="K91" i="1"/>
  <c r="G91" i="1"/>
  <c r="I91" i="1"/>
  <c r="F91" i="1"/>
  <c r="J91" i="1"/>
  <c r="E91" i="1"/>
  <c r="K85" i="1"/>
  <c r="G85" i="1"/>
  <c r="K89" i="1"/>
  <c r="G89" i="1"/>
  <c r="K93" i="1"/>
  <c r="G93" i="1"/>
  <c r="K97" i="1"/>
  <c r="G97" i="1"/>
  <c r="J108" i="1"/>
  <c r="E108" i="1"/>
  <c r="K78" i="1"/>
  <c r="E80" i="1"/>
  <c r="K82" i="1"/>
  <c r="G82" i="1"/>
  <c r="E84" i="1"/>
  <c r="I85" i="1"/>
  <c r="K86" i="1"/>
  <c r="G86" i="1"/>
  <c r="E88" i="1"/>
  <c r="I89" i="1"/>
  <c r="K90" i="1"/>
  <c r="G90" i="1"/>
  <c r="E92" i="1"/>
  <c r="I93" i="1"/>
  <c r="K94" i="1"/>
  <c r="G94" i="1"/>
  <c r="E96" i="1"/>
  <c r="I97" i="1"/>
  <c r="K98" i="1"/>
  <c r="G98" i="1"/>
  <c r="I108" i="1"/>
  <c r="J75" i="1"/>
  <c r="E75" i="1"/>
  <c r="K80" i="1"/>
  <c r="G80" i="1"/>
  <c r="K84" i="1"/>
  <c r="G84" i="1"/>
  <c r="F85" i="1"/>
  <c r="K88" i="1"/>
  <c r="G88" i="1"/>
  <c r="F89" i="1"/>
  <c r="K92" i="1"/>
  <c r="G92" i="1"/>
  <c r="F93" i="1"/>
  <c r="K96" i="1"/>
  <c r="G96" i="1"/>
  <c r="F97" i="1"/>
  <c r="F108" i="1"/>
  <c r="N30" i="1" l="1"/>
  <c r="L28" i="1"/>
  <c r="G60" i="1"/>
  <c r="J17" i="1"/>
  <c r="J60" i="1" s="1"/>
  <c r="F17" i="1"/>
  <c r="F60" i="1" s="1"/>
  <c r="L11" i="1"/>
  <c r="L23" i="1"/>
  <c r="N41" i="1"/>
  <c r="L39" i="1"/>
  <c r="N47" i="1"/>
  <c r="L46" i="1"/>
  <c r="E17" i="1"/>
  <c r="E60" i="1" s="1"/>
  <c r="N19" i="1"/>
  <c r="L18" i="1"/>
  <c r="N29" i="1"/>
  <c r="L97" i="1"/>
  <c r="N97" i="1" s="1"/>
  <c r="L96" i="1"/>
  <c r="N96" i="1" s="1"/>
  <c r="L84" i="1"/>
  <c r="N84" i="1" s="1"/>
  <c r="L89" i="1"/>
  <c r="N89" i="1" s="1"/>
  <c r="L81" i="1"/>
  <c r="N81" i="1" s="1"/>
  <c r="L87" i="1"/>
  <c r="N87" i="1" s="1"/>
  <c r="L107" i="1"/>
  <c r="N107" i="1" s="1"/>
  <c r="L86" i="1"/>
  <c r="N86" i="1" s="1"/>
  <c r="L74" i="1"/>
  <c r="N74" i="1" s="1"/>
  <c r="L106" i="1"/>
  <c r="N106" i="1" s="1"/>
  <c r="L102" i="1"/>
  <c r="N102" i="1" s="1"/>
  <c r="L100" i="1"/>
  <c r="N100" i="1" s="1"/>
  <c r="L82" i="1"/>
  <c r="N82" i="1" s="1"/>
  <c r="L105" i="1"/>
  <c r="N105" i="1" s="1"/>
  <c r="L103" i="1"/>
  <c r="N103" i="1" s="1"/>
  <c r="L101" i="1"/>
  <c r="N101" i="1" s="1"/>
  <c r="L104" i="1"/>
  <c r="N104" i="1" s="1"/>
  <c r="L85" i="1"/>
  <c r="N85" i="1" s="1"/>
  <c r="L98" i="1"/>
  <c r="N98" i="1" s="1"/>
  <c r="L94" i="1"/>
  <c r="N94" i="1" s="1"/>
  <c r="L90" i="1"/>
  <c r="N90" i="1" s="1"/>
  <c r="L76" i="1"/>
  <c r="N76" i="1" s="1"/>
  <c r="L72" i="1"/>
  <c r="N72" i="1" s="1"/>
  <c r="L93" i="1"/>
  <c r="N93" i="1" s="1"/>
  <c r="L71" i="1"/>
  <c r="N71" i="1" s="1"/>
  <c r="L92" i="1"/>
  <c r="N92" i="1" s="1"/>
  <c r="L88" i="1"/>
  <c r="N88" i="1" s="1"/>
  <c r="L80" i="1"/>
  <c r="N80" i="1" s="1"/>
  <c r="L108" i="1"/>
  <c r="N108" i="1" s="1"/>
  <c r="L91" i="1"/>
  <c r="N91" i="1" s="1"/>
  <c r="L95" i="1"/>
  <c r="N95" i="1" s="1"/>
  <c r="L77" i="1"/>
  <c r="N77" i="1" s="1"/>
  <c r="L73" i="1"/>
  <c r="N73" i="1" s="1"/>
  <c r="L75" i="1"/>
  <c r="N75" i="1" s="1"/>
  <c r="L99" i="1"/>
  <c r="N99" i="1" s="1"/>
  <c r="L83" i="1"/>
  <c r="N83" i="1" s="1"/>
  <c r="L17" i="1" l="1"/>
  <c r="L60" i="1" s="1"/>
  <c r="E67" i="1" l="1"/>
  <c r="H67" i="1" l="1"/>
  <c r="H110" i="1" s="1"/>
  <c r="H114" i="1" s="1"/>
  <c r="F67" i="1"/>
  <c r="F110" i="1" s="1"/>
  <c r="F114" i="1" s="1"/>
  <c r="E110" i="1"/>
  <c r="E114" i="1" s="1"/>
  <c r="G78" i="1"/>
  <c r="L78" i="1" s="1"/>
  <c r="N78" i="1" s="1"/>
  <c r="K67" i="1" l="1"/>
  <c r="K110" i="1" s="1"/>
  <c r="K114" i="1" s="1"/>
  <c r="G79" i="1"/>
  <c r="L79" i="1" s="1"/>
  <c r="N79" i="1" s="1"/>
  <c r="G70" i="1"/>
  <c r="L70" i="1" s="1"/>
  <c r="N70" i="1" s="1"/>
  <c r="I67" i="1"/>
  <c r="I110" i="1" s="1"/>
  <c r="I114" i="1" s="1"/>
  <c r="G69" i="1"/>
  <c r="L69" i="1" s="1"/>
  <c r="N69" i="1" s="1"/>
  <c r="G68" i="1"/>
  <c r="L68" i="1" s="1"/>
  <c r="N68" i="1" s="1"/>
  <c r="G67" i="1"/>
  <c r="J67" i="1" l="1"/>
  <c r="J110" i="1" s="1"/>
  <c r="J114" i="1" s="1"/>
  <c r="L67" i="1" l="1"/>
  <c r="N67" i="1" s="1"/>
  <c r="G66" i="1" l="1"/>
  <c r="G110" i="1" l="1"/>
  <c r="L66" i="1"/>
  <c r="N66" i="1" s="1"/>
  <c r="G114" i="1" l="1"/>
  <c r="L114" i="1" s="1"/>
  <c r="L110" i="1"/>
  <c r="L111" i="1" s="1"/>
  <c r="L112" i="1" l="1"/>
  <c r="L115" i="1"/>
  <c r="L116" i="1" s="1"/>
</calcChain>
</file>

<file path=xl/sharedStrings.xml><?xml version="1.0" encoding="utf-8"?>
<sst xmlns="http://schemas.openxmlformats.org/spreadsheetml/2006/main" count="403" uniqueCount="281">
  <si>
    <t>Nr.p.k.</t>
  </si>
  <si>
    <t>Pakalpojuma/darba nosaukums</t>
  </si>
  <si>
    <t>Tiešās izmaksas</t>
  </si>
  <si>
    <t>Netiešās izmaksas</t>
  </si>
  <si>
    <t>Prognozētie ieņēmumi 
EUR</t>
  </si>
  <si>
    <t>Prognozētie apjomi</t>
  </si>
  <si>
    <t>Pakalpojuma veids</t>
  </si>
  <si>
    <t>Mērvienība</t>
  </si>
  <si>
    <t>EKK 1100 Atalgojums
EUR</t>
  </si>
  <si>
    <t>EKK 1200
Darba devēja
valsts sociālās
apdroš. obligātās iemaksas
EUR</t>
  </si>
  <si>
    <t>EKK 2000
Preces un pakalpojumi
 EUR</t>
  </si>
  <si>
    <t>4.1.1.1.</t>
  </si>
  <si>
    <t>Formu izgatavošana no digitālā materiāla B1 formātā</t>
  </si>
  <si>
    <t>1 gab.</t>
  </si>
  <si>
    <t>4.1.1.2.</t>
  </si>
  <si>
    <t>Iespiešana uz iespiedmašīnas  Heidelberg, no 60g līdz 250g vienpusējā</t>
  </si>
  <si>
    <t>1000 loksnes</t>
  </si>
  <si>
    <t>4.1.1.3.</t>
  </si>
  <si>
    <t xml:space="preserve"> Iespiešana uz iespiedmašīnas  Heidelberg, no 251g un vairāk vienpusējā</t>
  </si>
  <si>
    <t>4.1.1.4</t>
  </si>
  <si>
    <t xml:space="preserve"> Iespiešana uz iespiedmašīnas  Heidelberg, no 60g līdz 250g divpusējā</t>
  </si>
  <si>
    <t>4.1.1.5.</t>
  </si>
  <si>
    <t>Iespiešana uz iespiedmašīnas  Heidelberg, no 251g un vairāk divpusējā</t>
  </si>
  <si>
    <t>4.1.1.6.</t>
  </si>
  <si>
    <t>Formu pierīkošana</t>
  </si>
  <si>
    <t>1 forma</t>
  </si>
  <si>
    <t>4.1.1.7.</t>
  </si>
  <si>
    <t>Krāsu sistēmas mazgāšana</t>
  </si>
  <si>
    <t>1 sekcija</t>
  </si>
  <si>
    <t>4.1.2.1.</t>
  </si>
  <si>
    <t>Digitālā A3 formāta vienpusējā iespiešana</t>
  </si>
  <si>
    <t>1 loksne</t>
  </si>
  <si>
    <t>4.1.2.2.</t>
  </si>
  <si>
    <t>Digitālā A3 formāta divpusējā iespiešana</t>
  </si>
  <si>
    <t>4.1.2.3.</t>
  </si>
  <si>
    <t>Digitālās iekārtas pielāgošana</t>
  </si>
  <si>
    <t>1 reize</t>
  </si>
  <si>
    <t>4.1.3.1.</t>
  </si>
  <si>
    <t>Digitālā lielformāta izdruka</t>
  </si>
  <si>
    <r>
      <t>1 m</t>
    </r>
    <r>
      <rPr>
        <vertAlign val="superscript"/>
        <sz val="11"/>
        <rFont val="Times New Roman"/>
        <family val="1"/>
        <charset val="186"/>
      </rPr>
      <t>2</t>
    </r>
  </si>
  <si>
    <t>4.1.3.2.</t>
  </si>
  <si>
    <t>Digitālās lielformāta iekārtas pielāgošana</t>
  </si>
  <si>
    <t>4.2.1.</t>
  </si>
  <si>
    <t>Vienpusēja lakošana ar ofsetlaku</t>
  </si>
  <si>
    <t>4.2.2.</t>
  </si>
  <si>
    <t>Divpusējā lakošana ar ofsetlaku</t>
  </si>
  <si>
    <t>4.3.1.1.</t>
  </si>
  <si>
    <t>4.3.1.2.</t>
  </si>
  <si>
    <t>4.3.1.3.</t>
  </si>
  <si>
    <t>4.3.1.4.</t>
  </si>
  <si>
    <t>4.3.1.5.</t>
  </si>
  <si>
    <t>4.3.1.6.</t>
  </si>
  <si>
    <t>4.3.1.7.</t>
  </si>
  <si>
    <t>4.3.1.8.</t>
  </si>
  <si>
    <t>4.3.2.1.</t>
  </si>
  <si>
    <t>1000 gab.</t>
  </si>
  <si>
    <t>4.3.2.2.</t>
  </si>
  <si>
    <t>4.3.3.1.</t>
  </si>
  <si>
    <t>Formāta maiņa (papildus šūšanai minētajām cenām)</t>
  </si>
  <si>
    <t>4.3.3.2.</t>
  </si>
  <si>
    <t>Šūšana ar pusautomātisko stieples šujmašīnu izmantojot 1–2 pašuzlicējus</t>
  </si>
  <si>
    <t>1000 eks.</t>
  </si>
  <si>
    <t>4.3.3.3.</t>
  </si>
  <si>
    <t>Šūšana ar pusautomātisko stieples šujmašīnu burtnīcas uzliekot ar rokām</t>
  </si>
  <si>
    <t>4.3.3.4.</t>
  </si>
  <si>
    <t xml:space="preserve">Brošūru šūšana, izmantojot manuālo stieples šujmašīnu </t>
  </si>
  <si>
    <t>4.3.3.5.</t>
  </si>
  <si>
    <t>Grāmatu, brošūru līmēšana, izmantojot līmēšanas pusautomātisko mašīnu</t>
  </si>
  <si>
    <t>4.3.4.1.</t>
  </si>
  <si>
    <t>4.3.4.2.</t>
  </si>
  <si>
    <t>Gatavās produkcijas griešana: apgriešana no 4 pusēm un griešana 2 daļās</t>
  </si>
  <si>
    <t>4.3.4.3.</t>
  </si>
  <si>
    <t>4.3.4.4.</t>
  </si>
  <si>
    <t>Gatavās produkcijas griešana: apgriešana no 4 pusēm un griešana vairāk nekā  8 daļās</t>
  </si>
  <si>
    <t>4.3.5.</t>
  </si>
  <si>
    <t>4.3.6.1.</t>
  </si>
  <si>
    <t>Lokšņu rievošana un izciršana ar tīģeli</t>
  </si>
  <si>
    <t>1001 loksnes</t>
  </si>
  <si>
    <t>4.3.6.2.</t>
  </si>
  <si>
    <t>4.3.6.3.</t>
  </si>
  <si>
    <t>4.4.1.</t>
  </si>
  <si>
    <t>4.4.2.</t>
  </si>
  <si>
    <t>Kalendāru, brošūru, grāmatu caurumošana</t>
  </si>
  <si>
    <t>4.4.3.</t>
  </si>
  <si>
    <t>4.4.4.1.</t>
  </si>
  <si>
    <t>4.4.4.2.</t>
  </si>
  <si>
    <t>4.4.5.</t>
  </si>
  <si>
    <t>1 stunda</t>
  </si>
  <si>
    <t>PVN</t>
  </si>
  <si>
    <t>I. Ģeotelpiskās informācijas produkti un pakalpojumi</t>
  </si>
  <si>
    <t>Cenrāža pozīcija Nr.</t>
  </si>
  <si>
    <t>Cena bez PVN 
(euro)</t>
  </si>
  <si>
    <t>EKK 5000
Pamatlīdzekļu nolietojums
 EUR</t>
  </si>
  <si>
    <t>1.</t>
  </si>
  <si>
    <t>Ģeodēzija</t>
  </si>
  <si>
    <t>1.1.</t>
  </si>
  <si>
    <t>1 punkts</t>
  </si>
  <si>
    <t>1.2.</t>
  </si>
  <si>
    <t>1.3.</t>
  </si>
  <si>
    <t>kopējā magnētiskā lauka intensitātes vērtības noteikšana ar precizitāti 10 nT (nanoteslas)</t>
  </si>
  <si>
    <t>1.4.</t>
  </si>
  <si>
    <t>1.5.</t>
  </si>
  <si>
    <t>smaguma spēka vērtības noteikšana ar  standartnovirzi 10–25 µGal (mikrogal)</t>
  </si>
  <si>
    <t>2.</t>
  </si>
  <si>
    <t>Ģeotelpiskie dati un  informācijas sistēmas</t>
  </si>
  <si>
    <t>2.1.</t>
  </si>
  <si>
    <t>Topogrāfiskās kartes un plāni</t>
  </si>
  <si>
    <t>2.1.1.</t>
  </si>
  <si>
    <r>
      <t>1 datne/1 km</t>
    </r>
    <r>
      <rPr>
        <vertAlign val="superscript"/>
        <sz val="11"/>
        <rFont val="Times New Roman"/>
        <family val="1"/>
        <charset val="186"/>
      </rPr>
      <t>2</t>
    </r>
  </si>
  <si>
    <t>2.1.2.</t>
  </si>
  <si>
    <t>Rīgas pilsētas teritorija</t>
  </si>
  <si>
    <t>2.1.3.</t>
  </si>
  <si>
    <r>
      <t>1 datne/25 km</t>
    </r>
    <r>
      <rPr>
        <vertAlign val="superscript"/>
        <sz val="11"/>
        <rFont val="Times New Roman"/>
        <family val="1"/>
        <charset val="186"/>
      </rPr>
      <t>2</t>
    </r>
  </si>
  <si>
    <t>2.1.4.</t>
  </si>
  <si>
    <t>Latvijas teritorija</t>
  </si>
  <si>
    <t>2.2.</t>
  </si>
  <si>
    <t>Ortofotokarte</t>
  </si>
  <si>
    <t>2.2.1.</t>
  </si>
  <si>
    <r>
      <t>1 datne/
6.25km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</si>
  <si>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2.2.2.</t>
  </si>
  <si>
    <r>
      <t>1 datne/
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</si>
  <si>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2.2.3.</t>
  </si>
  <si>
    <r>
      <t>1 datne/
625km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</si>
  <si>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2.2.4.</t>
  </si>
  <si>
    <t>2.3.</t>
  </si>
  <si>
    <t>2.3.1.</t>
  </si>
  <si>
    <t>2.3.2.</t>
  </si>
  <si>
    <t>2.3.3.</t>
  </si>
  <si>
    <t>2.3.4.</t>
  </si>
  <si>
    <r>
      <t>1 datne/625 km</t>
    </r>
    <r>
      <rPr>
        <vertAlign val="superscript"/>
        <sz val="11"/>
        <rFont val="Times New Roman"/>
        <family val="1"/>
        <charset val="186"/>
      </rPr>
      <t>2</t>
    </r>
  </si>
  <si>
    <t>2.3.5.</t>
  </si>
  <si>
    <t>2.3.6.</t>
  </si>
  <si>
    <t>2.3.7.</t>
  </si>
  <si>
    <t>2.3.8.</t>
  </si>
  <si>
    <t>2.3.9.</t>
  </si>
  <si>
    <t>2.3.10.</t>
  </si>
  <si>
    <t>2.4.</t>
  </si>
  <si>
    <t>Ģeoinformācijas sistēmas</t>
  </si>
  <si>
    <t>2.4.1.</t>
  </si>
  <si>
    <t>2.4.1.1.</t>
  </si>
  <si>
    <t xml:space="preserve">abonēšanas maksa 1 gadam </t>
  </si>
  <si>
    <t>1 lietotāja identifikators</t>
  </si>
  <si>
    <t>2.4.1.2.</t>
  </si>
  <si>
    <t>abonēšanas maksa 1 mēnesim</t>
  </si>
  <si>
    <t>2.4.2.</t>
  </si>
  <si>
    <t xml:space="preserve">ģeotelpiskās informācijas pamatdatu abonēšana  </t>
  </si>
  <si>
    <t>2.4.2.1.</t>
  </si>
  <si>
    <t xml:space="preserve">1 lietotāja identifikatoram 1 gadam </t>
  </si>
  <si>
    <t xml:space="preserve">1 datu kopa </t>
  </si>
  <si>
    <t>2.4.2.2.</t>
  </si>
  <si>
    <t xml:space="preserve">1 lietotāja identifikatoram 1 mēnesim </t>
  </si>
  <si>
    <t>1 datu kopa</t>
  </si>
  <si>
    <t>3.</t>
  </si>
  <si>
    <t>Citi ar Latvijas Ģeotelpiskās informācijas aģentūras ģeotelpisko informāciju saistītie pakalpojumi</t>
  </si>
  <si>
    <t>3.1.</t>
  </si>
  <si>
    <t>Speciālista pakalpojumi</t>
  </si>
  <si>
    <t xml:space="preserve">3.2. </t>
  </si>
  <si>
    <t>Ģeotelpiskās informācijas izdruka  uz plotera</t>
  </si>
  <si>
    <t>3.2.1.</t>
  </si>
  <si>
    <t>A4 formāta izdruka uz papīra</t>
  </si>
  <si>
    <t>1 lapa</t>
  </si>
  <si>
    <t>3.2.2.</t>
  </si>
  <si>
    <t>A3 formāta izdruka uz papīra</t>
  </si>
  <si>
    <t>3.2.3.</t>
  </si>
  <si>
    <t>A2 formāta izdruka uz papīra</t>
  </si>
  <si>
    <t>3.2.4.</t>
  </si>
  <si>
    <t>A1 formāta izdruka uz papīra</t>
  </si>
  <si>
    <t>3.2.5.</t>
  </si>
  <si>
    <t>A0 formāta izdruka uz papīra</t>
  </si>
  <si>
    <t>3.3.</t>
  </si>
  <si>
    <t>Ģeotelpiskās informācijas izdrukas tipogrāfiskā formā</t>
  </si>
  <si>
    <t>3.3.1.</t>
  </si>
  <si>
    <t xml:space="preserve">Latvijas topogrāfiskā karte mērogā 1:50 000 </t>
  </si>
  <si>
    <t>1 kartes lapa</t>
  </si>
  <si>
    <t>3.3.2.</t>
  </si>
  <si>
    <t xml:space="preserve">Latvijas topogrāfiskā karte mērogā 1:10 000 </t>
  </si>
  <si>
    <t>3.3.3.</t>
  </si>
  <si>
    <t>3.3.4.</t>
  </si>
  <si>
    <t>Latvijas satelītkarte mērogā 1:50 000</t>
  </si>
  <si>
    <t>3.3.5.</t>
  </si>
  <si>
    <t xml:space="preserve">Latvijas teritorijas pārskata karte mērogā 1:250 000 </t>
  </si>
  <si>
    <t>1 komplekts</t>
  </si>
  <si>
    <t>KOPĀ:</t>
  </si>
  <si>
    <t>II. Poligrāfijas pakalpojumi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</si>
  <si>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</si>
  <si>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</si>
  <si>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</si>
  <si>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</si>
  <si>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</si>
  <si>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</si>
  <si>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</si>
  <si>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</si>
  <si>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</si>
  <si>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</si>
  <si>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</si>
  <si>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</si>
  <si>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</si>
  <si>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</si>
  <si>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</si>
  <si>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</si>
  <si>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</si>
  <si>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</si>
  <si>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</si>
  <si>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</si>
  <si>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</si>
  <si>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</si>
  <si>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</si>
  <si>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</si>
  <si>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</si>
  <si>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</si>
  <si>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</si>
  <si>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</si>
  <si>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</si>
  <si>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</si>
  <si>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</si>
  <si>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</si>
  <si>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</si>
  <si>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</si>
  <si>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</si>
  <si>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</si>
  <si>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</si>
  <si>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</si>
  <si>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</si>
  <si>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</si>
  <si>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</si>
  <si>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</si>
  <si>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</si>
  <si>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</si>
  <si>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</si>
  <si>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</si>
  <si>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Latvijas topogrāfiskā karte mērogā 1:100 000</t>
  </si>
  <si>
    <r>
      <t xml:space="preserve">aktuālākā ortofotokarte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 (krāsainā (RGB) vai infrasarkanā (CIR) vai multispektrālā (RGBI) krāsu spektrā)</t>
    </r>
  </si>
  <si>
    <r>
      <t xml:space="preserve">aktuālākā ortofotokarte (rastra datu formāts – </t>
    </r>
    <r>
      <rPr>
        <i/>
        <sz val="11"/>
        <rFont val="Times New Roman"/>
        <family val="1"/>
        <charset val="186"/>
      </rPr>
      <t>MrSID</t>
    </r>
    <r>
      <rPr>
        <sz val="11"/>
        <rFont val="Times New Roman"/>
        <family val="1"/>
        <charset val="186"/>
      </rPr>
      <t>) (krāsainā (RGB) vai infrasarkanā (CIR) krāsu spektrā) atbilstoši mēroga 1:10 000 nomenklatūras lapām</t>
    </r>
  </si>
  <si>
    <r>
      <t>aktuālākā ortofotokarte (rastra datu formāts –</t>
    </r>
    <r>
      <rPr>
        <i/>
        <sz val="11"/>
        <rFont val="Times New Roman"/>
        <family val="1"/>
        <charset val="186"/>
      </rPr>
      <t>MrSID</t>
    </r>
    <r>
      <rPr>
        <sz val="11"/>
        <rFont val="Times New Roman"/>
        <family val="1"/>
        <charset val="186"/>
      </rPr>
      <t>) (krāsainā vai infrasarkanā krāsu spektrā) atbilstoši mēroga 1:50 000 nomenklatūras lapām</t>
    </r>
  </si>
  <si>
    <r>
      <t>aktuālākā ortofotokarte visai Latvijas teritorijai (rastra datu formāts –</t>
    </r>
    <r>
      <rPr>
        <i/>
        <sz val="11"/>
        <rFont val="Times New Roman"/>
        <family val="1"/>
        <charset val="186"/>
      </rPr>
      <t xml:space="preserve"> TIFF, MrSID</t>
    </r>
    <r>
      <rPr>
        <sz val="11"/>
        <rFont val="Times New Roman"/>
        <family val="1"/>
        <charset val="186"/>
      </rPr>
      <t xml:space="preserve">) (krāsainā vai infrasarkanā krāsu spektrā) </t>
    </r>
  </si>
  <si>
    <t>Lokšņu locīšana ar rokām, 1 locījuma locīšana</t>
  </si>
  <si>
    <t>Lokšņu locīšana ar rokām, 2,3,4  locījumu locīšana</t>
  </si>
  <si>
    <t>Formāta maiņa (papildus lokšņu locīšanai ar iekārtu minētajām cenām)</t>
  </si>
  <si>
    <t xml:space="preserve"> Lokšņu locīšana, izmantojot lokšņu locīšanas  iekārtu, 1 locījuma locīšana</t>
  </si>
  <si>
    <t>Lokšņu locīšana, izmantojot lokšņu locīšanas  iekārtu, 2 locījumu locīšana</t>
  </si>
  <si>
    <t>Lokšņu locīšana, izmantojot lokšņu locīšanas  iekārtu, 3 locījumu locīšana</t>
  </si>
  <si>
    <t>Lokšņu locīšana, izmantojot lokšņu locīšanas  iekārtu, 4 un vairāk locījumu    locīšana</t>
  </si>
  <si>
    <t>Lokšņu locīšana ar rokām, 5,6,7 locījumu locīšana</t>
  </si>
  <si>
    <t>Lokšņu komplektēšana,  1 - 10  salocītas burtnīcas</t>
  </si>
  <si>
    <t>Lokšņu komplektēšana, 11 - 20 salocītas burtnīcas</t>
  </si>
  <si>
    <t>Gatavās produkcijas griešana: apgriešana no 4 pusēm</t>
  </si>
  <si>
    <t>Lokšņu laminēšana</t>
  </si>
  <si>
    <t>Lokšņu rievošana ar pusautomātisko iekārtu, 1–3 rievas</t>
  </si>
  <si>
    <t>Produkcijas saiņošana pakas</t>
  </si>
  <si>
    <t>Produkcijas saiņošana uz paletes</t>
  </si>
  <si>
    <t>Poligrāfisko darbu speciālists</t>
  </si>
  <si>
    <t>Lokšņu karstspiede (zeltīšana)</t>
  </si>
  <si>
    <t>Aplokšņu izgatavošana</t>
  </si>
  <si>
    <t>Lokšņu rievošana ar pusautomātisko iekārtu, 4-6 rievas</t>
  </si>
  <si>
    <t>Pakalpojumi un materiāli atbilstoši pasūtījuma apjomam, kas nav iekļauts pakalpojuma cenā (papīrs, paletes)</t>
  </si>
  <si>
    <t>PVN nodoklis</t>
  </si>
  <si>
    <t>PAVISAM KOPĀ</t>
  </si>
  <si>
    <t>KOPĀ</t>
  </si>
  <si>
    <t>Ģeoinformācijas pakalpojumi PAVISAM KOPĀ:</t>
  </si>
  <si>
    <t>Poligrāfijas pakalpojumo PAVISAM KOPĀ:</t>
  </si>
  <si>
    <t>valsts ģeodēziskā tīkla punkta – sienas zīmes pārcelšana</t>
  </si>
  <si>
    <t>valsts ģeodēziskā tīkla punkta – grunts zīmes pārcelšana</t>
  </si>
  <si>
    <r>
      <t xml:space="preserve">topogrāfiskais plāns mērogā 1:2000 (vektordatu formāts – </t>
    </r>
    <r>
      <rPr>
        <i/>
        <sz val="11"/>
        <rFont val="Times New Roman"/>
        <family val="1"/>
        <charset val="186"/>
      </rPr>
      <t>DGN, 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</si>
  <si>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topogrāfiskā karte mērogā 1:10 000 visai Latvijas teritorijai bez reljefa datiem (vektordatu formāts – </t>
    </r>
    <r>
      <rPr>
        <i/>
        <sz val="11"/>
        <rFont val="Times New Roman"/>
        <family val="1"/>
        <charset val="186"/>
      </rPr>
      <t>DGN, 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</si>
  <si>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t>Digitālais augstuma modelis</t>
  </si>
  <si>
    <t>magnētiskās deklinācijas un inklinācijas noteikšana ar standartnovirzi, ne sliktāku kā 0,1º (cenu nosaka, summējot šajā apakšpunktā un 1.3.apakšpunktā noteikto cenu)</t>
  </si>
  <si>
    <t>Gatavās produkcijas griešana: apgriešana no 4 pusēm un griešana 4-8 daļās</t>
  </si>
  <si>
    <t>abonēšanas maksa par tīmekļa pakalpi (WMS vai WMTS, vai REST pakalpojums) un Latvijas pārskata kartēm:</t>
  </si>
  <si>
    <r>
      <t xml:space="preserve">topogrāfiskā karte mērogā 1:10 000 bez reljefa datiem (vektordatu formāts – DGN, </t>
    </r>
    <r>
      <rPr>
        <i/>
        <sz val="11"/>
        <rFont val="Times New Roman"/>
        <family val="1"/>
        <charset val="186"/>
      </rPr>
      <t>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</si>
  <si>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reljefa modeļa pamatdati ar regulāro tīkla soli 5 m no datiem, kas iegūti lāzerskenēšanas metodi (teksta </t>
    </r>
    <r>
      <rPr>
        <i/>
        <sz val="11"/>
        <rFont val="Times New Roman"/>
        <family val="1"/>
        <charset val="186"/>
      </rPr>
      <t xml:space="preserve">ASCII </t>
    </r>
    <r>
      <rPr>
        <sz val="11"/>
        <rFont val="Times New Roman"/>
        <family val="1"/>
        <charset val="186"/>
      </rPr>
      <t>datu formāts)</t>
    </r>
  </si>
  <si>
    <r>
      <t xml:space="preserve">digitālā reljefa modeļa vizualizēti attēli ar izšķirtspēju 25 cm, kas sagatavoti no aerolāzerskenēšanas datiem 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</si>
  <si>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virsmas modeļa vizualizēti attēli ar izšķirtspēju 25 cm, kas sagatavoti no aerolāzerskenēšanas datiem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</si>
  <si>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reljefa modeļa vizualizēti attēli ar izšķirtspēju 25 cm, kas sagatavoti no aerolāzerskenēšanas datiem  (rastra datu formāts – </t>
    </r>
    <r>
      <rPr>
        <i/>
        <sz val="11"/>
        <rFont val="Times New Roman"/>
        <family val="1"/>
        <charset val="186"/>
      </rPr>
      <t>ECW</t>
    </r>
    <r>
      <rPr>
        <sz val="11"/>
        <rFont val="Times New Roman"/>
        <family val="1"/>
        <charset val="186"/>
      </rPr>
      <t>) atbilstoši mēroga 1:50 000 nomenklatūras lapām</t>
    </r>
  </si>
  <si>
    <r>
      <t xml:space="preserve">digitālā virsmas modeļa vizualizēti attēli ar izšķirtspēju 25 cm, kas sagatavoti no aerolāzerskenēšanas datiem (rastra datu formāts – </t>
    </r>
    <r>
      <rPr>
        <i/>
        <sz val="11"/>
        <rFont val="Times New Roman"/>
        <family val="1"/>
        <charset val="186"/>
      </rPr>
      <t>ECW</t>
    </r>
    <r>
      <rPr>
        <sz val="11"/>
        <rFont val="Times New Roman"/>
        <family val="1"/>
        <charset val="186"/>
      </rPr>
      <t>) atbilstoši mēroga 1:50 000 nomenklatūras lapām</t>
    </r>
  </si>
  <si>
    <r>
      <t xml:space="preserve">no aerolāzerskenēšanas datiem sagatavotais digitālais reljefa modelis ar izšķirtspēju 1 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</si>
  <si>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aerolāzerskenēšanas datiem sagatavotais digitālais virsmas modelis ar izšķirtspēju 1 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</si>
  <si>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aerolāzerskenēšanas datiem sagatavotais digitālais paaugstinājuma modelis ar izšķirtspēju 1m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</si>
  <si>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aerofotografēšanas datiem sagatavotais digitālais virsmas modelis ar izšķirtspēju 1m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</si>
  <si>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>digitālais reljefa modelis, vizualizēts horizontāļu veidā, mērogā 1:10 000 (vektordatu formāts –</t>
    </r>
    <r>
      <rPr>
        <i/>
        <sz val="11"/>
        <rFont val="Times New Roman"/>
        <family val="1"/>
        <charset val="186"/>
      </rPr>
      <t xml:space="preserve"> DGN, Esri Shapefile, Esri File Geodatabase</t>
    </r>
    <r>
      <rPr>
        <sz val="11"/>
        <rFont val="Times New Roman"/>
        <family val="1"/>
        <charset val="186"/>
      </rPr>
      <t>)</t>
    </r>
  </si>
  <si>
    <t>Ministru kabineta noteikumu projekta sākotnējās ietekmes novērtējuma ziņojuma (anotācijas) pielikums</t>
  </si>
  <si>
    <t>AiMAnotp_171120_CenradisVSS_490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</si>
</sst>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vertAlign val="superscript"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sz val="11"/>
      <color theme="2" tint="-0.49998474074526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/>
    <xf numFmtId="2" fontId="1" fillId="0" borderId="0" xfId="0" applyNumberFormat="1" applyFont="1"/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5" xfId="11" applyFont="1" applyBorder="1" applyAlignment="1">
      <alignment vertical="center" wrapText="1"/>
    </xf>
    <xf numFmtId="0" fontId="6" fillId="0" borderId="15" xfId="12" applyFont="1" applyBorder="1" applyAlignment="1">
      <alignment vertical="center" wrapText="1"/>
    </xf>
    <xf numFmtId="0" fontId="6" fillId="0" borderId="15" xfId="13" applyFont="1" applyBorder="1" applyAlignment="1">
      <alignment vertical="center" wrapText="1"/>
    </xf>
    <xf numFmtId="0" fontId="6" fillId="0" borderId="15" xfId="14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2" fontId="3" fillId="0" borderId="0" xfId="0" applyNumberFormat="1" applyFont="1"/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5" fillId="2" borderId="15" xfId="0" applyFont="1" applyFill="1" applyBorder="1"/>
    <xf numFmtId="0" fontId="6" fillId="2" borderId="25" xfId="0" applyFont="1" applyFill="1" applyBorder="1" applyAlignment="1">
      <alignment horizontal="center" vertical="center" wrapText="1"/>
    </xf>
    <xf numFmtId="0" fontId="15" fillId="0" borderId="15" xfId="0" applyFont="1" applyBorder="1"/>
    <xf numFmtId="0" fontId="6" fillId="0" borderId="25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" fillId="0" borderId="15" xfId="1" applyFont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0" fontId="6" fillId="0" borderId="15" xfId="3" applyFont="1" applyFill="1" applyBorder="1" applyAlignment="1">
      <alignment vertical="center" wrapText="1"/>
    </xf>
    <xf numFmtId="0" fontId="6" fillId="0" borderId="15" xfId="4" applyFont="1" applyFill="1" applyBorder="1" applyAlignment="1">
      <alignment vertical="center" wrapText="1"/>
    </xf>
    <xf numFmtId="0" fontId="6" fillId="0" borderId="15" xfId="6" applyFont="1" applyBorder="1" applyAlignment="1">
      <alignment vertical="center" wrapText="1"/>
    </xf>
    <xf numFmtId="0" fontId="6" fillId="0" borderId="15" xfId="7" applyFont="1" applyBorder="1" applyAlignment="1">
      <alignment vertical="center" wrapText="1"/>
    </xf>
    <xf numFmtId="0" fontId="6" fillId="0" borderId="15" xfId="8" applyFont="1" applyBorder="1" applyAlignment="1">
      <alignment vertical="center" wrapText="1"/>
    </xf>
    <xf numFmtId="0" fontId="6" fillId="0" borderId="15" xfId="9" applyFont="1" applyBorder="1" applyAlignment="1">
      <alignment vertical="center" wrapText="1"/>
    </xf>
    <xf numFmtId="0" fontId="6" fillId="0" borderId="15" xfId="1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5" xfId="5" applyFont="1" applyFill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0" xfId="0" applyFont="1"/>
    <xf numFmtId="2" fontId="17" fillId="0" borderId="0" xfId="0" applyNumberFormat="1" applyFont="1"/>
    <xf numFmtId="0" fontId="5" fillId="0" borderId="0" xfId="0" applyFont="1" applyAlignment="1">
      <alignment wrapText="1"/>
    </xf>
    <xf numFmtId="4" fontId="12" fillId="0" borderId="17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6" fillId="0" borderId="2" xfId="0" applyNumberFormat="1" applyFont="1" applyBorder="1"/>
    <xf numFmtId="4" fontId="6" fillId="0" borderId="3" xfId="0" applyNumberFormat="1" applyFont="1" applyBorder="1"/>
    <xf numFmtId="4" fontId="6" fillId="3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4" fontId="6" fillId="0" borderId="15" xfId="0" applyNumberFormat="1" applyFont="1" applyBorder="1"/>
    <xf numFmtId="4" fontId="6" fillId="0" borderId="16" xfId="0" applyNumberFormat="1" applyFont="1" applyBorder="1"/>
    <xf numFmtId="4" fontId="6" fillId="3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/>
    </xf>
    <xf numFmtId="4" fontId="4" fillId="0" borderId="33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3" fillId="4" borderId="3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10" fillId="0" borderId="2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4" fontId="10" fillId="0" borderId="15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15" fillId="2" borderId="16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_5.2.1.1." xfId="1"/>
    <cellStyle name="Normal_5.6.1.1." xfId="2"/>
    <cellStyle name="Normal_5.6.1.2." xfId="3"/>
    <cellStyle name="Normal_5.6.1.3." xfId="4"/>
    <cellStyle name="Normal_5.6.1.4." xfId="5"/>
    <cellStyle name="Normal_5.6.2.1." xfId="6"/>
    <cellStyle name="Normal_5.6.2.2." xfId="7"/>
    <cellStyle name="Normal_5.6.2.3." xfId="8"/>
    <cellStyle name="Normal_5.7.1." xfId="9"/>
    <cellStyle name="Normal_5.7.2." xfId="10"/>
    <cellStyle name="Normal_5.9.1.1." xfId="11"/>
    <cellStyle name="Normal_5.9.1.2." xfId="12"/>
    <cellStyle name="Normal_5.9.1.3." xfId="13"/>
    <cellStyle name="Normal_5.9.1.5.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ijas\Documents\cenradis_2019\Tames_geoinforma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ijas\Documents\cenradis_2019\2020_marts\tames_geoinformacija_0204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ijas\Documents\cenradis_2019\2020_marts\Tames_cenradis_LK_3003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iz apr"/>
      <sheetName val="1.1. sienas zimes parcel"/>
      <sheetName val="1.2. grunts zimes parcel"/>
      <sheetName val="1.3. Kop mag l"/>
      <sheetName val="1.4. magn dekl"/>
      <sheetName val="1.5.smag sp"/>
      <sheetName val="2.1.1._TOPO2"/>
      <sheetName val="2.1.2_Riga_TOPO2"/>
      <sheetName val="2.1.3._TOPO10"/>
      <sheetName val="2.1.4_TOPO10_LV"/>
      <sheetName val="2.2.1._orto_tif"/>
      <sheetName val="2.2.2_ORTO SID10"/>
      <sheetName val="2.2.3._orto SID50"/>
      <sheetName val="2.2.2._Orto_LV"/>
      <sheetName val="2.3.1.DTM_5m"/>
      <sheetName val="2.3.2. _2.3.3._DTM_DRM_TIFF"/>
      <sheetName val="2.3.4._2.3.5. (DTM_DRM _ECW50"/>
      <sheetName val="2.3.6._2.3.7._2.3.8. 1m "/>
      <sheetName val="2.3.9. 1m DRM aeofoto"/>
      <sheetName val="2.3.10._DRM_horiz"/>
      <sheetName val="2.4.1.1. WMTS_1g"/>
      <sheetName val="2.4.1.2._WMTS_1m"/>
      <sheetName val="2.4.2.1._datu kopa_1g"/>
      <sheetName val="2.4.2.2._datu kopa_1m"/>
      <sheetName val="3.1._spec pak"/>
      <sheetName val="3.2.1._A4izd"/>
      <sheetName val="3.2.2._A3izd"/>
      <sheetName val="3.2.3._A2izd"/>
      <sheetName val="3.2.4._A1izd"/>
      <sheetName val="3.2.5._A0izd"/>
      <sheetName val="3.3. k poligr iesp"/>
      <sheetName val="3.3.5._poli_TOPO250"/>
    </sheetNames>
    <sheetDataSet>
      <sheetData sheetId="0"/>
      <sheetData sheetId="1">
        <row r="16">
          <cell r="G16">
            <v>1147.4099999999999</v>
          </cell>
        </row>
        <row r="26">
          <cell r="G26">
            <v>276.41000000000003</v>
          </cell>
        </row>
        <row r="31">
          <cell r="G31">
            <v>154</v>
          </cell>
        </row>
        <row r="34">
          <cell r="G34">
            <v>347.41</v>
          </cell>
        </row>
      </sheetData>
      <sheetData sheetId="2">
        <row r="16">
          <cell r="G16">
            <v>2541.8100000000004</v>
          </cell>
        </row>
        <row r="25">
          <cell r="G25">
            <v>612.32000000000005</v>
          </cell>
        </row>
        <row r="34">
          <cell r="G34">
            <v>769.6</v>
          </cell>
        </row>
      </sheetData>
      <sheetData sheetId="3">
        <row r="16">
          <cell r="G16">
            <v>65.17</v>
          </cell>
        </row>
        <row r="24">
          <cell r="G24">
            <v>15.7</v>
          </cell>
        </row>
        <row r="25">
          <cell r="G25">
            <v>16</v>
          </cell>
        </row>
        <row r="32">
          <cell r="G32">
            <v>19.73</v>
          </cell>
        </row>
        <row r="38">
          <cell r="G38">
            <v>1</v>
          </cell>
        </row>
      </sheetData>
      <sheetData sheetId="4">
        <row r="16">
          <cell r="G16">
            <v>40.36</v>
          </cell>
        </row>
        <row r="23">
          <cell r="G23">
            <v>9.7200000000000006</v>
          </cell>
        </row>
        <row r="30">
          <cell r="G30">
            <v>12.219999999999999</v>
          </cell>
        </row>
        <row r="36">
          <cell r="G36">
            <v>1</v>
          </cell>
        </row>
      </sheetData>
      <sheetData sheetId="5">
        <row r="16">
          <cell r="G16">
            <v>79.56</v>
          </cell>
        </row>
        <row r="26">
          <cell r="G26">
            <v>19.170000000000002</v>
          </cell>
        </row>
        <row r="27">
          <cell r="G27">
            <v>16</v>
          </cell>
        </row>
        <row r="34">
          <cell r="G34">
            <v>24.09</v>
          </cell>
        </row>
        <row r="40">
          <cell r="G40">
            <v>1</v>
          </cell>
        </row>
      </sheetData>
      <sheetData sheetId="6">
        <row r="16">
          <cell r="G16">
            <v>80.97999999999999</v>
          </cell>
        </row>
        <row r="24">
          <cell r="G24">
            <v>19.510000000000002</v>
          </cell>
        </row>
        <row r="31">
          <cell r="G31">
            <v>24.52</v>
          </cell>
        </row>
        <row r="37">
          <cell r="G37">
            <v>18</v>
          </cell>
        </row>
      </sheetData>
      <sheetData sheetId="7">
        <row r="16">
          <cell r="G16">
            <v>263.31</v>
          </cell>
        </row>
        <row r="24">
          <cell r="G24">
            <v>63.43</v>
          </cell>
        </row>
        <row r="31">
          <cell r="G31">
            <v>79.72</v>
          </cell>
        </row>
        <row r="37">
          <cell r="G37">
            <v>1</v>
          </cell>
        </row>
      </sheetData>
      <sheetData sheetId="8">
        <row r="15">
          <cell r="G15">
            <v>102.22999999999999</v>
          </cell>
        </row>
        <row r="23">
          <cell r="G23">
            <v>24.63</v>
          </cell>
        </row>
        <row r="30">
          <cell r="G30">
            <v>30.96</v>
          </cell>
        </row>
        <row r="36">
          <cell r="G36">
            <v>22</v>
          </cell>
        </row>
      </sheetData>
      <sheetData sheetId="9">
        <row r="15">
          <cell r="G15">
            <v>578.95000000000005</v>
          </cell>
        </row>
        <row r="23">
          <cell r="G23">
            <v>139.47</v>
          </cell>
        </row>
        <row r="30">
          <cell r="G30">
            <v>175.29000000000002</v>
          </cell>
        </row>
        <row r="36">
          <cell r="G36">
            <v>1</v>
          </cell>
        </row>
      </sheetData>
      <sheetData sheetId="10">
        <row r="15">
          <cell r="G15">
            <v>194.64</v>
          </cell>
        </row>
        <row r="21">
          <cell r="G21">
            <v>46.89</v>
          </cell>
        </row>
        <row r="31">
          <cell r="G31">
            <v>58.929999999999993</v>
          </cell>
        </row>
        <row r="34">
          <cell r="G34">
            <v>120</v>
          </cell>
        </row>
      </sheetData>
      <sheetData sheetId="11">
        <row r="15">
          <cell r="G15">
            <v>48.169999999999995</v>
          </cell>
        </row>
        <row r="21">
          <cell r="G21">
            <v>11.6</v>
          </cell>
        </row>
        <row r="31">
          <cell r="G31">
            <v>14.58</v>
          </cell>
        </row>
        <row r="34">
          <cell r="G34">
            <v>10</v>
          </cell>
        </row>
      </sheetData>
      <sheetData sheetId="12">
        <row r="15">
          <cell r="G15">
            <v>119.21000000000001</v>
          </cell>
        </row>
        <row r="21">
          <cell r="G21">
            <v>28.72</v>
          </cell>
        </row>
        <row r="31">
          <cell r="G31">
            <v>36.090000000000003</v>
          </cell>
        </row>
        <row r="34">
          <cell r="G34">
            <v>6</v>
          </cell>
        </row>
      </sheetData>
      <sheetData sheetId="13">
        <row r="15">
          <cell r="G15">
            <v>573.69999999999993</v>
          </cell>
        </row>
        <row r="21">
          <cell r="G21">
            <v>138.19999999999999</v>
          </cell>
        </row>
        <row r="31">
          <cell r="G31">
            <v>173.7</v>
          </cell>
        </row>
        <row r="34">
          <cell r="G34">
            <v>1</v>
          </cell>
        </row>
      </sheetData>
      <sheetData sheetId="14">
        <row r="15">
          <cell r="G15">
            <v>24.26</v>
          </cell>
        </row>
        <row r="23">
          <cell r="G23">
            <v>5.84</v>
          </cell>
        </row>
        <row r="36">
          <cell r="G36">
            <v>2</v>
          </cell>
        </row>
      </sheetData>
      <sheetData sheetId="15">
        <row r="16">
          <cell r="G16">
            <v>47.48</v>
          </cell>
        </row>
        <row r="23">
          <cell r="G23">
            <v>11.44</v>
          </cell>
        </row>
        <row r="33">
          <cell r="G33">
            <v>14.379999999999999</v>
          </cell>
        </row>
        <row r="36">
          <cell r="G36">
            <v>18</v>
          </cell>
        </row>
      </sheetData>
      <sheetData sheetId="16">
        <row r="16">
          <cell r="G16">
            <v>1067.75</v>
          </cell>
        </row>
        <row r="24">
          <cell r="G24">
            <v>257.22000000000003</v>
          </cell>
        </row>
        <row r="34">
          <cell r="G34">
            <v>323.29000000000002</v>
          </cell>
        </row>
        <row r="37">
          <cell r="G37">
            <v>12</v>
          </cell>
        </row>
      </sheetData>
      <sheetData sheetId="17">
        <row r="17">
          <cell r="G17">
            <v>5329.8499999999995</v>
          </cell>
        </row>
        <row r="25">
          <cell r="G25">
            <v>1283.96</v>
          </cell>
        </row>
        <row r="35">
          <cell r="G35">
            <v>1613.7600000000002</v>
          </cell>
        </row>
        <row r="38">
          <cell r="G38">
            <v>38</v>
          </cell>
        </row>
      </sheetData>
      <sheetData sheetId="18">
        <row r="15">
          <cell r="G15">
            <v>597.25</v>
          </cell>
        </row>
        <row r="23">
          <cell r="G23">
            <v>143.88</v>
          </cell>
        </row>
        <row r="33">
          <cell r="G33">
            <v>180.82999999999998</v>
          </cell>
        </row>
        <row r="36">
          <cell r="G36">
            <v>6</v>
          </cell>
        </row>
      </sheetData>
      <sheetData sheetId="19">
        <row r="15">
          <cell r="G15">
            <v>30.910000000000004</v>
          </cell>
        </row>
        <row r="23">
          <cell r="G23">
            <v>7.45</v>
          </cell>
        </row>
        <row r="36">
          <cell r="G36">
            <v>6</v>
          </cell>
        </row>
      </sheetData>
      <sheetData sheetId="20">
        <row r="15">
          <cell r="G15">
            <v>944.32999999999993</v>
          </cell>
        </row>
        <row r="21">
          <cell r="G21">
            <v>227.49</v>
          </cell>
        </row>
        <row r="28">
          <cell r="G28">
            <v>285.92</v>
          </cell>
        </row>
        <row r="34">
          <cell r="G34">
            <v>4</v>
          </cell>
        </row>
      </sheetData>
      <sheetData sheetId="21">
        <row r="15">
          <cell r="G15">
            <v>74.44</v>
          </cell>
        </row>
        <row r="21">
          <cell r="G21">
            <v>17.93</v>
          </cell>
        </row>
        <row r="28">
          <cell r="G28">
            <v>22.54</v>
          </cell>
        </row>
        <row r="34">
          <cell r="G34">
            <v>2</v>
          </cell>
        </row>
      </sheetData>
      <sheetData sheetId="22">
        <row r="16">
          <cell r="G16">
            <v>146.94000000000003</v>
          </cell>
        </row>
        <row r="21">
          <cell r="G21">
            <v>35.4</v>
          </cell>
        </row>
        <row r="28">
          <cell r="G28">
            <v>44.5</v>
          </cell>
        </row>
        <row r="34">
          <cell r="G34">
            <v>6</v>
          </cell>
        </row>
      </sheetData>
      <sheetData sheetId="23">
        <row r="16">
          <cell r="G16">
            <v>39.190000000000005</v>
          </cell>
        </row>
        <row r="21">
          <cell r="G21">
            <v>9.44</v>
          </cell>
        </row>
        <row r="34">
          <cell r="G34">
            <v>4</v>
          </cell>
        </row>
      </sheetData>
      <sheetData sheetId="24">
        <row r="15">
          <cell r="G15">
            <v>561.59999999999991</v>
          </cell>
        </row>
        <row r="20">
          <cell r="G20">
            <v>135.29</v>
          </cell>
        </row>
        <row r="30">
          <cell r="G30">
            <v>170.04</v>
          </cell>
        </row>
        <row r="33">
          <cell r="G33">
            <v>48</v>
          </cell>
        </row>
      </sheetData>
      <sheetData sheetId="25">
        <row r="15">
          <cell r="G15">
            <v>2.29</v>
          </cell>
        </row>
        <row r="20">
          <cell r="G20">
            <v>0.55000000000000004</v>
          </cell>
        </row>
        <row r="27">
          <cell r="G27">
            <v>0.69</v>
          </cell>
        </row>
        <row r="32">
          <cell r="G32">
            <v>4</v>
          </cell>
        </row>
      </sheetData>
      <sheetData sheetId="26">
        <row r="15">
          <cell r="G15">
            <v>4.12</v>
          </cell>
        </row>
        <row r="20">
          <cell r="G20">
            <v>0.99</v>
          </cell>
        </row>
        <row r="27">
          <cell r="G27">
            <v>1.25</v>
          </cell>
        </row>
        <row r="32">
          <cell r="G32">
            <v>6</v>
          </cell>
        </row>
      </sheetData>
      <sheetData sheetId="27">
        <row r="15">
          <cell r="G15">
            <v>8.24</v>
          </cell>
        </row>
        <row r="20">
          <cell r="G20">
            <v>1.99</v>
          </cell>
        </row>
        <row r="21">
          <cell r="G21">
            <v>14</v>
          </cell>
        </row>
        <row r="28">
          <cell r="G28">
            <v>2.4900000000000002</v>
          </cell>
        </row>
        <row r="34">
          <cell r="G34">
            <v>4</v>
          </cell>
        </row>
      </sheetData>
      <sheetData sheetId="28">
        <row r="15">
          <cell r="G15">
            <v>34.29</v>
          </cell>
        </row>
        <row r="20">
          <cell r="G20">
            <v>8.26</v>
          </cell>
        </row>
        <row r="21">
          <cell r="G21">
            <v>60</v>
          </cell>
        </row>
        <row r="28">
          <cell r="G28">
            <v>10.38</v>
          </cell>
        </row>
        <row r="33">
          <cell r="G33">
            <v>10</v>
          </cell>
        </row>
      </sheetData>
      <sheetData sheetId="29">
        <row r="15">
          <cell r="G15">
            <v>109.79</v>
          </cell>
        </row>
        <row r="20">
          <cell r="G20">
            <v>26.45</v>
          </cell>
        </row>
        <row r="21">
          <cell r="G21">
            <v>128</v>
          </cell>
        </row>
        <row r="28">
          <cell r="G28">
            <v>33.25</v>
          </cell>
        </row>
        <row r="33">
          <cell r="G33">
            <v>16</v>
          </cell>
        </row>
      </sheetData>
      <sheetData sheetId="30">
        <row r="15">
          <cell r="G15">
            <v>526.81999999999994</v>
          </cell>
        </row>
        <row r="20">
          <cell r="G20">
            <v>126.91</v>
          </cell>
        </row>
        <row r="30">
          <cell r="G30">
            <v>159.51</v>
          </cell>
        </row>
        <row r="32">
          <cell r="G32">
            <v>550</v>
          </cell>
        </row>
      </sheetData>
      <sheetData sheetId="31">
        <row r="15">
          <cell r="G15">
            <v>10.780000000000001</v>
          </cell>
        </row>
        <row r="20">
          <cell r="G20">
            <v>2.6</v>
          </cell>
        </row>
        <row r="32">
          <cell r="G3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iz apr"/>
      <sheetName val="1.1. sienas zimes parcel"/>
      <sheetName val="1.2. grunts zimes parcel"/>
      <sheetName val="1.3. Kop mag l"/>
      <sheetName val="1.4. magn dekl"/>
      <sheetName val="1.5.smag sp"/>
      <sheetName val="2.1.1._TOPO2"/>
      <sheetName val="2.1.2_Riga_TOPO2"/>
      <sheetName val="2.1.3._TOPO10"/>
      <sheetName val="2.1.4_TOPO10_LV"/>
      <sheetName val="2.2.1._orto_tif"/>
      <sheetName val="2.2.2_ORTO SID10"/>
      <sheetName val="2.2.3._orto SID50"/>
      <sheetName val="2.2.2._Orto_LV"/>
      <sheetName val="2.3.1.DTM_5m"/>
      <sheetName val="2.3.2. _2.3.3._DTM_DRM_TIFF"/>
      <sheetName val="2.3.4._2.3.5. (DTM_DRM _ECW50"/>
      <sheetName val="2.3.6._2.3.7._2.3.8. 1m "/>
      <sheetName val="2.3.9. 1m DRM aeofoto"/>
      <sheetName val="2.3.10._DRM_horiz"/>
      <sheetName val="2.4.1.1. WMTS_1g"/>
      <sheetName val="2.4.1.2._WMTS_1m"/>
      <sheetName val="2.4.2.1._datu kopa_1g"/>
      <sheetName val="2.4.2.2._datu kopa_1m"/>
      <sheetName val="3.1._spec pak"/>
      <sheetName val="3.2.1._A4izd"/>
      <sheetName val="3.2.2._A3izd"/>
      <sheetName val="3.2.3._A2izd"/>
      <sheetName val="3.2.4._A1izd"/>
      <sheetName val="3.2.5._A0izd"/>
      <sheetName val="3.3. k poligr iesp"/>
      <sheetName val="3.3.5._poli_TOPO250"/>
    </sheetNames>
    <sheetDataSet>
      <sheetData sheetId="0"/>
      <sheetData sheetId="1"/>
      <sheetData sheetId="2">
        <row r="31">
          <cell r="G31">
            <v>834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G28">
            <v>7.34</v>
          </cell>
        </row>
      </sheetData>
      <sheetData sheetId="15"/>
      <sheetData sheetId="16"/>
      <sheetData sheetId="17"/>
      <sheetData sheetId="18"/>
      <sheetData sheetId="19">
        <row r="28">
          <cell r="G28">
            <v>9.36</v>
          </cell>
        </row>
      </sheetData>
      <sheetData sheetId="20"/>
      <sheetData sheetId="21"/>
      <sheetData sheetId="22"/>
      <sheetData sheetId="23">
        <row r="26">
          <cell r="G26">
            <v>11.87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G25">
            <v>3.26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venais kopsavilkums"/>
      <sheetName val="amort"/>
      <sheetName val="apst_mat pat"/>
      <sheetName val="kopsavilkums"/>
      <sheetName val="4.1.1.1."/>
      <sheetName val="4.1.1.2."/>
      <sheetName val="4.1.1.3."/>
      <sheetName val="4.1.1.4."/>
      <sheetName val="4.1.1.5."/>
      <sheetName val="4.1.1.6."/>
      <sheetName val="4.1.1.7."/>
      <sheetName val="4.1.2.1."/>
      <sheetName val="4.1.2.2."/>
      <sheetName val="4.1.2.3."/>
      <sheetName val="4.1.3.1."/>
      <sheetName val="4.1.3.2."/>
      <sheetName val="4.2.1."/>
      <sheetName val="4.2.2."/>
      <sheetName val="4.3.1.1."/>
      <sheetName val="4.3.1.2."/>
      <sheetName val="4.3.1.3."/>
      <sheetName val="4.3.1.4."/>
      <sheetName val="4.3.1.5."/>
      <sheetName val="4.3.1.6."/>
      <sheetName val="4.3.1.7."/>
      <sheetName val="4.3.1.8."/>
      <sheetName val="4.3.2.1."/>
      <sheetName val="4.3.2.2."/>
      <sheetName val="4.3.3.1."/>
      <sheetName val="4.3.3.2."/>
      <sheetName val="4.3.3.3."/>
      <sheetName val="4.3.3.4."/>
      <sheetName val="4.3.3.5."/>
      <sheetName val="4.3.4.1."/>
      <sheetName val="4.3.4.2."/>
      <sheetName val="4.3.4.3."/>
      <sheetName val="4.3.4.4."/>
      <sheetName val="4.3.5."/>
      <sheetName val="4.3.6.1."/>
      <sheetName val="4.3.6.2."/>
      <sheetName val="4.3.6.3."/>
      <sheetName val="4.1."/>
      <sheetName val="4.4.2."/>
      <sheetName val="4.4.3."/>
      <sheetName val="4.4.4.1."/>
      <sheetName val="4.4.4.2."/>
      <sheetName val="4.4.5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>
            <v>1.0014000000000001</v>
          </cell>
        </row>
        <row r="22">
          <cell r="G22">
            <v>0.24</v>
          </cell>
        </row>
        <row r="26">
          <cell r="G26">
            <v>0.32998220640569392</v>
          </cell>
        </row>
        <row r="28">
          <cell r="G28">
            <v>0.28999999999999998</v>
          </cell>
        </row>
        <row r="29">
          <cell r="G29">
            <v>7.0000000000000007E-2</v>
          </cell>
        </row>
        <row r="31">
          <cell r="G31">
            <v>0.6</v>
          </cell>
        </row>
        <row r="32">
          <cell r="G32">
            <v>1.58</v>
          </cell>
        </row>
        <row r="42">
          <cell r="G42">
            <v>562</v>
          </cell>
        </row>
      </sheetData>
      <sheetData sheetId="5">
        <row r="18">
          <cell r="G18">
            <v>7.2299999999999995</v>
          </cell>
        </row>
        <row r="22">
          <cell r="G22">
            <v>1.74</v>
          </cell>
        </row>
        <row r="23">
          <cell r="G23">
            <v>8.5689411922016081</v>
          </cell>
        </row>
        <row r="28">
          <cell r="G28">
            <v>2.06</v>
          </cell>
        </row>
        <row r="29">
          <cell r="G29">
            <v>0.5</v>
          </cell>
        </row>
        <row r="31">
          <cell r="G31">
            <v>4.29</v>
          </cell>
        </row>
        <row r="32">
          <cell r="G32">
            <v>9.2799999999999994</v>
          </cell>
        </row>
        <row r="42">
          <cell r="G42">
            <v>53</v>
          </cell>
        </row>
      </sheetData>
      <sheetData sheetId="6">
        <row r="18">
          <cell r="G18">
            <v>10.845000000000001</v>
          </cell>
        </row>
        <row r="22">
          <cell r="G22">
            <v>2.61</v>
          </cell>
        </row>
        <row r="23">
          <cell r="G23">
            <v>12.853411788302413</v>
          </cell>
        </row>
        <row r="28">
          <cell r="G28">
            <v>3.09</v>
          </cell>
        </row>
        <row r="29">
          <cell r="G29">
            <v>0.74</v>
          </cell>
        </row>
        <row r="31">
          <cell r="G31">
            <v>6.44</v>
          </cell>
        </row>
        <row r="32">
          <cell r="G32">
            <v>13.92</v>
          </cell>
        </row>
        <row r="42">
          <cell r="G42">
            <v>36</v>
          </cell>
        </row>
      </sheetData>
      <sheetData sheetId="7">
        <row r="18">
          <cell r="G18">
            <v>17.1431</v>
          </cell>
        </row>
        <row r="22">
          <cell r="G22">
            <v>4.13</v>
          </cell>
        </row>
        <row r="23">
          <cell r="G23">
            <v>20.308390625517813</v>
          </cell>
        </row>
        <row r="28">
          <cell r="G28">
            <v>4.88</v>
          </cell>
        </row>
        <row r="29">
          <cell r="G29">
            <v>1.18</v>
          </cell>
        </row>
        <row r="31">
          <cell r="G31">
            <v>10.18</v>
          </cell>
        </row>
        <row r="32">
          <cell r="G32">
            <v>15.62</v>
          </cell>
        </row>
        <row r="42">
          <cell r="G42">
            <v>116</v>
          </cell>
        </row>
      </sheetData>
      <sheetData sheetId="8">
        <row r="18">
          <cell r="G18">
            <v>18.085000000000001</v>
          </cell>
        </row>
        <row r="22">
          <cell r="G22">
            <v>4.3600000000000003</v>
          </cell>
        </row>
        <row r="23">
          <cell r="G23">
            <v>21.422352980504019</v>
          </cell>
        </row>
        <row r="28">
          <cell r="G28">
            <v>5.15</v>
          </cell>
        </row>
        <row r="29">
          <cell r="G29">
            <v>1.24</v>
          </cell>
        </row>
        <row r="31">
          <cell r="G31">
            <v>10.74</v>
          </cell>
        </row>
        <row r="32">
          <cell r="G32">
            <v>16.48</v>
          </cell>
        </row>
        <row r="42">
          <cell r="G42">
            <v>44</v>
          </cell>
        </row>
      </sheetData>
      <sheetData sheetId="9">
        <row r="18">
          <cell r="G18">
            <v>5.4225000000000003</v>
          </cell>
        </row>
        <row r="22">
          <cell r="G22">
            <v>1.31</v>
          </cell>
        </row>
        <row r="28">
          <cell r="G28">
            <v>1.54</v>
          </cell>
        </row>
        <row r="29">
          <cell r="G29">
            <v>0.37</v>
          </cell>
        </row>
        <row r="31">
          <cell r="G31">
            <v>3.22</v>
          </cell>
        </row>
        <row r="32">
          <cell r="G32">
            <v>6.9599999999999991</v>
          </cell>
        </row>
        <row r="42">
          <cell r="G42">
            <v>562</v>
          </cell>
        </row>
      </sheetData>
      <sheetData sheetId="10">
        <row r="18">
          <cell r="G18">
            <v>3.6149999999999998</v>
          </cell>
        </row>
        <row r="22">
          <cell r="G22">
            <v>0.87</v>
          </cell>
        </row>
        <row r="23">
          <cell r="G23">
            <v>3.1857142857142855</v>
          </cell>
        </row>
        <row r="28">
          <cell r="G28">
            <v>1.03</v>
          </cell>
        </row>
        <row r="29">
          <cell r="G29">
            <v>0.25</v>
          </cell>
        </row>
        <row r="31">
          <cell r="G31">
            <v>2.15</v>
          </cell>
        </row>
        <row r="42">
          <cell r="G42">
            <v>140</v>
          </cell>
        </row>
      </sheetData>
      <sheetData sheetId="11">
        <row r="18">
          <cell r="G18">
            <v>5.3039999999999997E-2</v>
          </cell>
        </row>
        <row r="22">
          <cell r="G22">
            <v>0.01</v>
          </cell>
        </row>
        <row r="28">
          <cell r="G28">
            <v>0.02</v>
          </cell>
        </row>
        <row r="29">
          <cell r="G29">
            <v>0</v>
          </cell>
        </row>
        <row r="31">
          <cell r="G31">
            <v>0.03</v>
          </cell>
        </row>
        <row r="32">
          <cell r="G32">
            <v>1.6879999999999999E-2</v>
          </cell>
        </row>
        <row r="42">
          <cell r="G42">
            <v>2820</v>
          </cell>
        </row>
      </sheetData>
      <sheetData sheetId="12">
        <row r="18">
          <cell r="G18">
            <v>0.104146</v>
          </cell>
        </row>
        <row r="22">
          <cell r="G22">
            <v>0.03</v>
          </cell>
        </row>
        <row r="28">
          <cell r="G28">
            <v>0.03</v>
          </cell>
        </row>
        <row r="29">
          <cell r="G29">
            <v>0.01</v>
          </cell>
        </row>
        <row r="31">
          <cell r="G31">
            <v>0.06</v>
          </cell>
        </row>
        <row r="32">
          <cell r="G32">
            <v>2.9961999999999999E-2</v>
          </cell>
        </row>
        <row r="42">
          <cell r="G42">
            <v>2995</v>
          </cell>
        </row>
      </sheetData>
      <sheetData sheetId="13">
        <row r="18">
          <cell r="G18">
            <v>4.1953999999999994</v>
          </cell>
        </row>
        <row r="22">
          <cell r="G22">
            <v>1.01</v>
          </cell>
        </row>
        <row r="28">
          <cell r="G28">
            <v>1.2</v>
          </cell>
        </row>
        <row r="29">
          <cell r="G29">
            <v>0.28999999999999998</v>
          </cell>
        </row>
        <row r="31">
          <cell r="G31">
            <v>2.4900000000000002</v>
          </cell>
        </row>
        <row r="32">
          <cell r="G32">
            <v>1.2237999999999998</v>
          </cell>
        </row>
        <row r="42">
          <cell r="G42">
            <v>80</v>
          </cell>
        </row>
      </sheetData>
      <sheetData sheetId="14">
        <row r="18">
          <cell r="G18">
            <v>2.0264000000000002</v>
          </cell>
        </row>
        <row r="22">
          <cell r="G22">
            <v>0.49</v>
          </cell>
        </row>
        <row r="23">
          <cell r="G23">
            <v>2.2999999999999998</v>
          </cell>
        </row>
        <row r="28">
          <cell r="G28">
            <v>0.57999999999999996</v>
          </cell>
        </row>
        <row r="29">
          <cell r="G29">
            <v>0.14000000000000001</v>
          </cell>
        </row>
        <row r="31">
          <cell r="G31">
            <v>1.21</v>
          </cell>
        </row>
        <row r="32">
          <cell r="G32">
            <v>1.3720000000000003</v>
          </cell>
        </row>
        <row r="42">
          <cell r="G42">
            <v>80</v>
          </cell>
        </row>
      </sheetData>
      <sheetData sheetId="15">
        <row r="18">
          <cell r="G18">
            <v>5.4225000000000003</v>
          </cell>
        </row>
        <row r="22">
          <cell r="G22">
            <v>1.31</v>
          </cell>
        </row>
        <row r="28">
          <cell r="G28">
            <v>1.54</v>
          </cell>
        </row>
        <row r="29">
          <cell r="G29">
            <v>0.37</v>
          </cell>
        </row>
        <row r="31">
          <cell r="G31">
            <v>3.22</v>
          </cell>
        </row>
        <row r="32">
          <cell r="G32">
            <v>1.3720000000000003</v>
          </cell>
        </row>
        <row r="42">
          <cell r="G42">
            <v>28</v>
          </cell>
        </row>
      </sheetData>
      <sheetData sheetId="16">
        <row r="18">
          <cell r="G18">
            <v>11.500399999999999</v>
          </cell>
        </row>
        <row r="24">
          <cell r="G24">
            <v>2.77</v>
          </cell>
        </row>
        <row r="25">
          <cell r="G25">
            <v>0.86897825287196173</v>
          </cell>
        </row>
        <row r="30">
          <cell r="G30">
            <v>3.28</v>
          </cell>
        </row>
        <row r="31">
          <cell r="G31">
            <v>0.79</v>
          </cell>
        </row>
        <row r="33">
          <cell r="G33">
            <v>3.36</v>
          </cell>
        </row>
        <row r="44">
          <cell r="G44">
            <v>44</v>
          </cell>
        </row>
      </sheetData>
      <sheetData sheetId="17">
        <row r="18">
          <cell r="G18">
            <v>14.4895</v>
          </cell>
        </row>
        <row r="24">
          <cell r="G24">
            <v>3.49</v>
          </cell>
        </row>
        <row r="25">
          <cell r="G25">
            <v>1.094472609629876</v>
          </cell>
        </row>
        <row r="30">
          <cell r="G30">
            <v>4.13</v>
          </cell>
        </row>
        <row r="31">
          <cell r="G31">
            <v>0.99</v>
          </cell>
        </row>
        <row r="33">
          <cell r="G33">
            <v>8.6</v>
          </cell>
        </row>
        <row r="44">
          <cell r="G44">
            <v>135</v>
          </cell>
        </row>
      </sheetData>
      <sheetData sheetId="18">
        <row r="18">
          <cell r="G18">
            <v>2.6300000000000003</v>
          </cell>
        </row>
        <row r="22">
          <cell r="G22">
            <v>0.63</v>
          </cell>
        </row>
        <row r="28">
          <cell r="G28">
            <v>0.75</v>
          </cell>
        </row>
        <row r="29">
          <cell r="G29">
            <v>0.18</v>
          </cell>
        </row>
        <row r="31">
          <cell r="G31">
            <v>1.56</v>
          </cell>
        </row>
        <row r="32">
          <cell r="G32">
            <v>0.76</v>
          </cell>
        </row>
        <row r="42">
          <cell r="G42">
            <v>93</v>
          </cell>
        </row>
      </sheetData>
      <sheetData sheetId="19">
        <row r="18">
          <cell r="G18">
            <v>2.5174000000000003</v>
          </cell>
        </row>
        <row r="23">
          <cell r="G23">
            <v>0.61</v>
          </cell>
        </row>
        <row r="29">
          <cell r="G29">
            <v>0.72</v>
          </cell>
        </row>
        <row r="30">
          <cell r="G30">
            <v>0.17</v>
          </cell>
        </row>
        <row r="32">
          <cell r="G32">
            <v>1.5</v>
          </cell>
        </row>
        <row r="33">
          <cell r="G33">
            <v>0.62320000000000009</v>
          </cell>
        </row>
        <row r="43">
          <cell r="G43">
            <v>22</v>
          </cell>
        </row>
      </sheetData>
      <sheetData sheetId="20">
        <row r="18">
          <cell r="G18">
            <v>2.5174000000000003</v>
          </cell>
        </row>
        <row r="23">
          <cell r="G23">
            <v>0.61</v>
          </cell>
        </row>
        <row r="29">
          <cell r="G29">
            <v>0.72</v>
          </cell>
        </row>
        <row r="30">
          <cell r="G30">
            <v>0.17</v>
          </cell>
        </row>
        <row r="32">
          <cell r="G32">
            <v>1.5</v>
          </cell>
        </row>
        <row r="33">
          <cell r="G33">
            <v>0.62320000000000009</v>
          </cell>
        </row>
        <row r="43">
          <cell r="G43">
            <v>26</v>
          </cell>
        </row>
      </sheetData>
      <sheetData sheetId="21">
        <row r="18">
          <cell r="G18">
            <v>2.7784</v>
          </cell>
        </row>
        <row r="23">
          <cell r="G23">
            <v>0.67</v>
          </cell>
        </row>
        <row r="29">
          <cell r="G29">
            <v>0.79</v>
          </cell>
        </row>
        <row r="30">
          <cell r="G30">
            <v>0.19</v>
          </cell>
        </row>
        <row r="32">
          <cell r="G32">
            <v>1.65</v>
          </cell>
        </row>
        <row r="33">
          <cell r="G33">
            <v>0.69919999999999993</v>
          </cell>
        </row>
        <row r="43">
          <cell r="G43">
            <v>24</v>
          </cell>
        </row>
      </sheetData>
      <sheetData sheetId="22">
        <row r="18">
          <cell r="G18">
            <v>4.9280999999999997</v>
          </cell>
        </row>
        <row r="23">
          <cell r="G23">
            <v>1.19</v>
          </cell>
        </row>
        <row r="29">
          <cell r="G29">
            <v>1.4</v>
          </cell>
        </row>
        <row r="30">
          <cell r="G30">
            <v>0.34</v>
          </cell>
        </row>
        <row r="32">
          <cell r="G32">
            <v>2.93</v>
          </cell>
        </row>
        <row r="33">
          <cell r="G33">
            <v>1.2616000000000001</v>
          </cell>
        </row>
        <row r="44">
          <cell r="G44">
            <v>32</v>
          </cell>
        </row>
      </sheetData>
      <sheetData sheetId="23">
        <row r="18">
          <cell r="G18">
            <v>18.253699999999998</v>
          </cell>
        </row>
        <row r="23">
          <cell r="G23">
            <v>4.4000000000000004</v>
          </cell>
        </row>
        <row r="29">
          <cell r="G29">
            <v>5.2</v>
          </cell>
        </row>
        <row r="30">
          <cell r="G30">
            <v>1.25</v>
          </cell>
        </row>
        <row r="32">
          <cell r="G32">
            <v>10.84</v>
          </cell>
        </row>
        <row r="43">
          <cell r="G43">
            <v>33</v>
          </cell>
        </row>
      </sheetData>
      <sheetData sheetId="24">
        <row r="18">
          <cell r="G18">
            <v>20.883700000000001</v>
          </cell>
        </row>
        <row r="23">
          <cell r="G23">
            <v>5.03</v>
          </cell>
        </row>
        <row r="29">
          <cell r="G29">
            <v>5.95</v>
          </cell>
        </row>
        <row r="30">
          <cell r="G30">
            <v>1.43</v>
          </cell>
        </row>
        <row r="32">
          <cell r="G32">
            <v>12.4</v>
          </cell>
        </row>
        <row r="43">
          <cell r="G43">
            <v>7</v>
          </cell>
        </row>
      </sheetData>
      <sheetData sheetId="25">
        <row r="18">
          <cell r="G18">
            <v>27.415000000000003</v>
          </cell>
        </row>
        <row r="23">
          <cell r="G23">
            <v>6.6</v>
          </cell>
        </row>
        <row r="29">
          <cell r="G29">
            <v>7.81</v>
          </cell>
        </row>
        <row r="30">
          <cell r="G30">
            <v>1.88</v>
          </cell>
        </row>
        <row r="32">
          <cell r="G32">
            <v>16.28</v>
          </cell>
        </row>
        <row r="43">
          <cell r="G43">
            <v>7</v>
          </cell>
        </row>
      </sheetData>
      <sheetData sheetId="26">
        <row r="18">
          <cell r="G18">
            <v>18.253699999999998</v>
          </cell>
        </row>
        <row r="23">
          <cell r="G23">
            <v>4.4000000000000004</v>
          </cell>
        </row>
        <row r="29">
          <cell r="G29">
            <v>5.2</v>
          </cell>
        </row>
        <row r="30">
          <cell r="G30">
            <v>1.25</v>
          </cell>
        </row>
        <row r="32">
          <cell r="G32">
            <v>10.84</v>
          </cell>
        </row>
        <row r="43">
          <cell r="G43">
            <v>1</v>
          </cell>
        </row>
      </sheetData>
      <sheetData sheetId="27">
        <row r="18">
          <cell r="G18">
            <v>74.375</v>
          </cell>
        </row>
        <row r="23">
          <cell r="G23">
            <v>17.920000000000002</v>
          </cell>
        </row>
        <row r="29">
          <cell r="G29">
            <v>21.19</v>
          </cell>
        </row>
        <row r="30">
          <cell r="G30">
            <v>5.0999999999999996</v>
          </cell>
        </row>
        <row r="32">
          <cell r="G32">
            <v>44.17</v>
          </cell>
        </row>
        <row r="43">
          <cell r="G43">
            <v>4</v>
          </cell>
        </row>
      </sheetData>
      <sheetData sheetId="28">
        <row r="18">
          <cell r="G18">
            <v>7.8900000000000006</v>
          </cell>
        </row>
        <row r="22">
          <cell r="G22">
            <v>1.9</v>
          </cell>
        </row>
        <row r="28">
          <cell r="G28">
            <v>2.25</v>
          </cell>
        </row>
        <row r="29">
          <cell r="G29">
            <v>0.54</v>
          </cell>
        </row>
        <row r="31">
          <cell r="G31">
            <v>4.6900000000000004</v>
          </cell>
        </row>
        <row r="32">
          <cell r="G32">
            <v>0.09</v>
          </cell>
        </row>
        <row r="42">
          <cell r="G42">
            <v>38</v>
          </cell>
        </row>
      </sheetData>
      <sheetData sheetId="29">
        <row r="17">
          <cell r="G17">
            <v>4.6736000000000004</v>
          </cell>
        </row>
        <row r="22">
          <cell r="G22">
            <v>1.1299999999999999</v>
          </cell>
        </row>
        <row r="23">
          <cell r="G23">
            <v>3.6375139146567719</v>
          </cell>
        </row>
        <row r="28">
          <cell r="G28">
            <v>1.33</v>
          </cell>
        </row>
        <row r="29">
          <cell r="G29">
            <v>0.32</v>
          </cell>
        </row>
        <row r="31">
          <cell r="G31">
            <v>2.78</v>
          </cell>
        </row>
        <row r="42">
          <cell r="G42">
            <v>12</v>
          </cell>
        </row>
      </sheetData>
      <sheetData sheetId="30">
        <row r="18">
          <cell r="G18">
            <v>15.590000000000002</v>
          </cell>
        </row>
        <row r="23">
          <cell r="G23">
            <v>3.76</v>
          </cell>
        </row>
        <row r="24">
          <cell r="G24">
            <v>12.198979591836734</v>
          </cell>
        </row>
        <row r="29">
          <cell r="G29">
            <v>4.4400000000000004</v>
          </cell>
        </row>
        <row r="30">
          <cell r="G30">
            <v>1.07</v>
          </cell>
        </row>
        <row r="32">
          <cell r="G32">
            <v>9.26</v>
          </cell>
        </row>
        <row r="43">
          <cell r="G43">
            <v>4</v>
          </cell>
        </row>
      </sheetData>
      <sheetData sheetId="31">
        <row r="18">
          <cell r="G18">
            <v>63.855000000000004</v>
          </cell>
        </row>
        <row r="23">
          <cell r="G23">
            <v>15.38</v>
          </cell>
        </row>
        <row r="24">
          <cell r="G24">
            <v>51.013914656771796</v>
          </cell>
        </row>
        <row r="29">
          <cell r="G29">
            <v>18.190000000000001</v>
          </cell>
        </row>
        <row r="30">
          <cell r="G30">
            <v>4.38</v>
          </cell>
        </row>
        <row r="32">
          <cell r="G32">
            <v>37.92</v>
          </cell>
        </row>
        <row r="43">
          <cell r="G43">
            <v>1</v>
          </cell>
        </row>
      </sheetData>
      <sheetData sheetId="32">
        <row r="18">
          <cell r="G18">
            <v>53.335000000000001</v>
          </cell>
        </row>
        <row r="23">
          <cell r="G23">
            <v>12.85</v>
          </cell>
        </row>
        <row r="24">
          <cell r="G24">
            <v>1.1875</v>
          </cell>
        </row>
        <row r="29">
          <cell r="G29">
            <v>15.2</v>
          </cell>
        </row>
        <row r="30">
          <cell r="G30">
            <v>3.66</v>
          </cell>
        </row>
        <row r="32">
          <cell r="G32">
            <v>31.68</v>
          </cell>
        </row>
        <row r="33">
          <cell r="G33">
            <v>24.034999999999997</v>
          </cell>
        </row>
        <row r="43">
          <cell r="G43">
            <v>32</v>
          </cell>
        </row>
      </sheetData>
      <sheetData sheetId="33">
        <row r="18">
          <cell r="G18">
            <v>1.3150000000000002</v>
          </cell>
        </row>
        <row r="22">
          <cell r="G22">
            <v>0.32</v>
          </cell>
        </row>
        <row r="28">
          <cell r="G28">
            <v>0.37</v>
          </cell>
        </row>
        <row r="29">
          <cell r="G29">
            <v>0.09</v>
          </cell>
        </row>
        <row r="31">
          <cell r="G31">
            <v>0.78</v>
          </cell>
        </row>
        <row r="42">
          <cell r="G42">
            <v>2</v>
          </cell>
        </row>
      </sheetData>
      <sheetData sheetId="34">
        <row r="18">
          <cell r="G18">
            <v>1.7306000000000004</v>
          </cell>
        </row>
        <row r="22">
          <cell r="G22">
            <v>0.42</v>
          </cell>
        </row>
        <row r="28">
          <cell r="G28">
            <v>0.49</v>
          </cell>
        </row>
        <row r="29">
          <cell r="G29">
            <v>0.12</v>
          </cell>
        </row>
        <row r="31">
          <cell r="G31">
            <v>1.03</v>
          </cell>
        </row>
        <row r="42">
          <cell r="G42">
            <v>2</v>
          </cell>
        </row>
      </sheetData>
      <sheetData sheetId="35">
        <row r="18">
          <cell r="G18">
            <v>2.6300000000000003</v>
          </cell>
        </row>
        <row r="22">
          <cell r="G22">
            <v>0.63</v>
          </cell>
        </row>
        <row r="28">
          <cell r="G28">
            <v>0.75</v>
          </cell>
        </row>
        <row r="29">
          <cell r="G29">
            <v>0.18</v>
          </cell>
        </row>
        <row r="31">
          <cell r="G31">
            <v>1.56</v>
          </cell>
        </row>
        <row r="42">
          <cell r="G42">
            <v>4</v>
          </cell>
        </row>
      </sheetData>
      <sheetData sheetId="36">
        <row r="18">
          <cell r="G18">
            <v>3.4712000000000005</v>
          </cell>
        </row>
        <row r="22">
          <cell r="G22">
            <v>0.84</v>
          </cell>
        </row>
        <row r="28">
          <cell r="G28">
            <v>0.99</v>
          </cell>
        </row>
        <row r="29">
          <cell r="G29">
            <v>0.24</v>
          </cell>
        </row>
        <row r="31">
          <cell r="G31">
            <v>2.06</v>
          </cell>
        </row>
        <row r="42">
          <cell r="G42">
            <v>2</v>
          </cell>
        </row>
      </sheetData>
      <sheetData sheetId="37">
        <row r="18">
          <cell r="G18">
            <v>41.69</v>
          </cell>
        </row>
        <row r="23">
          <cell r="G23">
            <v>10.039999999999999</v>
          </cell>
        </row>
        <row r="24">
          <cell r="G24">
            <v>0.74937500000000001</v>
          </cell>
        </row>
        <row r="29">
          <cell r="G29">
            <v>11.88</v>
          </cell>
        </row>
        <row r="30">
          <cell r="G30">
            <v>2.86</v>
          </cell>
        </row>
        <row r="32">
          <cell r="G32">
            <v>24.76</v>
          </cell>
        </row>
        <row r="43">
          <cell r="G43">
            <v>32</v>
          </cell>
        </row>
      </sheetData>
      <sheetData sheetId="38">
        <row r="18">
          <cell r="G18">
            <v>53.335000000000001</v>
          </cell>
        </row>
        <row r="23">
          <cell r="G23">
            <v>12.85</v>
          </cell>
        </row>
        <row r="29">
          <cell r="G29">
            <v>15.2</v>
          </cell>
        </row>
        <row r="30">
          <cell r="G30">
            <v>3.66</v>
          </cell>
        </row>
        <row r="32">
          <cell r="G32">
            <v>31.68</v>
          </cell>
        </row>
        <row r="43">
          <cell r="G43">
            <v>8</v>
          </cell>
        </row>
      </sheetData>
      <sheetData sheetId="39">
        <row r="18">
          <cell r="G18">
            <v>13.0374</v>
          </cell>
        </row>
        <row r="23">
          <cell r="G23">
            <v>3.14</v>
          </cell>
        </row>
        <row r="29">
          <cell r="G29">
            <v>3.71</v>
          </cell>
        </row>
        <row r="30">
          <cell r="G30">
            <v>0.89</v>
          </cell>
        </row>
        <row r="32">
          <cell r="G32">
            <v>7.74</v>
          </cell>
        </row>
        <row r="33">
          <cell r="G33">
            <v>3.6632000000000002</v>
          </cell>
        </row>
        <row r="43">
          <cell r="G43">
            <v>12</v>
          </cell>
        </row>
      </sheetData>
      <sheetData sheetId="40">
        <row r="18">
          <cell r="G18">
            <v>67.61</v>
          </cell>
        </row>
        <row r="23">
          <cell r="G23">
            <v>16.29</v>
          </cell>
        </row>
        <row r="29">
          <cell r="G29">
            <v>19.260000000000002</v>
          </cell>
        </row>
        <row r="30">
          <cell r="G30">
            <v>4.6399999999999997</v>
          </cell>
        </row>
        <row r="32">
          <cell r="G32">
            <v>40.159999999999997</v>
          </cell>
        </row>
        <row r="33">
          <cell r="G33">
            <v>18.240000000000002</v>
          </cell>
        </row>
        <row r="43">
          <cell r="G43">
            <v>25</v>
          </cell>
        </row>
      </sheetData>
      <sheetData sheetId="41">
        <row r="18">
          <cell r="G18">
            <v>280.97000000000003</v>
          </cell>
        </row>
        <row r="23">
          <cell r="G23">
            <v>67.69</v>
          </cell>
        </row>
        <row r="29">
          <cell r="G29">
            <v>80.05</v>
          </cell>
        </row>
        <row r="30">
          <cell r="G30">
            <v>19.28</v>
          </cell>
        </row>
        <row r="32">
          <cell r="G32">
            <v>166.88</v>
          </cell>
        </row>
        <row r="43">
          <cell r="G43">
            <v>6</v>
          </cell>
        </row>
      </sheetData>
      <sheetData sheetId="42">
        <row r="18">
          <cell r="G18">
            <v>15.770000000000001</v>
          </cell>
        </row>
        <row r="22">
          <cell r="G22">
            <v>3.8</v>
          </cell>
        </row>
        <row r="28">
          <cell r="G28">
            <v>4.49</v>
          </cell>
        </row>
        <row r="29">
          <cell r="G29">
            <v>1.08</v>
          </cell>
        </row>
        <row r="31">
          <cell r="G31">
            <v>9.36</v>
          </cell>
        </row>
        <row r="32">
          <cell r="G32">
            <v>0.81</v>
          </cell>
        </row>
        <row r="42">
          <cell r="G42">
            <v>14</v>
          </cell>
        </row>
      </sheetData>
      <sheetData sheetId="43">
        <row r="18">
          <cell r="G18">
            <v>66.855000000000004</v>
          </cell>
        </row>
        <row r="23">
          <cell r="G23">
            <v>16.11</v>
          </cell>
        </row>
        <row r="29">
          <cell r="G29">
            <v>19.05</v>
          </cell>
        </row>
        <row r="30">
          <cell r="G30">
            <v>4.59</v>
          </cell>
        </row>
        <row r="32">
          <cell r="G32">
            <v>39.71</v>
          </cell>
        </row>
        <row r="33">
          <cell r="G33">
            <v>0.75</v>
          </cell>
        </row>
        <row r="43">
          <cell r="G43">
            <v>15</v>
          </cell>
        </row>
      </sheetData>
      <sheetData sheetId="44">
        <row r="18">
          <cell r="G18">
            <v>5.2600000000000007</v>
          </cell>
        </row>
        <row r="22">
          <cell r="G22">
            <v>1.27</v>
          </cell>
        </row>
        <row r="23">
          <cell r="G23">
            <v>0.10208333333333333</v>
          </cell>
        </row>
        <row r="28">
          <cell r="G28">
            <v>1.5</v>
          </cell>
        </row>
        <row r="29">
          <cell r="G29">
            <v>0.36</v>
          </cell>
        </row>
        <row r="31">
          <cell r="G31">
            <v>3.13</v>
          </cell>
        </row>
        <row r="42">
          <cell r="G42">
            <v>1200</v>
          </cell>
        </row>
      </sheetData>
      <sheetData sheetId="45">
        <row r="18">
          <cell r="G18">
            <v>1.7306000000000004</v>
          </cell>
        </row>
        <row r="22">
          <cell r="G22">
            <v>0.42</v>
          </cell>
        </row>
        <row r="23">
          <cell r="G23">
            <v>0.33663043478260873</v>
          </cell>
        </row>
        <row r="28">
          <cell r="G28">
            <v>0.49</v>
          </cell>
        </row>
        <row r="29">
          <cell r="G29">
            <v>0.12</v>
          </cell>
        </row>
        <row r="31">
          <cell r="G31">
            <v>1.03</v>
          </cell>
        </row>
        <row r="42">
          <cell r="G42">
            <v>92</v>
          </cell>
        </row>
      </sheetData>
      <sheetData sheetId="46">
        <row r="18">
          <cell r="G18">
            <v>7.8400000000000007</v>
          </cell>
        </row>
        <row r="22">
          <cell r="G22">
            <v>1.89</v>
          </cell>
        </row>
        <row r="27">
          <cell r="G27">
            <v>2.23</v>
          </cell>
        </row>
        <row r="28">
          <cell r="G28">
            <v>0.54</v>
          </cell>
        </row>
        <row r="30">
          <cell r="G30">
            <v>4.66</v>
          </cell>
        </row>
        <row r="31">
          <cell r="G31">
            <v>2.84</v>
          </cell>
        </row>
        <row r="41">
          <cell r="G41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view="pageBreakPreview" topLeftCell="A102" zoomScaleNormal="100" zoomScaleSheetLayoutView="100" workbookViewId="0">
      <selection activeCell="A119" sqref="A119:C119"/>
    </sheetView>
  </sheetViews>
  <sheetFormatPr defaultColWidth="8" defaultRowHeight="15" x14ac:dyDescent="0.2"/>
  <cols>
    <col min="1" max="1" width="8" style="87"/>
    <col min="2" max="2" width="8" style="1"/>
    <col min="3" max="3" width="57.7109375" style="2" customWidth="1"/>
    <col min="4" max="4" width="14.85546875" style="1" customWidth="1"/>
    <col min="5" max="5" width="13.5703125" style="1" customWidth="1"/>
    <col min="6" max="6" width="15.85546875" style="1" customWidth="1"/>
    <col min="7" max="7" width="13.7109375" style="1" customWidth="1"/>
    <col min="8" max="8" width="14.28515625" style="1" customWidth="1"/>
    <col min="9" max="9" width="14.85546875" style="1" customWidth="1"/>
    <col min="10" max="10" width="13.28515625" style="1" customWidth="1"/>
    <col min="11" max="11" width="16" style="1" customWidth="1"/>
    <col min="12" max="12" width="13.85546875" style="3" customWidth="1"/>
    <col min="13" max="13" width="11.7109375" style="1" customWidth="1"/>
    <col min="14" max="14" width="14.42578125" style="4" customWidth="1"/>
    <col min="15" max="16384" width="8" style="1"/>
  </cols>
  <sheetData>
    <row r="1" spans="1:14" s="23" customFormat="1" x14ac:dyDescent="0.2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2"/>
      <c r="M1" s="194"/>
      <c r="N1" s="194"/>
    </row>
    <row r="2" spans="1:14" s="23" customFormat="1" x14ac:dyDescent="0.25">
      <c r="A2" s="194" t="s">
        <v>279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s="23" customFormat="1" x14ac:dyDescent="0.25">
      <c r="A3" s="2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3" customFormat="1" x14ac:dyDescent="0.25">
      <c r="A4" s="86"/>
      <c r="B4" s="25"/>
      <c r="C4" s="26"/>
      <c r="D4" s="25"/>
      <c r="E4" s="25"/>
      <c r="F4" s="25"/>
      <c r="G4" s="25"/>
      <c r="H4" s="25"/>
      <c r="I4" s="25"/>
      <c r="J4" s="25"/>
      <c r="K4" s="25"/>
      <c r="L4" s="27"/>
      <c r="M4" s="25"/>
      <c r="N4" s="28"/>
    </row>
    <row r="5" spans="1:14" s="23" customFormat="1" ht="20.25" x14ac:dyDescent="0.25">
      <c r="A5" s="86"/>
      <c r="B5" s="195" t="s">
        <v>89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s="23" customFormat="1" ht="21" thickBot="1" x14ac:dyDescent="0.3">
      <c r="A6" s="8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3" customFormat="1" ht="38.25" customHeight="1" x14ac:dyDescent="0.25">
      <c r="A7" s="196" t="s">
        <v>0</v>
      </c>
      <c r="B7" s="198" t="s">
        <v>90</v>
      </c>
      <c r="C7" s="200" t="s">
        <v>1</v>
      </c>
      <c r="D7" s="200"/>
      <c r="E7" s="201" t="s">
        <v>2</v>
      </c>
      <c r="F7" s="201"/>
      <c r="G7" s="201"/>
      <c r="H7" s="201" t="s">
        <v>3</v>
      </c>
      <c r="I7" s="201"/>
      <c r="J7" s="201"/>
      <c r="K7" s="201"/>
      <c r="L7" s="202" t="s">
        <v>4</v>
      </c>
      <c r="M7" s="204" t="s">
        <v>5</v>
      </c>
      <c r="N7" s="206" t="s">
        <v>91</v>
      </c>
    </row>
    <row r="8" spans="1:14" s="23" customFormat="1" ht="76.5" x14ac:dyDescent="0.25">
      <c r="A8" s="197"/>
      <c r="B8" s="199"/>
      <c r="C8" s="56" t="s">
        <v>6</v>
      </c>
      <c r="D8" s="56" t="s">
        <v>7</v>
      </c>
      <c r="E8" s="56" t="s">
        <v>8</v>
      </c>
      <c r="F8" s="56" t="s">
        <v>9</v>
      </c>
      <c r="G8" s="56" t="s">
        <v>10</v>
      </c>
      <c r="H8" s="56" t="s">
        <v>8</v>
      </c>
      <c r="I8" s="56" t="s">
        <v>9</v>
      </c>
      <c r="J8" s="56" t="s">
        <v>10</v>
      </c>
      <c r="K8" s="56" t="s">
        <v>92</v>
      </c>
      <c r="L8" s="203"/>
      <c r="M8" s="205"/>
      <c r="N8" s="207"/>
    </row>
    <row r="9" spans="1:14" s="23" customFormat="1" ht="15.75" thickBot="1" x14ac:dyDescent="0.3">
      <c r="A9" s="54">
        <v>1</v>
      </c>
      <c r="B9" s="57">
        <v>2</v>
      </c>
      <c r="C9" s="58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9">
        <v>14</v>
      </c>
    </row>
    <row r="10" spans="1:14" s="23" customFormat="1" ht="9" customHeight="1" x14ac:dyDescent="0.25">
      <c r="A10" s="175"/>
      <c r="B10" s="176"/>
      <c r="C10" s="177"/>
      <c r="D10" s="178"/>
      <c r="E10" s="176"/>
      <c r="F10" s="176"/>
      <c r="G10" s="176"/>
      <c r="H10" s="176"/>
      <c r="I10" s="176"/>
      <c r="J10" s="176"/>
      <c r="K10" s="179"/>
      <c r="L10" s="178"/>
      <c r="M10" s="176"/>
      <c r="N10" s="180"/>
    </row>
    <row r="11" spans="1:14" s="23" customFormat="1" ht="18.75" x14ac:dyDescent="0.25">
      <c r="A11" s="84" t="s">
        <v>93</v>
      </c>
      <c r="B11" s="82" t="s">
        <v>93</v>
      </c>
      <c r="C11" s="210" t="s">
        <v>94</v>
      </c>
      <c r="D11" s="211"/>
      <c r="E11" s="181">
        <f>SUM(E12:E16)</f>
        <v>3874.3100000000004</v>
      </c>
      <c r="F11" s="181">
        <f t="shared" ref="F11:K11" si="0">SUM(F12:F16)</f>
        <v>933.32</v>
      </c>
      <c r="G11" s="181">
        <f t="shared" si="0"/>
        <v>1020</v>
      </c>
      <c r="H11" s="181"/>
      <c r="I11" s="181"/>
      <c r="J11" s="181">
        <f>SUM(J12:J16)</f>
        <v>1173.05</v>
      </c>
      <c r="K11" s="182">
        <f t="shared" si="0"/>
        <v>0</v>
      </c>
      <c r="L11" s="183">
        <f>SUM(L12:L16)</f>
        <v>7000.6800000000012</v>
      </c>
      <c r="M11" s="110"/>
      <c r="N11" s="111"/>
    </row>
    <row r="12" spans="1:14" s="23" customFormat="1" ht="15.75" x14ac:dyDescent="0.25">
      <c r="A12" s="30" t="s">
        <v>103</v>
      </c>
      <c r="B12" s="31" t="s">
        <v>95</v>
      </c>
      <c r="C12" s="32" t="s">
        <v>260</v>
      </c>
      <c r="D12" s="8" t="s">
        <v>96</v>
      </c>
      <c r="E12" s="112">
        <f>'[1]1.1. sienas zimes parcel'!G16</f>
        <v>1147.4099999999999</v>
      </c>
      <c r="F12" s="112">
        <f>'[1]1.1. sienas zimes parcel'!G26</f>
        <v>276.41000000000003</v>
      </c>
      <c r="G12" s="112">
        <f>'[1]1.1. sienas zimes parcel'!G31</f>
        <v>154</v>
      </c>
      <c r="H12" s="112"/>
      <c r="I12" s="112"/>
      <c r="J12" s="112">
        <f>'[1]1.1. sienas zimes parcel'!G34</f>
        <v>347.41</v>
      </c>
      <c r="K12" s="113"/>
      <c r="L12" s="114">
        <f>SUM(E12:K12)</f>
        <v>1925.23</v>
      </c>
      <c r="M12" s="112">
        <v>2</v>
      </c>
      <c r="N12" s="115">
        <f>ROUND(L12/M12,2)</f>
        <v>962.62</v>
      </c>
    </row>
    <row r="13" spans="1:14" s="23" customFormat="1" ht="15.75" x14ac:dyDescent="0.25">
      <c r="A13" s="30" t="s">
        <v>152</v>
      </c>
      <c r="B13" s="31" t="s">
        <v>97</v>
      </c>
      <c r="C13" s="32" t="s">
        <v>261</v>
      </c>
      <c r="D13" s="8" t="s">
        <v>96</v>
      </c>
      <c r="E13" s="112">
        <f>'[1]1.2. grunts zimes parcel'!G16</f>
        <v>2541.8100000000004</v>
      </c>
      <c r="F13" s="112">
        <f>'[1]1.2. grunts zimes parcel'!G25</f>
        <v>612.32000000000005</v>
      </c>
      <c r="G13" s="112">
        <f>'[2]1.2. grunts zimes parcel'!$G$31</f>
        <v>834</v>
      </c>
      <c r="H13" s="112"/>
      <c r="I13" s="112"/>
      <c r="J13" s="112">
        <f>'[1]1.2. grunts zimes parcel'!G34</f>
        <v>769.6</v>
      </c>
      <c r="K13" s="113"/>
      <c r="L13" s="114">
        <f>SUM(E13:K13)</f>
        <v>4757.7300000000005</v>
      </c>
      <c r="M13" s="112">
        <v>5</v>
      </c>
      <c r="N13" s="115">
        <f>ROUND(L13/M13,2)</f>
        <v>951.55</v>
      </c>
    </row>
    <row r="14" spans="1:14" s="23" customFormat="1" ht="30" x14ac:dyDescent="0.25">
      <c r="A14" s="30" t="s">
        <v>184</v>
      </c>
      <c r="B14" s="31" t="s">
        <v>98</v>
      </c>
      <c r="C14" s="35" t="s">
        <v>99</v>
      </c>
      <c r="D14" s="8" t="s">
        <v>96</v>
      </c>
      <c r="E14" s="112">
        <f>'[1]1.3. Kop mag l'!G16</f>
        <v>65.17</v>
      </c>
      <c r="F14" s="112">
        <f>'[1]1.3. Kop mag l'!G24</f>
        <v>15.7</v>
      </c>
      <c r="G14" s="112">
        <f>'[1]1.3. Kop mag l'!G25</f>
        <v>16</v>
      </c>
      <c r="H14" s="112"/>
      <c r="I14" s="112"/>
      <c r="J14" s="112">
        <f>'[1]1.3. Kop mag l'!G32</f>
        <v>19.73</v>
      </c>
      <c r="K14" s="113"/>
      <c r="L14" s="114">
        <f>SUM(E14:K14)</f>
        <v>116.60000000000001</v>
      </c>
      <c r="M14" s="112">
        <f>'[1]1.3. Kop mag l'!G38</f>
        <v>1</v>
      </c>
      <c r="N14" s="115">
        <f>ROUND(L14/M14,2)</f>
        <v>116.6</v>
      </c>
    </row>
    <row r="15" spans="1:14" s="23" customFormat="1" ht="45" x14ac:dyDescent="0.25">
      <c r="A15" s="30" t="s">
        <v>185</v>
      </c>
      <c r="B15" s="31" t="s">
        <v>100</v>
      </c>
      <c r="C15" s="35" t="s">
        <v>265</v>
      </c>
      <c r="D15" s="8" t="s">
        <v>96</v>
      </c>
      <c r="E15" s="112">
        <f>'[1]1.4. magn dekl'!G16</f>
        <v>40.36</v>
      </c>
      <c r="F15" s="112">
        <f>'[1]1.4. magn dekl'!G23</f>
        <v>9.7200000000000006</v>
      </c>
      <c r="G15" s="112"/>
      <c r="H15" s="112"/>
      <c r="I15" s="112"/>
      <c r="J15" s="112">
        <f>'[1]1.4. magn dekl'!G30</f>
        <v>12.219999999999999</v>
      </c>
      <c r="K15" s="113"/>
      <c r="L15" s="114">
        <f>SUM(E15:K15)</f>
        <v>62.3</v>
      </c>
      <c r="M15" s="112">
        <f>'[1]1.4. magn dekl'!G36</f>
        <v>1</v>
      </c>
      <c r="N15" s="115">
        <f>ROUND(L15/M15,2)</f>
        <v>62.3</v>
      </c>
    </row>
    <row r="16" spans="1:14" s="23" customFormat="1" ht="30" x14ac:dyDescent="0.25">
      <c r="A16" s="30" t="s">
        <v>186</v>
      </c>
      <c r="B16" s="31" t="s">
        <v>101</v>
      </c>
      <c r="C16" s="35" t="s">
        <v>102</v>
      </c>
      <c r="D16" s="8" t="s">
        <v>96</v>
      </c>
      <c r="E16" s="112">
        <f>'[1]1.5.smag sp'!G16</f>
        <v>79.56</v>
      </c>
      <c r="F16" s="112">
        <f>'[1]1.5.smag sp'!G26</f>
        <v>19.170000000000002</v>
      </c>
      <c r="G16" s="112">
        <f>'[1]1.5.smag sp'!G27</f>
        <v>16</v>
      </c>
      <c r="H16" s="112"/>
      <c r="I16" s="112"/>
      <c r="J16" s="112">
        <f>'[1]1.5.smag sp'!G34</f>
        <v>24.09</v>
      </c>
      <c r="K16" s="113"/>
      <c r="L16" s="114">
        <f>SUM(E16:K16)</f>
        <v>138.82</v>
      </c>
      <c r="M16" s="112">
        <f>'[1]1.5.smag sp'!G40</f>
        <v>1</v>
      </c>
      <c r="N16" s="115">
        <f>ROUND(L16/M16,2)</f>
        <v>138.82</v>
      </c>
    </row>
    <row r="17" spans="1:14" s="23" customFormat="1" ht="26.25" customHeight="1" x14ac:dyDescent="0.25">
      <c r="A17" s="30" t="s">
        <v>187</v>
      </c>
      <c r="B17" s="36" t="s">
        <v>103</v>
      </c>
      <c r="C17" s="212" t="s">
        <v>104</v>
      </c>
      <c r="D17" s="213"/>
      <c r="E17" s="184">
        <f t="shared" ref="E17:K17" si="1">E18+E23+E28+E39</f>
        <v>10263.589999999998</v>
      </c>
      <c r="F17" s="184">
        <f t="shared" si="1"/>
        <v>2472.5</v>
      </c>
      <c r="G17" s="184">
        <f t="shared" si="1"/>
        <v>0</v>
      </c>
      <c r="H17" s="184"/>
      <c r="I17" s="184"/>
      <c r="J17" s="184">
        <f>J18+J23+J28+J39</f>
        <v>3107.5800000000004</v>
      </c>
      <c r="K17" s="185">
        <f t="shared" si="1"/>
        <v>0</v>
      </c>
      <c r="L17" s="186">
        <f>L18+L23+L28+L39</f>
        <v>15843.669999999998</v>
      </c>
      <c r="M17" s="116"/>
      <c r="N17" s="117"/>
    </row>
    <row r="18" spans="1:14" s="23" customFormat="1" ht="22.5" customHeight="1" x14ac:dyDescent="0.25">
      <c r="A18" s="37" t="s">
        <v>188</v>
      </c>
      <c r="B18" s="38" t="s">
        <v>105</v>
      </c>
      <c r="C18" s="214" t="s">
        <v>106</v>
      </c>
      <c r="D18" s="214"/>
      <c r="E18" s="187">
        <f t="shared" ref="E18:L18" si="2">SUM(E19:E22)</f>
        <v>1025.47</v>
      </c>
      <c r="F18" s="187">
        <f t="shared" si="2"/>
        <v>247.04</v>
      </c>
      <c r="G18" s="187">
        <f t="shared" si="2"/>
        <v>0</v>
      </c>
      <c r="H18" s="187"/>
      <c r="I18" s="187"/>
      <c r="J18" s="187">
        <f t="shared" si="2"/>
        <v>310.49</v>
      </c>
      <c r="K18" s="188">
        <f t="shared" si="2"/>
        <v>0</v>
      </c>
      <c r="L18" s="189">
        <f t="shared" si="2"/>
        <v>1583</v>
      </c>
      <c r="M18" s="118"/>
      <c r="N18" s="121"/>
    </row>
    <row r="19" spans="1:14" s="23" customFormat="1" ht="45" x14ac:dyDescent="0.25">
      <c r="A19" s="30" t="s">
        <v>189</v>
      </c>
      <c r="B19" s="39" t="s">
        <v>107</v>
      </c>
      <c r="C19" s="35" t="s">
        <v>262</v>
      </c>
      <c r="D19" s="8" t="s">
        <v>108</v>
      </c>
      <c r="E19" s="122">
        <f>'[1]2.1.1._TOPO2'!G16</f>
        <v>80.97999999999999</v>
      </c>
      <c r="F19" s="122">
        <f>'[1]2.1.1._TOPO2'!G24</f>
        <v>19.510000000000002</v>
      </c>
      <c r="G19" s="122"/>
      <c r="H19" s="122"/>
      <c r="I19" s="122"/>
      <c r="J19" s="122">
        <f>'[1]2.1.1._TOPO2'!G31</f>
        <v>24.52</v>
      </c>
      <c r="K19" s="123"/>
      <c r="L19" s="114">
        <f>SUM(E19:K19)</f>
        <v>125.00999999999999</v>
      </c>
      <c r="M19" s="122">
        <f>'[1]2.1.1._TOPO2'!G37</f>
        <v>18</v>
      </c>
      <c r="N19" s="117">
        <f>ROUND(L19/M19,2)</f>
        <v>6.95</v>
      </c>
    </row>
    <row r="20" spans="1:14" s="23" customFormat="1" ht="45" x14ac:dyDescent="0.25">
      <c r="A20" s="30" t="s">
        <v>190</v>
      </c>
      <c r="B20" s="39" t="s">
        <v>109</v>
      </c>
      <c r="C20" s="35" t="s">
        <v>262</v>
      </c>
      <c r="D20" s="5" t="s">
        <v>110</v>
      </c>
      <c r="E20" s="122">
        <f>'[1]2.1.2_Riga_TOPO2'!G16</f>
        <v>263.31</v>
      </c>
      <c r="F20" s="122">
        <f>'[1]2.1.2_Riga_TOPO2'!G24</f>
        <v>63.43</v>
      </c>
      <c r="G20" s="122"/>
      <c r="H20" s="122"/>
      <c r="I20" s="122"/>
      <c r="J20" s="122">
        <f>'[1]2.1.2_Riga_TOPO2'!G31</f>
        <v>79.72</v>
      </c>
      <c r="K20" s="123"/>
      <c r="L20" s="114">
        <f>SUM(E20:K20)</f>
        <v>406.46000000000004</v>
      </c>
      <c r="M20" s="122">
        <f>'[1]2.1.2_Riga_TOPO2'!G37</f>
        <v>1</v>
      </c>
      <c r="N20" s="117">
        <f>ROUND(L20/M20,2)</f>
        <v>406.46</v>
      </c>
    </row>
    <row r="21" spans="1:14" s="23" customFormat="1" ht="45" x14ac:dyDescent="0.25">
      <c r="A21" s="30" t="s">
        <v>191</v>
      </c>
      <c r="B21" s="39" t="s">
        <v>111</v>
      </c>
      <c r="C21" s="35" t="s">
        <v>268</v>
      </c>
      <c r="D21" s="5" t="s">
        <v>112</v>
      </c>
      <c r="E21" s="122">
        <f>'[1]2.1.3._TOPO10'!G15</f>
        <v>102.22999999999999</v>
      </c>
      <c r="F21" s="122">
        <f>'[1]2.1.3._TOPO10'!G23</f>
        <v>24.63</v>
      </c>
      <c r="G21" s="122"/>
      <c r="H21" s="122"/>
      <c r="I21" s="122"/>
      <c r="J21" s="122">
        <f>'[1]2.1.3._TOPO10'!G30</f>
        <v>30.96</v>
      </c>
      <c r="K21" s="123"/>
      <c r="L21" s="114">
        <f>SUM(E21:K21)</f>
        <v>157.82</v>
      </c>
      <c r="M21" s="122">
        <f>'[1]2.1.3._TOPO10'!G36</f>
        <v>22</v>
      </c>
      <c r="N21" s="117">
        <f>ROUND(L21/M21,2)</f>
        <v>7.17</v>
      </c>
    </row>
    <row r="22" spans="1:14" s="23" customFormat="1" ht="45" x14ac:dyDescent="0.25">
      <c r="A22" s="30" t="s">
        <v>192</v>
      </c>
      <c r="B22" s="39" t="s">
        <v>113</v>
      </c>
      <c r="C22" s="35" t="s">
        <v>263</v>
      </c>
      <c r="D22" s="5" t="s">
        <v>114</v>
      </c>
      <c r="E22" s="122">
        <f>'[1]2.1.4_TOPO10_LV'!G15</f>
        <v>578.95000000000005</v>
      </c>
      <c r="F22" s="122">
        <f>'[1]2.1.4_TOPO10_LV'!G23</f>
        <v>139.47</v>
      </c>
      <c r="G22" s="122"/>
      <c r="H22" s="122"/>
      <c r="I22" s="122"/>
      <c r="J22" s="122">
        <f>'[1]2.1.4_TOPO10_LV'!G30</f>
        <v>175.29000000000002</v>
      </c>
      <c r="K22" s="123"/>
      <c r="L22" s="114">
        <f>SUM(E22:K22)</f>
        <v>893.71</v>
      </c>
      <c r="M22" s="122">
        <f>'[1]2.1.4_TOPO10_LV'!G36</f>
        <v>1</v>
      </c>
      <c r="N22" s="117">
        <f t="shared" ref="N22:N38" si="3">ROUND(L22/M22,2)</f>
        <v>893.71</v>
      </c>
    </row>
    <row r="23" spans="1:14" s="23" customFormat="1" ht="15.75" x14ac:dyDescent="0.25">
      <c r="A23" s="37" t="s">
        <v>193</v>
      </c>
      <c r="B23" s="38" t="s">
        <v>115</v>
      </c>
      <c r="C23" s="215" t="s">
        <v>116</v>
      </c>
      <c r="D23" s="215"/>
      <c r="E23" s="187">
        <f>SUM(E24:E27)</f>
        <v>935.71999999999991</v>
      </c>
      <c r="F23" s="187">
        <f t="shared" ref="F23:L23" si="4">SUM(F24:F27)</f>
        <v>225.41</v>
      </c>
      <c r="G23" s="187">
        <f t="shared" si="4"/>
        <v>0</v>
      </c>
      <c r="H23" s="187"/>
      <c r="I23" s="187"/>
      <c r="J23" s="187">
        <f t="shared" si="4"/>
        <v>283.29999999999995</v>
      </c>
      <c r="K23" s="187">
        <f t="shared" si="4"/>
        <v>0</v>
      </c>
      <c r="L23" s="187">
        <f t="shared" si="4"/>
        <v>1444.4299999999998</v>
      </c>
      <c r="M23" s="118"/>
      <c r="N23" s="121"/>
    </row>
    <row r="24" spans="1:14" s="23" customFormat="1" ht="51" x14ac:dyDescent="0.25">
      <c r="A24" s="30" t="s">
        <v>194</v>
      </c>
      <c r="B24" s="39" t="s">
        <v>117</v>
      </c>
      <c r="C24" s="35" t="s">
        <v>231</v>
      </c>
      <c r="D24" s="5" t="s">
        <v>118</v>
      </c>
      <c r="E24" s="122">
        <f>'[1]2.2.1._orto_tif'!G15</f>
        <v>194.64</v>
      </c>
      <c r="F24" s="122">
        <f>'[1]2.2.1._orto_tif'!G21</f>
        <v>46.89</v>
      </c>
      <c r="G24" s="122"/>
      <c r="H24" s="122"/>
      <c r="I24" s="122"/>
      <c r="J24" s="122">
        <f>'[1]2.2.1._orto_tif'!G31</f>
        <v>58.929999999999993</v>
      </c>
      <c r="K24" s="123"/>
      <c r="L24" s="114">
        <f>SUM(E24:K24)</f>
        <v>300.45999999999998</v>
      </c>
      <c r="M24" s="122">
        <f>'[1]2.2.1._orto_tif'!G34</f>
        <v>120</v>
      </c>
      <c r="N24" s="117">
        <f t="shared" si="3"/>
        <v>2.5</v>
      </c>
    </row>
    <row r="25" spans="1:14" s="23" customFormat="1" ht="51" x14ac:dyDescent="0.25">
      <c r="A25" s="30" t="s">
        <v>195</v>
      </c>
      <c r="B25" s="39" t="s">
        <v>119</v>
      </c>
      <c r="C25" s="35" t="s">
        <v>232</v>
      </c>
      <c r="D25" s="5" t="s">
        <v>120</v>
      </c>
      <c r="E25" s="122">
        <f>'[1]2.2.2_ORTO SID10'!G15</f>
        <v>48.169999999999995</v>
      </c>
      <c r="F25" s="122">
        <f>'[1]2.2.2_ORTO SID10'!G21</f>
        <v>11.6</v>
      </c>
      <c r="G25" s="122"/>
      <c r="H25" s="122"/>
      <c r="I25" s="122"/>
      <c r="J25" s="122">
        <f>'[1]2.2.2_ORTO SID10'!G31</f>
        <v>14.58</v>
      </c>
      <c r="K25" s="123"/>
      <c r="L25" s="114">
        <f>SUM(E25:K25)</f>
        <v>74.349999999999994</v>
      </c>
      <c r="M25" s="122">
        <f>'[1]2.2.2_ORTO SID10'!G34</f>
        <v>10</v>
      </c>
      <c r="N25" s="117">
        <f t="shared" si="3"/>
        <v>7.44</v>
      </c>
    </row>
    <row r="26" spans="1:14" s="23" customFormat="1" ht="51" x14ac:dyDescent="0.25">
      <c r="A26" s="30" t="s">
        <v>196</v>
      </c>
      <c r="B26" s="39" t="s">
        <v>121</v>
      </c>
      <c r="C26" s="40" t="s">
        <v>233</v>
      </c>
      <c r="D26" s="5" t="s">
        <v>122</v>
      </c>
      <c r="E26" s="122">
        <f>'[1]2.2.3._orto SID50'!G15</f>
        <v>119.21000000000001</v>
      </c>
      <c r="F26" s="122">
        <f>'[1]2.2.3._orto SID50'!G21</f>
        <v>28.72</v>
      </c>
      <c r="G26" s="122"/>
      <c r="H26" s="122"/>
      <c r="I26" s="122"/>
      <c r="J26" s="122">
        <f>'[1]2.2.3._orto SID50'!G31</f>
        <v>36.090000000000003</v>
      </c>
      <c r="K26" s="123"/>
      <c r="L26" s="114">
        <f t="shared" ref="L26:L27" si="5">SUM(E26:K26)</f>
        <v>184.02</v>
      </c>
      <c r="M26" s="122">
        <f>'[1]2.2.3._orto SID50'!G34</f>
        <v>6</v>
      </c>
      <c r="N26" s="117">
        <f t="shared" si="3"/>
        <v>30.67</v>
      </c>
    </row>
    <row r="27" spans="1:14" s="23" customFormat="1" ht="45" x14ac:dyDescent="0.25">
      <c r="A27" s="30" t="s">
        <v>197</v>
      </c>
      <c r="B27" s="39" t="s">
        <v>123</v>
      </c>
      <c r="C27" s="40" t="s">
        <v>234</v>
      </c>
      <c r="D27" s="41" t="s">
        <v>114</v>
      </c>
      <c r="E27" s="122">
        <f>'[1]2.2.2._Orto_LV'!G15</f>
        <v>573.69999999999993</v>
      </c>
      <c r="F27" s="122">
        <f>'[1]2.2.2._Orto_LV'!G21</f>
        <v>138.19999999999999</v>
      </c>
      <c r="G27" s="122"/>
      <c r="H27" s="122"/>
      <c r="I27" s="122"/>
      <c r="J27" s="122">
        <f>'[1]2.2.2._Orto_LV'!G31</f>
        <v>173.7</v>
      </c>
      <c r="K27" s="123"/>
      <c r="L27" s="114">
        <f t="shared" si="5"/>
        <v>885.59999999999991</v>
      </c>
      <c r="M27" s="122">
        <f>'[1]2.2.2._Orto_LV'!G34</f>
        <v>1</v>
      </c>
      <c r="N27" s="117">
        <f t="shared" si="3"/>
        <v>885.6</v>
      </c>
    </row>
    <row r="28" spans="1:14" s="23" customFormat="1" x14ac:dyDescent="0.25">
      <c r="A28" s="37" t="s">
        <v>198</v>
      </c>
      <c r="B28" s="38" t="s">
        <v>124</v>
      </c>
      <c r="C28" s="216" t="s">
        <v>264</v>
      </c>
      <c r="D28" s="216"/>
      <c r="E28" s="187">
        <f>SUM(E29:E38)</f>
        <v>7097.4999999999991</v>
      </c>
      <c r="F28" s="187">
        <f t="shared" ref="F28:K28" si="6">SUM(F29:F38)</f>
        <v>1709.7900000000002</v>
      </c>
      <c r="G28" s="187">
        <f t="shared" si="6"/>
        <v>0</v>
      </c>
      <c r="H28" s="187"/>
      <c r="I28" s="187"/>
      <c r="J28" s="187">
        <f>SUM(J29:J38)</f>
        <v>2148.9600000000005</v>
      </c>
      <c r="K28" s="187">
        <f t="shared" si="6"/>
        <v>0</v>
      </c>
      <c r="L28" s="189">
        <f>SUM(L29:L38)</f>
        <v>10956.249999999998</v>
      </c>
      <c r="M28" s="118"/>
      <c r="N28" s="121"/>
    </row>
    <row r="29" spans="1:14" s="23" customFormat="1" ht="45" x14ac:dyDescent="0.25">
      <c r="A29" s="30" t="s">
        <v>199</v>
      </c>
      <c r="B29" s="42" t="s">
        <v>125</v>
      </c>
      <c r="C29" s="9" t="s">
        <v>269</v>
      </c>
      <c r="D29" s="8" t="s">
        <v>112</v>
      </c>
      <c r="E29" s="122">
        <f>'[1]2.3.1.DTM_5m'!G15</f>
        <v>24.26</v>
      </c>
      <c r="F29" s="122">
        <f>'[1]2.3.1.DTM_5m'!G23</f>
        <v>5.84</v>
      </c>
      <c r="G29" s="122"/>
      <c r="H29" s="122"/>
      <c r="I29" s="124"/>
      <c r="J29" s="122">
        <f>'[2]2.3.1.DTM_5m'!$G$28</f>
        <v>7.34</v>
      </c>
      <c r="K29" s="123"/>
      <c r="L29" s="114">
        <f>SUM(E29:K29)</f>
        <v>37.44</v>
      </c>
      <c r="M29" s="122">
        <f>'[1]2.3.1.DTM_5m'!G36</f>
        <v>2</v>
      </c>
      <c r="N29" s="117">
        <f t="shared" si="3"/>
        <v>18.72</v>
      </c>
    </row>
    <row r="30" spans="1:14" s="23" customFormat="1" ht="45" x14ac:dyDescent="0.25">
      <c r="A30" s="30" t="s">
        <v>200</v>
      </c>
      <c r="B30" s="42" t="s">
        <v>126</v>
      </c>
      <c r="C30" s="49" t="s">
        <v>270</v>
      </c>
      <c r="D30" s="43" t="s">
        <v>108</v>
      </c>
      <c r="E30" s="208">
        <f>'[1]2.3.2. _2.3.3._DTM_DRM_TIFF'!G16</f>
        <v>47.48</v>
      </c>
      <c r="F30" s="208">
        <f>'[1]2.3.2. _2.3.3._DTM_DRM_TIFF'!G23</f>
        <v>11.44</v>
      </c>
      <c r="G30" s="208"/>
      <c r="H30" s="208"/>
      <c r="I30" s="217"/>
      <c r="J30" s="208">
        <f>'[1]2.3.2. _2.3.3._DTM_DRM_TIFF'!G33</f>
        <v>14.379999999999999</v>
      </c>
      <c r="K30" s="218"/>
      <c r="L30" s="220">
        <f>SUM(E30:K31)</f>
        <v>73.3</v>
      </c>
      <c r="M30" s="208">
        <f>'[1]2.3.2. _2.3.3._DTM_DRM_TIFF'!G36</f>
        <v>18</v>
      </c>
      <c r="N30" s="233">
        <f>L30/M30</f>
        <v>4.072222222222222</v>
      </c>
    </row>
    <row r="31" spans="1:14" s="23" customFormat="1" ht="45" x14ac:dyDescent="0.25">
      <c r="A31" s="30" t="s">
        <v>201</v>
      </c>
      <c r="B31" s="42" t="s">
        <v>127</v>
      </c>
      <c r="C31" s="49" t="s">
        <v>271</v>
      </c>
      <c r="D31" s="43" t="s">
        <v>108</v>
      </c>
      <c r="E31" s="209"/>
      <c r="F31" s="209"/>
      <c r="G31" s="209"/>
      <c r="H31" s="209"/>
      <c r="I31" s="217"/>
      <c r="J31" s="209"/>
      <c r="K31" s="219"/>
      <c r="L31" s="221"/>
      <c r="M31" s="209"/>
      <c r="N31" s="235"/>
    </row>
    <row r="32" spans="1:14" s="23" customFormat="1" ht="45" x14ac:dyDescent="0.25">
      <c r="A32" s="30" t="s">
        <v>202</v>
      </c>
      <c r="B32" s="42" t="s">
        <v>128</v>
      </c>
      <c r="C32" s="49" t="s">
        <v>272</v>
      </c>
      <c r="D32" s="5" t="s">
        <v>129</v>
      </c>
      <c r="E32" s="208">
        <f>'[1]2.3.4._2.3.5. (DTM_DRM _ECW50'!G16</f>
        <v>1067.75</v>
      </c>
      <c r="F32" s="208">
        <f>'[1]2.3.4._2.3.5. (DTM_DRM _ECW50'!G24</f>
        <v>257.22000000000003</v>
      </c>
      <c r="G32" s="208"/>
      <c r="H32" s="208"/>
      <c r="I32" s="208"/>
      <c r="J32" s="208">
        <f>'[1]2.3.4._2.3.5. (DTM_DRM _ECW50'!G34</f>
        <v>323.29000000000002</v>
      </c>
      <c r="K32" s="218"/>
      <c r="L32" s="220">
        <f>SUM(E32:K33)</f>
        <v>1648.26</v>
      </c>
      <c r="M32" s="208">
        <f>'[1]2.3.4._2.3.5. (DTM_DRM _ECW50'!G37</f>
        <v>12</v>
      </c>
      <c r="N32" s="233">
        <f>L32/M32</f>
        <v>137.35499999999999</v>
      </c>
    </row>
    <row r="33" spans="1:14" s="23" customFormat="1" ht="54.75" customHeight="1" x14ac:dyDescent="0.25">
      <c r="A33" s="30" t="s">
        <v>203</v>
      </c>
      <c r="B33" s="42" t="s">
        <v>130</v>
      </c>
      <c r="C33" s="49" t="s">
        <v>273</v>
      </c>
      <c r="D33" s="5" t="s">
        <v>129</v>
      </c>
      <c r="E33" s="209"/>
      <c r="F33" s="209"/>
      <c r="G33" s="209"/>
      <c r="H33" s="209"/>
      <c r="I33" s="209"/>
      <c r="J33" s="209"/>
      <c r="K33" s="219"/>
      <c r="L33" s="221"/>
      <c r="M33" s="209"/>
      <c r="N33" s="235"/>
    </row>
    <row r="34" spans="1:14" s="23" customFormat="1" ht="30" x14ac:dyDescent="0.25">
      <c r="A34" s="30" t="s">
        <v>204</v>
      </c>
      <c r="B34" s="42" t="s">
        <v>131</v>
      </c>
      <c r="C34" s="174" t="s">
        <v>274</v>
      </c>
      <c r="D34" s="5" t="s">
        <v>129</v>
      </c>
      <c r="E34" s="208">
        <f>'[1]2.3.6._2.3.7._2.3.8. 1m '!G17</f>
        <v>5329.8499999999995</v>
      </c>
      <c r="F34" s="208">
        <f>'[1]2.3.6._2.3.7._2.3.8. 1m '!G25</f>
        <v>1283.96</v>
      </c>
      <c r="G34" s="208"/>
      <c r="H34" s="208"/>
      <c r="I34" s="208"/>
      <c r="J34" s="208">
        <f>'[1]2.3.6._2.3.7._2.3.8. 1m '!G35</f>
        <v>1613.7600000000002</v>
      </c>
      <c r="K34" s="218"/>
      <c r="L34" s="220">
        <f>SUM(E34:K36)</f>
        <v>8227.57</v>
      </c>
      <c r="M34" s="208">
        <f>'[1]2.3.6._2.3.7._2.3.8. 1m '!G38</f>
        <v>38</v>
      </c>
      <c r="N34" s="233">
        <f>L34/M34</f>
        <v>216.51499999999999</v>
      </c>
    </row>
    <row r="35" spans="1:14" s="23" customFormat="1" ht="30" x14ac:dyDescent="0.25">
      <c r="A35" s="30" t="s">
        <v>205</v>
      </c>
      <c r="B35" s="42" t="s">
        <v>132</v>
      </c>
      <c r="C35" s="174" t="s">
        <v>275</v>
      </c>
      <c r="D35" s="5" t="s">
        <v>129</v>
      </c>
      <c r="E35" s="222"/>
      <c r="F35" s="222"/>
      <c r="G35" s="222"/>
      <c r="H35" s="222"/>
      <c r="I35" s="222"/>
      <c r="J35" s="222"/>
      <c r="K35" s="226"/>
      <c r="L35" s="236"/>
      <c r="M35" s="222"/>
      <c r="N35" s="234"/>
    </row>
    <row r="36" spans="1:14" s="23" customFormat="1" ht="45" x14ac:dyDescent="0.25">
      <c r="A36" s="30" t="s">
        <v>206</v>
      </c>
      <c r="B36" s="42" t="s">
        <v>133</v>
      </c>
      <c r="C36" s="174" t="s">
        <v>276</v>
      </c>
      <c r="D36" s="5" t="s">
        <v>129</v>
      </c>
      <c r="E36" s="209"/>
      <c r="F36" s="209"/>
      <c r="G36" s="209"/>
      <c r="H36" s="209"/>
      <c r="I36" s="209"/>
      <c r="J36" s="209"/>
      <c r="K36" s="219"/>
      <c r="L36" s="221"/>
      <c r="M36" s="209"/>
      <c r="N36" s="235"/>
    </row>
    <row r="37" spans="1:14" s="23" customFormat="1" ht="30" x14ac:dyDescent="0.25">
      <c r="A37" s="30" t="s">
        <v>207</v>
      </c>
      <c r="B37" s="42" t="s">
        <v>134</v>
      </c>
      <c r="C37" s="174" t="s">
        <v>277</v>
      </c>
      <c r="D37" s="5" t="s">
        <v>129</v>
      </c>
      <c r="E37" s="122">
        <f>'[1]2.3.9. 1m DRM aeofoto'!G15</f>
        <v>597.25</v>
      </c>
      <c r="F37" s="122">
        <f>'[1]2.3.9. 1m DRM aeofoto'!G23</f>
        <v>143.88</v>
      </c>
      <c r="G37" s="122"/>
      <c r="H37" s="122"/>
      <c r="I37" s="122"/>
      <c r="J37" s="122">
        <f>'[1]2.3.9. 1m DRM aeofoto'!G33</f>
        <v>180.82999999999998</v>
      </c>
      <c r="K37" s="123"/>
      <c r="L37" s="114">
        <f>SUM(E37:K37)</f>
        <v>921.96</v>
      </c>
      <c r="M37" s="122">
        <f>'[1]2.3.9. 1m DRM aeofoto'!G36</f>
        <v>6</v>
      </c>
      <c r="N37" s="117">
        <f>L37/M37</f>
        <v>153.66</v>
      </c>
    </row>
    <row r="38" spans="1:14" s="23" customFormat="1" ht="45" x14ac:dyDescent="0.25">
      <c r="A38" s="30" t="s">
        <v>208</v>
      </c>
      <c r="B38" s="42" t="s">
        <v>135</v>
      </c>
      <c r="C38" s="49" t="s">
        <v>278</v>
      </c>
      <c r="D38" s="5" t="s">
        <v>112</v>
      </c>
      <c r="E38" s="122">
        <f>'[1]2.3.10._DRM_horiz'!G15</f>
        <v>30.910000000000004</v>
      </c>
      <c r="F38" s="122">
        <f>'[1]2.3.10._DRM_horiz'!G23</f>
        <v>7.45</v>
      </c>
      <c r="G38" s="122"/>
      <c r="H38" s="122"/>
      <c r="I38" s="122"/>
      <c r="J38" s="122">
        <f>'[2]2.3.10._DRM_horiz'!$G$28</f>
        <v>9.36</v>
      </c>
      <c r="K38" s="123"/>
      <c r="L38" s="114">
        <f>SUM(E38:K38)</f>
        <v>47.720000000000006</v>
      </c>
      <c r="M38" s="122">
        <f>'[1]2.3.10._DRM_horiz'!G36</f>
        <v>6</v>
      </c>
      <c r="N38" s="117">
        <f t="shared" si="3"/>
        <v>7.95</v>
      </c>
    </row>
    <row r="39" spans="1:14" s="23" customFormat="1" ht="15.75" x14ac:dyDescent="0.25">
      <c r="A39" s="37" t="s">
        <v>209</v>
      </c>
      <c r="B39" s="38" t="s">
        <v>136</v>
      </c>
      <c r="C39" s="227" t="s">
        <v>137</v>
      </c>
      <c r="D39" s="227"/>
      <c r="E39" s="169">
        <f>SUM(E40:E45)</f>
        <v>1204.9000000000001</v>
      </c>
      <c r="F39" s="169">
        <f t="shared" ref="F39:K39" si="7">SUM(F40:F45)</f>
        <v>290.26</v>
      </c>
      <c r="G39" s="169">
        <f t="shared" si="7"/>
        <v>0</v>
      </c>
      <c r="H39" s="169"/>
      <c r="I39" s="169"/>
      <c r="J39" s="169">
        <f>SUM(J40:J45)</f>
        <v>364.83000000000004</v>
      </c>
      <c r="K39" s="170">
        <f t="shared" si="7"/>
        <v>0</v>
      </c>
      <c r="L39" s="171">
        <f>SUM(L40:L45)</f>
        <v>1859.9900000000002</v>
      </c>
      <c r="M39" s="118"/>
      <c r="N39" s="121"/>
    </row>
    <row r="40" spans="1:14" s="23" customFormat="1" x14ac:dyDescent="0.25">
      <c r="A40" s="30" t="s">
        <v>210</v>
      </c>
      <c r="B40" s="44" t="s">
        <v>138</v>
      </c>
      <c r="C40" s="14" t="s">
        <v>267</v>
      </c>
      <c r="D40" s="31"/>
      <c r="E40" s="31"/>
      <c r="F40" s="31"/>
      <c r="G40" s="31"/>
      <c r="H40" s="31"/>
      <c r="I40" s="31"/>
      <c r="J40" s="31"/>
      <c r="K40" s="33"/>
      <c r="L40" s="30"/>
      <c r="M40" s="31"/>
      <c r="N40" s="34"/>
    </row>
    <row r="41" spans="1:14" s="23" customFormat="1" ht="30" x14ac:dyDescent="0.25">
      <c r="A41" s="30" t="s">
        <v>211</v>
      </c>
      <c r="B41" s="45" t="s">
        <v>139</v>
      </c>
      <c r="C41" s="35" t="s">
        <v>140</v>
      </c>
      <c r="D41" s="5" t="s">
        <v>141</v>
      </c>
      <c r="E41" s="122">
        <f>'[1]2.4.1.1. WMTS_1g'!G15</f>
        <v>944.32999999999993</v>
      </c>
      <c r="F41" s="122">
        <f>'[1]2.4.1.1. WMTS_1g'!G21</f>
        <v>227.49</v>
      </c>
      <c r="G41" s="122"/>
      <c r="H41" s="122"/>
      <c r="I41" s="122"/>
      <c r="J41" s="122">
        <f>'[1]2.4.1.1. WMTS_1g'!G28</f>
        <v>285.92</v>
      </c>
      <c r="K41" s="123"/>
      <c r="L41" s="114">
        <f>SUM(E41:J41)</f>
        <v>1457.74</v>
      </c>
      <c r="M41" s="122">
        <f>'[1]2.4.1.1. WMTS_1g'!G34</f>
        <v>4</v>
      </c>
      <c r="N41" s="117">
        <f>ROUND(L41/M41,2)</f>
        <v>364.44</v>
      </c>
    </row>
    <row r="42" spans="1:14" s="23" customFormat="1" ht="30" x14ac:dyDescent="0.25">
      <c r="A42" s="30" t="s">
        <v>212</v>
      </c>
      <c r="B42" s="45" t="s">
        <v>142</v>
      </c>
      <c r="C42" s="35" t="s">
        <v>143</v>
      </c>
      <c r="D42" s="5" t="s">
        <v>141</v>
      </c>
      <c r="E42" s="122">
        <f>'[1]2.4.1.2._WMTS_1m'!G15</f>
        <v>74.44</v>
      </c>
      <c r="F42" s="122">
        <f>'[1]2.4.1.2._WMTS_1m'!G21</f>
        <v>17.93</v>
      </c>
      <c r="G42" s="122"/>
      <c r="H42" s="122"/>
      <c r="I42" s="122"/>
      <c r="J42" s="122">
        <f>'[1]2.4.1.2._WMTS_1m'!G28</f>
        <v>22.54</v>
      </c>
      <c r="K42" s="123"/>
      <c r="L42" s="114">
        <f>SUM(E42:J42)</f>
        <v>114.91</v>
      </c>
      <c r="M42" s="122">
        <f>'[1]2.4.1.2._WMTS_1m'!G34</f>
        <v>2</v>
      </c>
      <c r="N42" s="117">
        <f>ROUND(L42/M42,2)</f>
        <v>57.46</v>
      </c>
    </row>
    <row r="43" spans="1:14" s="23" customFormat="1" x14ac:dyDescent="0.25">
      <c r="A43" s="37" t="s">
        <v>213</v>
      </c>
      <c r="B43" s="46" t="s">
        <v>144</v>
      </c>
      <c r="C43" s="47" t="s">
        <v>145</v>
      </c>
      <c r="D43" s="48"/>
      <c r="E43" s="118"/>
      <c r="F43" s="118"/>
      <c r="G43" s="118"/>
      <c r="H43" s="118"/>
      <c r="I43" s="118"/>
      <c r="J43" s="118"/>
      <c r="K43" s="119"/>
      <c r="L43" s="120"/>
      <c r="M43" s="118"/>
      <c r="N43" s="121"/>
    </row>
    <row r="44" spans="1:14" s="23" customFormat="1" x14ac:dyDescent="0.25">
      <c r="A44" s="30" t="s">
        <v>214</v>
      </c>
      <c r="B44" s="45" t="s">
        <v>146</v>
      </c>
      <c r="C44" s="35" t="s">
        <v>147</v>
      </c>
      <c r="D44" s="5" t="s">
        <v>148</v>
      </c>
      <c r="E44" s="122">
        <f>'[1]2.4.2.1._datu kopa_1g'!G16</f>
        <v>146.94000000000003</v>
      </c>
      <c r="F44" s="122">
        <f>'[1]2.4.2.1._datu kopa_1g'!G21</f>
        <v>35.4</v>
      </c>
      <c r="G44" s="122"/>
      <c r="H44" s="122"/>
      <c r="I44" s="122"/>
      <c r="J44" s="122">
        <f>'[1]2.4.2.1._datu kopa_1g'!G28</f>
        <v>44.5</v>
      </c>
      <c r="K44" s="123"/>
      <c r="L44" s="114">
        <f>SUM(E44:J44)</f>
        <v>226.84000000000003</v>
      </c>
      <c r="M44" s="122">
        <f>'[1]2.4.2.1._datu kopa_1g'!G34</f>
        <v>6</v>
      </c>
      <c r="N44" s="117">
        <f>ROUND(L44/M44,2)</f>
        <v>37.81</v>
      </c>
    </row>
    <row r="45" spans="1:14" s="23" customFormat="1" x14ac:dyDescent="0.25">
      <c r="A45" s="30" t="s">
        <v>215</v>
      </c>
      <c r="B45" s="39" t="s">
        <v>149</v>
      </c>
      <c r="C45" s="35" t="s">
        <v>150</v>
      </c>
      <c r="D45" s="5" t="s">
        <v>151</v>
      </c>
      <c r="E45" s="122">
        <f>'[1]2.4.2.2._datu kopa_1m'!G16</f>
        <v>39.190000000000005</v>
      </c>
      <c r="F45" s="122">
        <f>'[1]2.4.2.2._datu kopa_1m'!G21</f>
        <v>9.44</v>
      </c>
      <c r="G45" s="122"/>
      <c r="H45" s="122"/>
      <c r="I45" s="122"/>
      <c r="J45" s="122">
        <f>'[2]2.4.2.2._datu kopa_1m'!$G$26</f>
        <v>11.87</v>
      </c>
      <c r="K45" s="123"/>
      <c r="L45" s="114">
        <f>SUM(E45:J45)</f>
        <v>60.5</v>
      </c>
      <c r="M45" s="122">
        <f>'[1]2.4.2.2._datu kopa_1m'!G34</f>
        <v>4</v>
      </c>
      <c r="N45" s="117">
        <f t="shared" ref="N45" si="8">ROUND(L45/M45,2)</f>
        <v>15.13</v>
      </c>
    </row>
    <row r="46" spans="1:14" s="23" customFormat="1" ht="34.5" customHeight="1" x14ac:dyDescent="0.3">
      <c r="A46" s="30" t="s">
        <v>216</v>
      </c>
      <c r="B46" s="36" t="s">
        <v>152</v>
      </c>
      <c r="C46" s="228" t="s">
        <v>153</v>
      </c>
      <c r="D46" s="228"/>
      <c r="E46" s="166">
        <f>SUM(E47:E59)</f>
        <v>1257.9299999999996</v>
      </c>
      <c r="F46" s="166">
        <f t="shared" ref="F46:G46" si="9">SUM(F47:F59)</f>
        <v>303.04000000000002</v>
      </c>
      <c r="G46" s="166">
        <f t="shared" si="9"/>
        <v>202</v>
      </c>
      <c r="H46" s="166"/>
      <c r="I46" s="166"/>
      <c r="J46" s="166">
        <f>SUM(J47:J59)</f>
        <v>380.87</v>
      </c>
      <c r="K46" s="167">
        <f t="shared" ref="K46" si="10">SUM(K47:K59)</f>
        <v>0</v>
      </c>
      <c r="L46" s="168">
        <f>SUM(L47:L59)</f>
        <v>2143.8399999999997</v>
      </c>
      <c r="M46" s="122"/>
      <c r="N46" s="117"/>
    </row>
    <row r="47" spans="1:14" s="23" customFormat="1" x14ac:dyDescent="0.25">
      <c r="A47" s="30" t="s">
        <v>217</v>
      </c>
      <c r="B47" s="39" t="s">
        <v>154</v>
      </c>
      <c r="C47" s="35" t="s">
        <v>155</v>
      </c>
      <c r="D47" s="5" t="s">
        <v>87</v>
      </c>
      <c r="E47" s="122">
        <f>'[1]3.1._spec pak'!G15</f>
        <v>561.59999999999991</v>
      </c>
      <c r="F47" s="122">
        <f>'[1]3.1._spec pak'!G20</f>
        <v>135.29</v>
      </c>
      <c r="G47" s="122"/>
      <c r="H47" s="122"/>
      <c r="I47" s="122"/>
      <c r="J47" s="122">
        <f>'[1]3.1._spec pak'!G30</f>
        <v>170.04</v>
      </c>
      <c r="K47" s="123"/>
      <c r="L47" s="114">
        <f>SUM(E47:J47)</f>
        <v>866.92999999999984</v>
      </c>
      <c r="M47" s="122">
        <f>'[1]3.1._spec pak'!G33</f>
        <v>48</v>
      </c>
      <c r="N47" s="117">
        <f>ROUND(L47/M47,2)</f>
        <v>18.059999999999999</v>
      </c>
    </row>
    <row r="48" spans="1:14" s="23" customFormat="1" ht="15.75" x14ac:dyDescent="0.25">
      <c r="A48" s="37" t="s">
        <v>218</v>
      </c>
      <c r="B48" s="38" t="s">
        <v>156</v>
      </c>
      <c r="C48" s="229" t="s">
        <v>157</v>
      </c>
      <c r="D48" s="230"/>
      <c r="E48" s="118"/>
      <c r="F48" s="118"/>
      <c r="G48" s="118"/>
      <c r="H48" s="118"/>
      <c r="I48" s="118"/>
      <c r="J48" s="118"/>
      <c r="K48" s="119"/>
      <c r="L48" s="120"/>
      <c r="M48" s="118"/>
      <c r="N48" s="121"/>
    </row>
    <row r="49" spans="1:14" s="23" customFormat="1" x14ac:dyDescent="0.25">
      <c r="A49" s="30" t="s">
        <v>219</v>
      </c>
      <c r="B49" s="39" t="s">
        <v>158</v>
      </c>
      <c r="C49" s="49" t="s">
        <v>159</v>
      </c>
      <c r="D49" s="5" t="s">
        <v>160</v>
      </c>
      <c r="E49" s="122">
        <f>'[1]3.2.1._A4izd'!G15</f>
        <v>2.29</v>
      </c>
      <c r="F49" s="122">
        <f>'[1]3.2.1._A4izd'!G20</f>
        <v>0.55000000000000004</v>
      </c>
      <c r="G49" s="122"/>
      <c r="H49" s="122"/>
      <c r="I49" s="122"/>
      <c r="J49" s="122">
        <f>'[1]3.2.1._A4izd'!G27</f>
        <v>0.69</v>
      </c>
      <c r="K49" s="123"/>
      <c r="L49" s="114">
        <f>SUM(E49:J49)</f>
        <v>3.53</v>
      </c>
      <c r="M49" s="122">
        <f>'[1]3.2.1._A4izd'!G32</f>
        <v>4</v>
      </c>
      <c r="N49" s="117">
        <f>ROUND(L49/M49,2)</f>
        <v>0.88</v>
      </c>
    </row>
    <row r="50" spans="1:14" s="23" customFormat="1" x14ac:dyDescent="0.25">
      <c r="A50" s="30" t="s">
        <v>220</v>
      </c>
      <c r="B50" s="39" t="s">
        <v>161</v>
      </c>
      <c r="C50" s="49" t="s">
        <v>162</v>
      </c>
      <c r="D50" s="5" t="s">
        <v>160</v>
      </c>
      <c r="E50" s="122">
        <f>'[1]3.2.2._A3izd'!G15</f>
        <v>4.12</v>
      </c>
      <c r="F50" s="122">
        <f>'[1]3.2.2._A3izd'!G20</f>
        <v>0.99</v>
      </c>
      <c r="G50" s="122"/>
      <c r="H50" s="122"/>
      <c r="I50" s="122"/>
      <c r="J50" s="122">
        <f>'[1]3.2.2._A3izd'!G27</f>
        <v>1.25</v>
      </c>
      <c r="K50" s="123"/>
      <c r="L50" s="114">
        <f>SUM(E50:J50)</f>
        <v>6.36</v>
      </c>
      <c r="M50" s="122">
        <f>'[1]3.2.2._A3izd'!G32</f>
        <v>6</v>
      </c>
      <c r="N50" s="117">
        <f>ROUND(L50/M50,2)</f>
        <v>1.06</v>
      </c>
    </row>
    <row r="51" spans="1:14" s="23" customFormat="1" x14ac:dyDescent="0.25">
      <c r="A51" s="30" t="s">
        <v>221</v>
      </c>
      <c r="B51" s="39" t="s">
        <v>163</v>
      </c>
      <c r="C51" s="49" t="s">
        <v>164</v>
      </c>
      <c r="D51" s="5" t="s">
        <v>160</v>
      </c>
      <c r="E51" s="122">
        <f>'[1]3.2.3._A2izd'!G15</f>
        <v>8.24</v>
      </c>
      <c r="F51" s="122">
        <f>'[1]3.2.3._A2izd'!G20</f>
        <v>1.99</v>
      </c>
      <c r="G51" s="122">
        <f>'[1]3.2.3._A2izd'!G21</f>
        <v>14</v>
      </c>
      <c r="H51" s="122"/>
      <c r="I51" s="122"/>
      <c r="J51" s="122">
        <f>'[1]3.2.3._A2izd'!G28</f>
        <v>2.4900000000000002</v>
      </c>
      <c r="K51" s="123"/>
      <c r="L51" s="114">
        <f>SUM(E51:J51)</f>
        <v>26.72</v>
      </c>
      <c r="M51" s="122">
        <f>'[1]3.2.3._A2izd'!G34</f>
        <v>4</v>
      </c>
      <c r="N51" s="117">
        <f t="shared" ref="N51:N53" si="11">ROUND(L51/M51,2)</f>
        <v>6.68</v>
      </c>
    </row>
    <row r="52" spans="1:14" s="23" customFormat="1" x14ac:dyDescent="0.25">
      <c r="A52" s="30" t="s">
        <v>222</v>
      </c>
      <c r="B52" s="39" t="s">
        <v>165</v>
      </c>
      <c r="C52" s="49" t="s">
        <v>166</v>
      </c>
      <c r="D52" s="5" t="s">
        <v>160</v>
      </c>
      <c r="E52" s="122">
        <f>'[1]3.2.4._A1izd'!G15</f>
        <v>34.29</v>
      </c>
      <c r="F52" s="122">
        <f>'[1]3.2.4._A1izd'!G20</f>
        <v>8.26</v>
      </c>
      <c r="G52" s="122">
        <f>'[1]3.2.4._A1izd'!G21</f>
        <v>60</v>
      </c>
      <c r="H52" s="122"/>
      <c r="I52" s="122"/>
      <c r="J52" s="122">
        <f>'[1]3.2.4._A1izd'!G28</f>
        <v>10.38</v>
      </c>
      <c r="K52" s="123"/>
      <c r="L52" s="114">
        <f>SUM(E52:J52)</f>
        <v>112.92999999999999</v>
      </c>
      <c r="M52" s="122">
        <f>'[1]3.2.4._A1izd'!G33</f>
        <v>10</v>
      </c>
      <c r="N52" s="117">
        <f t="shared" si="11"/>
        <v>11.29</v>
      </c>
    </row>
    <row r="53" spans="1:14" s="23" customFormat="1" x14ac:dyDescent="0.25">
      <c r="A53" s="30" t="s">
        <v>223</v>
      </c>
      <c r="B53" s="39" t="s">
        <v>167</v>
      </c>
      <c r="C53" s="49" t="s">
        <v>168</v>
      </c>
      <c r="D53" s="5" t="s">
        <v>160</v>
      </c>
      <c r="E53" s="122">
        <f>'[1]3.2.5._A0izd'!G15</f>
        <v>109.79</v>
      </c>
      <c r="F53" s="122">
        <f>'[1]3.2.5._A0izd'!G20</f>
        <v>26.45</v>
      </c>
      <c r="G53" s="122">
        <f>'[1]3.2.5._A0izd'!G21</f>
        <v>128</v>
      </c>
      <c r="H53" s="122"/>
      <c r="I53" s="122"/>
      <c r="J53" s="122">
        <f>'[1]3.2.5._A0izd'!G28</f>
        <v>33.25</v>
      </c>
      <c r="K53" s="123"/>
      <c r="L53" s="114">
        <f>SUM(E53:J53)</f>
        <v>297.49</v>
      </c>
      <c r="M53" s="122">
        <f>'[1]3.2.5._A0izd'!G33</f>
        <v>16</v>
      </c>
      <c r="N53" s="117">
        <f t="shared" si="11"/>
        <v>18.59</v>
      </c>
    </row>
    <row r="54" spans="1:14" s="23" customFormat="1" ht="15.75" x14ac:dyDescent="0.25">
      <c r="A54" s="37" t="s">
        <v>224</v>
      </c>
      <c r="B54" s="38" t="s">
        <v>169</v>
      </c>
      <c r="C54" s="50" t="s">
        <v>170</v>
      </c>
      <c r="D54" s="51"/>
      <c r="E54" s="118"/>
      <c r="F54" s="118"/>
      <c r="G54" s="118"/>
      <c r="H54" s="118"/>
      <c r="I54" s="118"/>
      <c r="J54" s="118"/>
      <c r="K54" s="119"/>
      <c r="L54" s="120"/>
      <c r="M54" s="118"/>
      <c r="N54" s="121"/>
    </row>
    <row r="55" spans="1:14" s="23" customFormat="1" ht="15.75" x14ac:dyDescent="0.25">
      <c r="A55" s="30" t="s">
        <v>225</v>
      </c>
      <c r="B55" s="39" t="s">
        <v>171</v>
      </c>
      <c r="C55" s="52" t="s">
        <v>172</v>
      </c>
      <c r="D55" s="53" t="s">
        <v>173</v>
      </c>
      <c r="E55" s="208">
        <f>'[1]3.3. k poligr iesp'!G15</f>
        <v>526.81999999999994</v>
      </c>
      <c r="F55" s="208">
        <f>'[1]3.3. k poligr iesp'!G20</f>
        <v>126.91</v>
      </c>
      <c r="G55" s="208"/>
      <c r="H55" s="208"/>
      <c r="I55" s="208"/>
      <c r="J55" s="208">
        <f>'[1]3.3. k poligr iesp'!G30</f>
        <v>159.51</v>
      </c>
      <c r="K55" s="223"/>
      <c r="L55" s="231">
        <f>SUM(E55:K58)</f>
        <v>813.2399999999999</v>
      </c>
      <c r="M55" s="217">
        <f>'[1]3.3. k poligr iesp'!G32</f>
        <v>550</v>
      </c>
      <c r="N55" s="232">
        <f>ROUND(L55/M55,2)</f>
        <v>1.48</v>
      </c>
    </row>
    <row r="56" spans="1:14" s="23" customFormat="1" ht="15.75" x14ac:dyDescent="0.25">
      <c r="A56" s="30" t="s">
        <v>226</v>
      </c>
      <c r="B56" s="39" t="s">
        <v>174</v>
      </c>
      <c r="C56" s="52" t="s">
        <v>175</v>
      </c>
      <c r="D56" s="53" t="s">
        <v>173</v>
      </c>
      <c r="E56" s="222"/>
      <c r="F56" s="222"/>
      <c r="G56" s="222"/>
      <c r="H56" s="222"/>
      <c r="I56" s="222"/>
      <c r="J56" s="222"/>
      <c r="K56" s="224"/>
      <c r="L56" s="231"/>
      <c r="M56" s="217"/>
      <c r="N56" s="232"/>
    </row>
    <row r="57" spans="1:14" s="23" customFormat="1" ht="15.75" x14ac:dyDescent="0.25">
      <c r="A57" s="30" t="s">
        <v>227</v>
      </c>
      <c r="B57" s="39" t="s">
        <v>176</v>
      </c>
      <c r="C57" s="52" t="s">
        <v>230</v>
      </c>
      <c r="D57" s="53" t="s">
        <v>173</v>
      </c>
      <c r="E57" s="222"/>
      <c r="F57" s="222"/>
      <c r="G57" s="222"/>
      <c r="H57" s="222"/>
      <c r="I57" s="222"/>
      <c r="J57" s="222"/>
      <c r="K57" s="224"/>
      <c r="L57" s="231"/>
      <c r="M57" s="217"/>
      <c r="N57" s="232"/>
    </row>
    <row r="58" spans="1:14" s="23" customFormat="1" ht="15.75" x14ac:dyDescent="0.25">
      <c r="A58" s="30" t="s">
        <v>228</v>
      </c>
      <c r="B58" s="39" t="s">
        <v>177</v>
      </c>
      <c r="C58" s="83" t="s">
        <v>178</v>
      </c>
      <c r="D58" s="53" t="s">
        <v>173</v>
      </c>
      <c r="E58" s="209"/>
      <c r="F58" s="209"/>
      <c r="G58" s="209"/>
      <c r="H58" s="209"/>
      <c r="I58" s="209"/>
      <c r="J58" s="209"/>
      <c r="K58" s="225"/>
      <c r="L58" s="231"/>
      <c r="M58" s="217"/>
      <c r="N58" s="232"/>
    </row>
    <row r="59" spans="1:14" s="23" customFormat="1" ht="16.5" thickBot="1" x14ac:dyDescent="0.3">
      <c r="A59" s="85" t="s">
        <v>229</v>
      </c>
      <c r="B59" s="158" t="s">
        <v>179</v>
      </c>
      <c r="C59" s="159" t="s">
        <v>180</v>
      </c>
      <c r="D59" s="160" t="s">
        <v>181</v>
      </c>
      <c r="E59" s="125">
        <f>'[1]3.3.5._poli_TOPO250'!G15</f>
        <v>10.780000000000001</v>
      </c>
      <c r="F59" s="125">
        <f>'[1]3.3.5._poli_TOPO250'!G20</f>
        <v>2.6</v>
      </c>
      <c r="G59" s="125"/>
      <c r="H59" s="125"/>
      <c r="I59" s="125"/>
      <c r="J59" s="125">
        <f>'[2]3.3.5._poli_TOPO250'!$G$25</f>
        <v>3.26</v>
      </c>
      <c r="K59" s="128"/>
      <c r="L59" s="126">
        <f>SUM(E59:K59)</f>
        <v>16.64</v>
      </c>
      <c r="M59" s="125">
        <f>'[1]3.3.5._poli_TOPO250'!G32</f>
        <v>2</v>
      </c>
      <c r="N59" s="127">
        <f>ROUND(L59/M59,2)</f>
        <v>8.32</v>
      </c>
    </row>
    <row r="60" spans="1:14" s="23" customFormat="1" ht="42" customHeight="1" thickBot="1" x14ac:dyDescent="0.3">
      <c r="A60" s="237" t="s">
        <v>258</v>
      </c>
      <c r="B60" s="238"/>
      <c r="C60" s="238"/>
      <c r="D60" s="239"/>
      <c r="E60" s="161">
        <f t="shared" ref="E60:L60" si="12">E11+E17+E46</f>
        <v>15395.829999999998</v>
      </c>
      <c r="F60" s="161">
        <f t="shared" si="12"/>
        <v>3708.86</v>
      </c>
      <c r="G60" s="161">
        <f t="shared" si="12"/>
        <v>1222</v>
      </c>
      <c r="H60" s="161"/>
      <c r="I60" s="161"/>
      <c r="J60" s="161">
        <f t="shared" si="12"/>
        <v>4661.5</v>
      </c>
      <c r="K60" s="162">
        <f>K11+K17+K46</f>
        <v>0</v>
      </c>
      <c r="L60" s="163">
        <f t="shared" si="12"/>
        <v>24988.19</v>
      </c>
      <c r="M60" s="164"/>
      <c r="N60" s="165"/>
    </row>
    <row r="61" spans="1:14" ht="39" customHeight="1" thickBot="1" x14ac:dyDescent="0.25">
      <c r="A61" s="247" t="s">
        <v>183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</row>
    <row r="62" spans="1:14" ht="15.75" hidden="1" thickBot="1" x14ac:dyDescent="0.25"/>
    <row r="63" spans="1:14" ht="12.75" hidden="1" customHeight="1" x14ac:dyDescent="0.2">
      <c r="A63" s="248" t="s">
        <v>0</v>
      </c>
      <c r="B63" s="250" t="s">
        <v>90</v>
      </c>
      <c r="C63" s="252" t="s">
        <v>1</v>
      </c>
      <c r="D63" s="253"/>
      <c r="E63" s="254" t="s">
        <v>2</v>
      </c>
      <c r="F63" s="255"/>
      <c r="G63" s="256"/>
      <c r="H63" s="254" t="s">
        <v>3</v>
      </c>
      <c r="I63" s="255"/>
      <c r="J63" s="255"/>
      <c r="K63" s="257"/>
      <c r="L63" s="258" t="s">
        <v>4</v>
      </c>
      <c r="M63" s="260" t="s">
        <v>5</v>
      </c>
      <c r="N63" s="192" t="s">
        <v>91</v>
      </c>
    </row>
    <row r="64" spans="1:14" ht="76.5" hidden="1" x14ac:dyDescent="0.2">
      <c r="A64" s="249"/>
      <c r="B64" s="251"/>
      <c r="C64" s="56" t="s">
        <v>6</v>
      </c>
      <c r="D64" s="56" t="s">
        <v>7</v>
      </c>
      <c r="E64" s="56" t="s">
        <v>8</v>
      </c>
      <c r="F64" s="56" t="s">
        <v>9</v>
      </c>
      <c r="G64" s="56" t="s">
        <v>10</v>
      </c>
      <c r="H64" s="56" t="s">
        <v>8</v>
      </c>
      <c r="I64" s="56" t="s">
        <v>9</v>
      </c>
      <c r="J64" s="56" t="s">
        <v>10</v>
      </c>
      <c r="K64" s="80" t="s">
        <v>92</v>
      </c>
      <c r="L64" s="259"/>
      <c r="M64" s="261"/>
      <c r="N64" s="193"/>
    </row>
    <row r="65" spans="1:14" ht="15.75" hidden="1" thickBot="1" x14ac:dyDescent="0.25">
      <c r="A65" s="85">
        <v>1</v>
      </c>
      <c r="B65" s="61">
        <v>2</v>
      </c>
      <c r="C65" s="62">
        <v>3</v>
      </c>
      <c r="D65" s="61">
        <v>4</v>
      </c>
      <c r="E65" s="61">
        <v>5</v>
      </c>
      <c r="F65" s="61">
        <v>6</v>
      </c>
      <c r="G65" s="61">
        <v>7</v>
      </c>
      <c r="H65" s="61">
        <v>8</v>
      </c>
      <c r="I65" s="61">
        <v>9</v>
      </c>
      <c r="J65" s="61">
        <v>10</v>
      </c>
      <c r="K65" s="81">
        <v>11</v>
      </c>
      <c r="L65" s="60">
        <v>12</v>
      </c>
      <c r="M65" s="61">
        <v>13</v>
      </c>
      <c r="N65" s="63">
        <v>14</v>
      </c>
    </row>
    <row r="66" spans="1:14" x14ac:dyDescent="0.25">
      <c r="A66" s="88" t="s">
        <v>93</v>
      </c>
      <c r="B66" s="76" t="s">
        <v>11</v>
      </c>
      <c r="C66" s="94" t="s">
        <v>12</v>
      </c>
      <c r="D66" s="77" t="s">
        <v>13</v>
      </c>
      <c r="E66" s="131">
        <f>'[3]4.1.1.1.'!G18*M66</f>
        <v>562.78680000000008</v>
      </c>
      <c r="F66" s="131">
        <f>'[3]4.1.1.1.'!G22*M66</f>
        <v>134.88</v>
      </c>
      <c r="G66" s="131">
        <f>'[3]4.1.1.1.'!G26*M66</f>
        <v>185.45</v>
      </c>
      <c r="H66" s="131">
        <f>'[3]4.1.1.1.'!G28*M66</f>
        <v>162.97999999999999</v>
      </c>
      <c r="I66" s="131">
        <f>'[3]4.1.1.1.'!G29*M66</f>
        <v>39.340000000000003</v>
      </c>
      <c r="J66" s="131">
        <f>'[3]4.1.1.1.'!G31*M66</f>
        <v>337.2</v>
      </c>
      <c r="K66" s="132">
        <f>'[3]4.1.1.1.'!G32*M66</f>
        <v>887.96</v>
      </c>
      <c r="L66" s="133">
        <f>SUM(E66:K66)</f>
        <v>2310.5968000000003</v>
      </c>
      <c r="M66" s="134">
        <f>'[3]4.1.1.1.'!G42</f>
        <v>562</v>
      </c>
      <c r="N66" s="135">
        <f t="shared" ref="N66:N108" si="13">L66/M66</f>
        <v>4.1113822064056942</v>
      </c>
    </row>
    <row r="67" spans="1:14" ht="30" x14ac:dyDescent="0.25">
      <c r="A67" s="89" t="s">
        <v>103</v>
      </c>
      <c r="B67" s="6" t="s">
        <v>14</v>
      </c>
      <c r="C67" s="64" t="s">
        <v>15</v>
      </c>
      <c r="D67" s="5" t="s">
        <v>16</v>
      </c>
      <c r="E67" s="136">
        <f>'[3]4.1.1.2.'!G18*M67</f>
        <v>383.19</v>
      </c>
      <c r="F67" s="136">
        <f>'[3]4.1.1.2.'!G22*M67</f>
        <v>92.22</v>
      </c>
      <c r="G67" s="136">
        <f>'[3]4.1.1.2.'!G23*M67</f>
        <v>454.15388318668522</v>
      </c>
      <c r="H67" s="136">
        <f>'[3]4.1.1.2.'!G28*M67</f>
        <v>109.18</v>
      </c>
      <c r="I67" s="136">
        <f>'[3]4.1.1.2.'!G29*M67</f>
        <v>26.5</v>
      </c>
      <c r="J67" s="136">
        <f>'[3]4.1.1.2.'!G31*M67</f>
        <v>227.37</v>
      </c>
      <c r="K67" s="137">
        <f>'[3]4.1.1.2.'!G32*M67</f>
        <v>491.84</v>
      </c>
      <c r="L67" s="138">
        <f t="shared" ref="L67:L108" si="14">SUM(E67:K67)</f>
        <v>1784.4538831866851</v>
      </c>
      <c r="M67" s="139">
        <f>'[3]4.1.1.2.'!G42</f>
        <v>53</v>
      </c>
      <c r="N67" s="140">
        <f t="shared" si="13"/>
        <v>33.668941192201608</v>
      </c>
    </row>
    <row r="68" spans="1:14" ht="30" x14ac:dyDescent="0.25">
      <c r="A68" s="89" t="s">
        <v>152</v>
      </c>
      <c r="B68" s="6" t="s">
        <v>17</v>
      </c>
      <c r="C68" s="64" t="s">
        <v>18</v>
      </c>
      <c r="D68" s="5" t="s">
        <v>16</v>
      </c>
      <c r="E68" s="136">
        <f>'[3]4.1.1.3.'!G18*M68</f>
        <v>390.42</v>
      </c>
      <c r="F68" s="136">
        <f>'[3]4.1.1.3.'!G22*M68</f>
        <v>93.96</v>
      </c>
      <c r="G68" s="136">
        <f>'[3]4.1.1.3.'!G23*M68</f>
        <v>462.72282437888686</v>
      </c>
      <c r="H68" s="136">
        <f>'[3]4.1.1.3.'!G28*M68</f>
        <v>111.24</v>
      </c>
      <c r="I68" s="136">
        <f>'[3]4.1.1.3.'!G29*M68</f>
        <v>26.64</v>
      </c>
      <c r="J68" s="136">
        <f>'[3]4.1.1.3.'!G31*M68</f>
        <v>231.84</v>
      </c>
      <c r="K68" s="137">
        <f>'[3]4.1.1.3.'!G32*M68</f>
        <v>501.12</v>
      </c>
      <c r="L68" s="138">
        <f t="shared" si="14"/>
        <v>1817.9428243788871</v>
      </c>
      <c r="M68" s="139">
        <f>'[3]4.1.1.3.'!G42</f>
        <v>36</v>
      </c>
      <c r="N68" s="140">
        <f t="shared" si="13"/>
        <v>50.49841178830242</v>
      </c>
    </row>
    <row r="69" spans="1:14" ht="12.75" customHeight="1" x14ac:dyDescent="0.25">
      <c r="A69" s="89" t="s">
        <v>184</v>
      </c>
      <c r="B69" s="6" t="s">
        <v>19</v>
      </c>
      <c r="C69" s="64" t="s">
        <v>20</v>
      </c>
      <c r="D69" s="8" t="s">
        <v>16</v>
      </c>
      <c r="E69" s="136">
        <f>'[3]4.1.1.4.'!G18*M69</f>
        <v>1988.5996</v>
      </c>
      <c r="F69" s="136">
        <f>'[3]4.1.1.4.'!G22*M69</f>
        <v>479.08</v>
      </c>
      <c r="G69" s="136">
        <f>'[3]4.1.1.4.'!G23*M69</f>
        <v>2355.7733125600662</v>
      </c>
      <c r="H69" s="136">
        <f>'[3]4.1.1.4.'!G28*M69</f>
        <v>566.08000000000004</v>
      </c>
      <c r="I69" s="136">
        <f>'[3]4.1.1.4.'!G29*M69</f>
        <v>136.88</v>
      </c>
      <c r="J69" s="136">
        <f>'[3]4.1.1.4.'!G31*M69</f>
        <v>1180.8799999999999</v>
      </c>
      <c r="K69" s="137">
        <f>'[3]4.1.1.4.'!G32*M69</f>
        <v>1811.9199999999998</v>
      </c>
      <c r="L69" s="138">
        <f t="shared" si="14"/>
        <v>8519.2129125600659</v>
      </c>
      <c r="M69" s="139">
        <f>'[3]4.1.1.4.'!G42</f>
        <v>116</v>
      </c>
      <c r="N69" s="140">
        <f t="shared" si="13"/>
        <v>73.441490625517815</v>
      </c>
    </row>
    <row r="70" spans="1:14" ht="30" x14ac:dyDescent="0.25">
      <c r="A70" s="89" t="s">
        <v>185</v>
      </c>
      <c r="B70" s="6" t="s">
        <v>21</v>
      </c>
      <c r="C70" s="64" t="s">
        <v>22</v>
      </c>
      <c r="D70" s="8" t="s">
        <v>16</v>
      </c>
      <c r="E70" s="136">
        <f>'[3]4.1.1.5.'!G18*M70</f>
        <v>795.74</v>
      </c>
      <c r="F70" s="136">
        <f>'[3]4.1.1.5.'!G22*M70</f>
        <v>191.84</v>
      </c>
      <c r="G70" s="136">
        <f>'[3]4.1.1.5.'!G23*M70</f>
        <v>942.58353114217687</v>
      </c>
      <c r="H70" s="136">
        <f>'[3]4.1.1.5.'!G28*M70</f>
        <v>226.60000000000002</v>
      </c>
      <c r="I70" s="136">
        <f>'[3]4.1.1.5.'!G29*M70</f>
        <v>54.56</v>
      </c>
      <c r="J70" s="136">
        <f>'[3]4.1.1.5.'!G31*M70</f>
        <v>472.56</v>
      </c>
      <c r="K70" s="137">
        <f>'[3]4.1.1.5.'!G32*M70</f>
        <v>725.12</v>
      </c>
      <c r="L70" s="138">
        <f t="shared" si="14"/>
        <v>3409.0035311421766</v>
      </c>
      <c r="M70" s="139">
        <f>'[3]4.1.1.5.'!G42</f>
        <v>44</v>
      </c>
      <c r="N70" s="140">
        <f t="shared" si="13"/>
        <v>77.477352980504008</v>
      </c>
    </row>
    <row r="71" spans="1:14" ht="16.5" customHeight="1" x14ac:dyDescent="0.25">
      <c r="A71" s="89" t="s">
        <v>186</v>
      </c>
      <c r="B71" s="6" t="s">
        <v>23</v>
      </c>
      <c r="C71" s="49" t="s">
        <v>24</v>
      </c>
      <c r="D71" s="8" t="s">
        <v>25</v>
      </c>
      <c r="E71" s="136">
        <f>'[3]4.1.1.6.'!G18*M71</f>
        <v>3047.4450000000002</v>
      </c>
      <c r="F71" s="136">
        <f>'[3]4.1.1.6.'!G22*M71</f>
        <v>736.22</v>
      </c>
      <c r="G71" s="136">
        <f>'[3]4.1.1.6.'!G23*M71</f>
        <v>0</v>
      </c>
      <c r="H71" s="136">
        <f>'[3]4.1.1.6.'!G28*M71</f>
        <v>865.48</v>
      </c>
      <c r="I71" s="136">
        <f>'[3]4.1.1.6.'!G29*M71</f>
        <v>207.94</v>
      </c>
      <c r="J71" s="136">
        <f>'[3]4.1.1.6.'!G31*M71</f>
        <v>1809.64</v>
      </c>
      <c r="K71" s="137">
        <f>'[3]4.1.1.6.'!G32*M71</f>
        <v>3911.5199999999995</v>
      </c>
      <c r="L71" s="138">
        <f t="shared" si="14"/>
        <v>10578.244999999999</v>
      </c>
      <c r="M71" s="139">
        <f>'[3]4.1.1.6.'!G42</f>
        <v>562</v>
      </c>
      <c r="N71" s="140">
        <f t="shared" si="13"/>
        <v>18.822499999999998</v>
      </c>
    </row>
    <row r="72" spans="1:14" ht="16.5" customHeight="1" x14ac:dyDescent="0.25">
      <c r="A72" s="89" t="s">
        <v>187</v>
      </c>
      <c r="B72" s="6" t="s">
        <v>26</v>
      </c>
      <c r="C72" s="49" t="s">
        <v>27</v>
      </c>
      <c r="D72" s="8" t="s">
        <v>28</v>
      </c>
      <c r="E72" s="136">
        <f>'[3]4.1.1.7.'!G18*M72</f>
        <v>506.09999999999997</v>
      </c>
      <c r="F72" s="136">
        <f>'[3]4.1.1.7.'!G22*M72</f>
        <v>121.8</v>
      </c>
      <c r="G72" s="136">
        <f>'[3]4.1.1.7.'!G23*M72</f>
        <v>445.99999999999994</v>
      </c>
      <c r="H72" s="136">
        <f>'[3]4.1.1.7.'!G28*M72</f>
        <v>144.20000000000002</v>
      </c>
      <c r="I72" s="136">
        <f>'[3]4.1.1.7.'!G29*M72</f>
        <v>35</v>
      </c>
      <c r="J72" s="136">
        <f>'[3]4.1.1.7.'!G31*M72</f>
        <v>301</v>
      </c>
      <c r="K72" s="137">
        <f>'[3]4.1.1.7.'!G32*M72</f>
        <v>0</v>
      </c>
      <c r="L72" s="138">
        <f t="shared" si="14"/>
        <v>1554.1</v>
      </c>
      <c r="M72" s="139">
        <f>'[3]4.1.1.7.'!G42</f>
        <v>140</v>
      </c>
      <c r="N72" s="140">
        <f t="shared" si="13"/>
        <v>11.100714285714284</v>
      </c>
    </row>
    <row r="73" spans="1:14" ht="16.5" customHeight="1" x14ac:dyDescent="0.25">
      <c r="A73" s="89" t="s">
        <v>188</v>
      </c>
      <c r="B73" s="6" t="s">
        <v>29</v>
      </c>
      <c r="C73" s="49" t="s">
        <v>30</v>
      </c>
      <c r="D73" s="8" t="s">
        <v>31</v>
      </c>
      <c r="E73" s="136">
        <f>'[3]4.1.2.1.'!G18*M73</f>
        <v>149.5728</v>
      </c>
      <c r="F73" s="136">
        <f>'[3]4.1.2.1.'!G22*M73</f>
        <v>28.2</v>
      </c>
      <c r="G73" s="136"/>
      <c r="H73" s="136">
        <f>'[3]4.1.2.1.'!G28*M73</f>
        <v>56.4</v>
      </c>
      <c r="I73" s="136">
        <f>'[3]4.1.2.1.'!G29*M73</f>
        <v>0</v>
      </c>
      <c r="J73" s="136">
        <f>'[3]4.1.2.1.'!G31*M73</f>
        <v>84.6</v>
      </c>
      <c r="K73" s="137">
        <f>'[3]4.1.2.1.'!G32*M73</f>
        <v>47.601599999999998</v>
      </c>
      <c r="L73" s="138">
        <f t="shared" si="14"/>
        <v>366.37439999999998</v>
      </c>
      <c r="M73" s="139">
        <f>'[3]4.1.2.1.'!G42</f>
        <v>2820</v>
      </c>
      <c r="N73" s="140">
        <f t="shared" si="13"/>
        <v>0.12991999999999998</v>
      </c>
    </row>
    <row r="74" spans="1:14" ht="16.5" customHeight="1" x14ac:dyDescent="0.25">
      <c r="A74" s="89" t="s">
        <v>189</v>
      </c>
      <c r="B74" s="6" t="s">
        <v>32</v>
      </c>
      <c r="C74" s="49" t="s">
        <v>33</v>
      </c>
      <c r="D74" s="8" t="s">
        <v>31</v>
      </c>
      <c r="E74" s="136">
        <f>'[3]4.1.2.2.'!G18*M74</f>
        <v>311.91727000000003</v>
      </c>
      <c r="F74" s="136">
        <f>'[3]4.1.2.2.'!G22*M74</f>
        <v>89.85</v>
      </c>
      <c r="G74" s="136"/>
      <c r="H74" s="136">
        <f>'[3]4.1.2.2.'!G28*M74</f>
        <v>89.85</v>
      </c>
      <c r="I74" s="136">
        <f>'[3]4.1.2.2.'!G29*M74</f>
        <v>29.95</v>
      </c>
      <c r="J74" s="136">
        <f>'[3]4.1.2.2.'!G31*M74</f>
        <v>179.7</v>
      </c>
      <c r="K74" s="137">
        <f>'[3]4.1.2.2.'!G32*M74</f>
        <v>89.736189999999993</v>
      </c>
      <c r="L74" s="138">
        <f t="shared" si="14"/>
        <v>791.00346000000002</v>
      </c>
      <c r="M74" s="139">
        <f>'[3]4.1.2.2.'!G42</f>
        <v>2995</v>
      </c>
      <c r="N74" s="140">
        <f t="shared" si="13"/>
        <v>0.26410800000000001</v>
      </c>
    </row>
    <row r="75" spans="1:14" ht="16.5" customHeight="1" x14ac:dyDescent="0.25">
      <c r="A75" s="89" t="s">
        <v>190</v>
      </c>
      <c r="B75" s="6" t="s">
        <v>34</v>
      </c>
      <c r="C75" s="49" t="s">
        <v>35</v>
      </c>
      <c r="D75" s="8" t="s">
        <v>36</v>
      </c>
      <c r="E75" s="136">
        <f>'[3]4.1.2.3.'!G18*M75</f>
        <v>335.63199999999995</v>
      </c>
      <c r="F75" s="136">
        <f>'[3]4.1.2.3.'!G22*M75</f>
        <v>80.8</v>
      </c>
      <c r="G75" s="136"/>
      <c r="H75" s="136">
        <f>'[3]4.1.2.3.'!G28*M75</f>
        <v>96</v>
      </c>
      <c r="I75" s="136">
        <f>'[3]4.1.2.3.'!G29*M75</f>
        <v>23.2</v>
      </c>
      <c r="J75" s="136">
        <f>'[3]4.1.2.3.'!G31*M75</f>
        <v>199.20000000000002</v>
      </c>
      <c r="K75" s="137">
        <f>'[3]4.1.2.3.'!G32*M75</f>
        <v>97.903999999999982</v>
      </c>
      <c r="L75" s="138">
        <f t="shared" si="14"/>
        <v>832.7360000000001</v>
      </c>
      <c r="M75" s="139">
        <f>'[3]4.1.2.3.'!G42</f>
        <v>80</v>
      </c>
      <c r="N75" s="140">
        <f t="shared" si="13"/>
        <v>10.409200000000002</v>
      </c>
    </row>
    <row r="76" spans="1:14" ht="16.5" customHeight="1" x14ac:dyDescent="0.25">
      <c r="A76" s="89" t="s">
        <v>191</v>
      </c>
      <c r="B76" s="6" t="s">
        <v>37</v>
      </c>
      <c r="C76" s="49" t="s">
        <v>38</v>
      </c>
      <c r="D76" s="8" t="s">
        <v>39</v>
      </c>
      <c r="E76" s="136">
        <f>'[3]4.1.3.1.'!G18*M76</f>
        <v>162.11200000000002</v>
      </c>
      <c r="F76" s="136">
        <f>'[3]4.1.3.1.'!G22*M76</f>
        <v>39.200000000000003</v>
      </c>
      <c r="G76" s="136">
        <f>'[3]4.1.3.1.'!G23*M76</f>
        <v>184</v>
      </c>
      <c r="H76" s="136">
        <f>'[3]4.1.3.1.'!G28*M76</f>
        <v>46.4</v>
      </c>
      <c r="I76" s="136">
        <f>'[3]4.1.3.1.'!G29*M76</f>
        <v>11.200000000000001</v>
      </c>
      <c r="J76" s="136">
        <f>'[3]4.1.3.1.'!G31*M76</f>
        <v>96.8</v>
      </c>
      <c r="K76" s="137">
        <f>'[3]4.1.3.1.'!G32*M76</f>
        <v>109.76000000000002</v>
      </c>
      <c r="L76" s="138">
        <f t="shared" si="14"/>
        <v>649.47199999999998</v>
      </c>
      <c r="M76" s="139">
        <f>'[3]4.1.3.1.'!G42</f>
        <v>80</v>
      </c>
      <c r="N76" s="140">
        <f t="shared" si="13"/>
        <v>8.1183999999999994</v>
      </c>
    </row>
    <row r="77" spans="1:14" ht="16.5" customHeight="1" x14ac:dyDescent="0.25">
      <c r="A77" s="89" t="s">
        <v>192</v>
      </c>
      <c r="B77" s="6" t="s">
        <v>40</v>
      </c>
      <c r="C77" s="49" t="s">
        <v>41</v>
      </c>
      <c r="D77" s="8" t="s">
        <v>36</v>
      </c>
      <c r="E77" s="136">
        <f>'[3]4.1.3.2.'!G18*M77</f>
        <v>151.83000000000001</v>
      </c>
      <c r="F77" s="136">
        <f>'[3]4.1.3.2.'!G22*M77</f>
        <v>36.68</v>
      </c>
      <c r="G77" s="136"/>
      <c r="H77" s="136">
        <f>'[3]4.1.3.2.'!G28*M77</f>
        <v>43.120000000000005</v>
      </c>
      <c r="I77" s="136">
        <f>'[3]4.1.3.2.'!G29*M77</f>
        <v>10.36</v>
      </c>
      <c r="J77" s="136">
        <f>'[3]4.1.3.2.'!G31*M77</f>
        <v>90.160000000000011</v>
      </c>
      <c r="K77" s="137">
        <f>'[3]4.1.3.2.'!G32*M77</f>
        <v>38.416000000000011</v>
      </c>
      <c r="L77" s="138">
        <f t="shared" si="14"/>
        <v>370.56600000000003</v>
      </c>
      <c r="M77" s="139">
        <f>'[3]4.1.3.2.'!G42</f>
        <v>28</v>
      </c>
      <c r="N77" s="140">
        <f t="shared" si="13"/>
        <v>13.234500000000001</v>
      </c>
    </row>
    <row r="78" spans="1:14" ht="16.5" customHeight="1" x14ac:dyDescent="0.25">
      <c r="A78" s="89" t="s">
        <v>193</v>
      </c>
      <c r="B78" s="6" t="s">
        <v>42</v>
      </c>
      <c r="C78" s="49" t="s">
        <v>43</v>
      </c>
      <c r="D78" s="8" t="s">
        <v>16</v>
      </c>
      <c r="E78" s="136">
        <f>'[3]4.2.1.'!G18*M78</f>
        <v>506.01759999999996</v>
      </c>
      <c r="F78" s="136">
        <f>'[3]4.2.1.'!G24*M78</f>
        <v>121.88</v>
      </c>
      <c r="G78" s="136">
        <f>'[3]4.2.1.'!G25*M78</f>
        <v>38.235043126366314</v>
      </c>
      <c r="H78" s="136">
        <f>'[3]4.2.1.'!G30*M78</f>
        <v>144.32</v>
      </c>
      <c r="I78" s="136">
        <f>'[3]4.2.1.'!G31*M78</f>
        <v>34.760000000000005</v>
      </c>
      <c r="J78" s="136">
        <f>'[3]4.2.1.'!G33*M78</f>
        <v>147.84</v>
      </c>
      <c r="K78" s="137">
        <f>'[3]4.2.1.'!G34*M78</f>
        <v>0</v>
      </c>
      <c r="L78" s="138">
        <f>SUM(E78:K78)</f>
        <v>993.05264312636643</v>
      </c>
      <c r="M78" s="139">
        <f>'[3]4.2.1.'!G44</f>
        <v>44</v>
      </c>
      <c r="N78" s="140">
        <f t="shared" si="13"/>
        <v>22.569378252871964</v>
      </c>
    </row>
    <row r="79" spans="1:14" ht="15.75" customHeight="1" x14ac:dyDescent="0.25">
      <c r="A79" s="89" t="s">
        <v>194</v>
      </c>
      <c r="B79" s="6" t="s">
        <v>44</v>
      </c>
      <c r="C79" s="49" t="s">
        <v>45</v>
      </c>
      <c r="D79" s="8" t="s">
        <v>16</v>
      </c>
      <c r="E79" s="136">
        <f>'[3]4.2.2.'!G18*M79</f>
        <v>1956.0825</v>
      </c>
      <c r="F79" s="136">
        <f>'[3]4.2.2.'!G24*M79</f>
        <v>471.15000000000003</v>
      </c>
      <c r="G79" s="136">
        <f>'[3]4.2.2.'!G25*M79</f>
        <v>147.75380230003327</v>
      </c>
      <c r="H79" s="136">
        <f>'[3]4.2.2.'!G30*M79</f>
        <v>557.54999999999995</v>
      </c>
      <c r="I79" s="136">
        <f>'[3]4.2.2.'!G31*M79</f>
        <v>133.65</v>
      </c>
      <c r="J79" s="136">
        <f>'[3]4.2.2.'!G33*M79</f>
        <v>1161</v>
      </c>
      <c r="K79" s="137">
        <f>'[3]4.2.2.'!G34*M79</f>
        <v>0</v>
      </c>
      <c r="L79" s="138">
        <f t="shared" si="14"/>
        <v>4427.1863023000333</v>
      </c>
      <c r="M79" s="139">
        <f>'[3]4.2.2.'!G44</f>
        <v>135</v>
      </c>
      <c r="N79" s="140">
        <f t="shared" si="13"/>
        <v>32.793972609629876</v>
      </c>
    </row>
    <row r="80" spans="1:14" ht="30" x14ac:dyDescent="0.25">
      <c r="A80" s="89" t="s">
        <v>195</v>
      </c>
      <c r="B80" s="6" t="s">
        <v>46</v>
      </c>
      <c r="C80" s="49" t="s">
        <v>237</v>
      </c>
      <c r="D80" s="8" t="s">
        <v>36</v>
      </c>
      <c r="E80" s="136">
        <f>'[3]4.3.1.1.'!G18*M80</f>
        <v>244.59000000000003</v>
      </c>
      <c r="F80" s="136">
        <f>'[3]4.3.1.1.'!G22*M80</f>
        <v>58.59</v>
      </c>
      <c r="G80" s="136">
        <f>'[3]4.3.1.1.'!G23*M80</f>
        <v>0</v>
      </c>
      <c r="H80" s="136">
        <f>'[3]4.3.1.1.'!G28*M80</f>
        <v>69.75</v>
      </c>
      <c r="I80" s="136">
        <f>'[3]4.3.1.1.'!G29*M80</f>
        <v>16.739999999999998</v>
      </c>
      <c r="J80" s="136">
        <f>'[3]4.3.1.1.'!G31*M80</f>
        <v>145.08000000000001</v>
      </c>
      <c r="K80" s="137">
        <f>'[3]4.3.1.1.'!G32*M80</f>
        <v>70.680000000000007</v>
      </c>
      <c r="L80" s="138">
        <f t="shared" si="14"/>
        <v>605.43000000000006</v>
      </c>
      <c r="M80" s="139">
        <f>'[3]4.3.1.1.'!G42</f>
        <v>93</v>
      </c>
      <c r="N80" s="140">
        <f t="shared" si="13"/>
        <v>6.5100000000000007</v>
      </c>
    </row>
    <row r="81" spans="1:14" ht="30" x14ac:dyDescent="0.25">
      <c r="A81" s="89" t="s">
        <v>196</v>
      </c>
      <c r="B81" s="6" t="s">
        <v>47</v>
      </c>
      <c r="C81" s="65" t="s">
        <v>238</v>
      </c>
      <c r="D81" s="8" t="s">
        <v>16</v>
      </c>
      <c r="E81" s="136">
        <f>'[3]4.3.1.2.'!G18*M81</f>
        <v>55.382800000000003</v>
      </c>
      <c r="F81" s="136">
        <f>'[3]4.3.1.2.'!G23*M81</f>
        <v>13.42</v>
      </c>
      <c r="G81" s="136">
        <f>'[3]4.3.1.2.'!G24*M81</f>
        <v>0</v>
      </c>
      <c r="H81" s="136">
        <f>'[3]4.3.1.2.'!G29*M81</f>
        <v>15.84</v>
      </c>
      <c r="I81" s="136">
        <f>'[3]4.3.1.2.'!G30*M81</f>
        <v>3.74</v>
      </c>
      <c r="J81" s="136">
        <f>'[3]4.3.1.2.'!G32*M81</f>
        <v>33</v>
      </c>
      <c r="K81" s="137">
        <f>'[3]4.3.1.2.'!G33*M81</f>
        <v>13.710400000000002</v>
      </c>
      <c r="L81" s="138">
        <f t="shared" si="14"/>
        <v>135.0932</v>
      </c>
      <c r="M81" s="139">
        <f>'[3]4.3.1.2.'!G43</f>
        <v>22</v>
      </c>
      <c r="N81" s="140">
        <f t="shared" si="13"/>
        <v>6.1406000000000001</v>
      </c>
    </row>
    <row r="82" spans="1:14" ht="30" x14ac:dyDescent="0.25">
      <c r="A82" s="89" t="s">
        <v>197</v>
      </c>
      <c r="B82" s="6" t="s">
        <v>48</v>
      </c>
      <c r="C82" s="66" t="s">
        <v>239</v>
      </c>
      <c r="D82" s="8" t="s">
        <v>16</v>
      </c>
      <c r="E82" s="136">
        <f>'[3]4.3.1.3.'!G18*M82</f>
        <v>65.452400000000011</v>
      </c>
      <c r="F82" s="136">
        <f>'[3]4.3.1.3.'!G23*M82</f>
        <v>15.86</v>
      </c>
      <c r="G82" s="136">
        <f>'[3]4.3.1.3.'!G24*M82</f>
        <v>0</v>
      </c>
      <c r="H82" s="136">
        <f>'[3]4.3.1.3.'!G29*M82</f>
        <v>18.72</v>
      </c>
      <c r="I82" s="136">
        <f>'[3]4.3.1.3.'!G30*M82</f>
        <v>4.42</v>
      </c>
      <c r="J82" s="136">
        <f>'[3]4.3.1.3.'!G32*M82</f>
        <v>39</v>
      </c>
      <c r="K82" s="137">
        <f>'[3]4.3.1.3.'!G33*M82</f>
        <v>16.203200000000002</v>
      </c>
      <c r="L82" s="138">
        <f t="shared" si="14"/>
        <v>159.65560000000002</v>
      </c>
      <c r="M82" s="139">
        <f>'[3]4.3.1.3.'!G43</f>
        <v>26</v>
      </c>
      <c r="N82" s="140">
        <f t="shared" si="13"/>
        <v>6.1406000000000009</v>
      </c>
    </row>
    <row r="83" spans="1:14" ht="30" x14ac:dyDescent="0.25">
      <c r="A83" s="89" t="s">
        <v>198</v>
      </c>
      <c r="B83" s="6" t="s">
        <v>49</v>
      </c>
      <c r="C83" s="67" t="s">
        <v>240</v>
      </c>
      <c r="D83" s="8" t="s">
        <v>16</v>
      </c>
      <c r="E83" s="136">
        <f>'[3]4.3.1.4.'!G18*M83</f>
        <v>66.681600000000003</v>
      </c>
      <c r="F83" s="136">
        <f>'[3]4.3.1.4.'!G23*M83</f>
        <v>16.080000000000002</v>
      </c>
      <c r="G83" s="136">
        <f>'[3]4.3.1.4.'!G24*M83</f>
        <v>0</v>
      </c>
      <c r="H83" s="136">
        <f>'[3]4.3.1.4.'!G29*M83</f>
        <v>18.96</v>
      </c>
      <c r="I83" s="136">
        <f>'[3]4.3.1.4.'!G30*M83</f>
        <v>4.5600000000000005</v>
      </c>
      <c r="J83" s="136">
        <f>'[3]4.3.1.4.'!G32*M83</f>
        <v>39.599999999999994</v>
      </c>
      <c r="K83" s="137">
        <f>'[3]4.3.1.4.'!G33*M83</f>
        <v>16.780799999999999</v>
      </c>
      <c r="L83" s="138">
        <f t="shared" si="14"/>
        <v>162.66239999999999</v>
      </c>
      <c r="M83" s="139">
        <f>'[3]4.3.1.4.'!G43</f>
        <v>24</v>
      </c>
      <c r="N83" s="140">
        <f t="shared" si="13"/>
        <v>6.7775999999999996</v>
      </c>
    </row>
    <row r="84" spans="1:14" ht="30" x14ac:dyDescent="0.25">
      <c r="A84" s="89" t="s">
        <v>199</v>
      </c>
      <c r="B84" s="6" t="s">
        <v>50</v>
      </c>
      <c r="C84" s="95" t="s">
        <v>241</v>
      </c>
      <c r="D84" s="8" t="s">
        <v>16</v>
      </c>
      <c r="E84" s="136">
        <f>'[3]4.3.1.5.'!G18*M84</f>
        <v>157.69919999999999</v>
      </c>
      <c r="F84" s="136">
        <f>'[3]4.3.1.5.'!G23*M84</f>
        <v>38.08</v>
      </c>
      <c r="G84" s="136">
        <f>'[3]4.3.1.5.'!G24*M84</f>
        <v>0</v>
      </c>
      <c r="H84" s="136">
        <f>'[3]4.3.1.5.'!G29*M84</f>
        <v>44.8</v>
      </c>
      <c r="I84" s="136">
        <f>'[3]4.3.1.5.'!G30*M84</f>
        <v>10.88</v>
      </c>
      <c r="J84" s="136">
        <f>'[3]4.3.1.5.'!G32*M84</f>
        <v>93.76</v>
      </c>
      <c r="K84" s="137">
        <f>'[3]4.3.1.5.'!G33*M84</f>
        <v>40.371200000000002</v>
      </c>
      <c r="L84" s="138">
        <f t="shared" si="14"/>
        <v>385.59039999999999</v>
      </c>
      <c r="M84" s="139">
        <f>'[3]4.3.1.5.'!G44</f>
        <v>32</v>
      </c>
      <c r="N84" s="140">
        <f t="shared" si="13"/>
        <v>12.0497</v>
      </c>
    </row>
    <row r="85" spans="1:14" x14ac:dyDescent="0.25">
      <c r="A85" s="89" t="s">
        <v>200</v>
      </c>
      <c r="B85" s="6" t="s">
        <v>51</v>
      </c>
      <c r="C85" s="68" t="s">
        <v>235</v>
      </c>
      <c r="D85" s="8" t="s">
        <v>16</v>
      </c>
      <c r="E85" s="136">
        <f>'[3]4.3.1.6.'!G18*M85</f>
        <v>602.37209999999993</v>
      </c>
      <c r="F85" s="136">
        <f>'[3]4.3.1.6.'!G23*M85</f>
        <v>145.20000000000002</v>
      </c>
      <c r="G85" s="136">
        <f>'[3]4.3.1.6.'!G24*M85</f>
        <v>0</v>
      </c>
      <c r="H85" s="136">
        <f>'[3]4.3.1.6.'!G29*M85</f>
        <v>171.6</v>
      </c>
      <c r="I85" s="136">
        <f>'[3]4.3.1.6.'!G30*M85</f>
        <v>41.25</v>
      </c>
      <c r="J85" s="136">
        <f>'[3]4.3.1.6.'!G32*M85</f>
        <v>357.71999999999997</v>
      </c>
      <c r="K85" s="137">
        <f>'[3]4.3.1.6.'!G33*M85</f>
        <v>0</v>
      </c>
      <c r="L85" s="138">
        <f t="shared" si="14"/>
        <v>1318.1421</v>
      </c>
      <c r="M85" s="139">
        <f>'[3]4.3.1.6.'!G43</f>
        <v>33</v>
      </c>
      <c r="N85" s="140">
        <f t="shared" si="13"/>
        <v>39.9437</v>
      </c>
    </row>
    <row r="86" spans="1:14" x14ac:dyDescent="0.25">
      <c r="A86" s="89" t="s">
        <v>201</v>
      </c>
      <c r="B86" s="6" t="s">
        <v>52</v>
      </c>
      <c r="C86" s="69" t="s">
        <v>236</v>
      </c>
      <c r="D86" s="8" t="s">
        <v>16</v>
      </c>
      <c r="E86" s="136">
        <f>'[3]4.3.1.7.'!G18*M86</f>
        <v>146.1859</v>
      </c>
      <c r="F86" s="136">
        <f>'[3]4.3.1.7.'!G23*M86</f>
        <v>35.21</v>
      </c>
      <c r="G86" s="136">
        <f>'[3]4.3.1.7.'!G24*M86</f>
        <v>0</v>
      </c>
      <c r="H86" s="136">
        <f>'[3]4.3.1.7.'!G29*M86</f>
        <v>41.65</v>
      </c>
      <c r="I86" s="136">
        <f>'[3]4.3.1.7.'!G30*M86</f>
        <v>10.01</v>
      </c>
      <c r="J86" s="136">
        <f>'[3]4.3.1.7.'!G32*M86</f>
        <v>86.8</v>
      </c>
      <c r="K86" s="137">
        <f>'[3]4.3.1.7.'!G33*M86</f>
        <v>0</v>
      </c>
      <c r="L86" s="138">
        <f t="shared" si="14"/>
        <v>319.85590000000002</v>
      </c>
      <c r="M86" s="139">
        <f>'[3]4.3.1.7.'!G43</f>
        <v>7</v>
      </c>
      <c r="N86" s="140">
        <f t="shared" si="13"/>
        <v>45.6937</v>
      </c>
    </row>
    <row r="87" spans="1:14" x14ac:dyDescent="0.25">
      <c r="A87" s="89" t="s">
        <v>202</v>
      </c>
      <c r="B87" s="6" t="s">
        <v>53</v>
      </c>
      <c r="C87" s="70" t="s">
        <v>242</v>
      </c>
      <c r="D87" s="5" t="s">
        <v>16</v>
      </c>
      <c r="E87" s="136">
        <f>'[3]4.3.1.8.'!G18*M87</f>
        <v>191.90500000000003</v>
      </c>
      <c r="F87" s="136">
        <f>'[3]4.3.1.8.'!G23*M87</f>
        <v>46.199999999999996</v>
      </c>
      <c r="G87" s="136">
        <f>'[3]4.3.1.8.'!G24*M87</f>
        <v>0</v>
      </c>
      <c r="H87" s="136">
        <f>'[3]4.3.1.8.'!G29*M87</f>
        <v>54.669999999999995</v>
      </c>
      <c r="I87" s="136">
        <f>'[3]4.3.1.8.'!G30*M87</f>
        <v>13.16</v>
      </c>
      <c r="J87" s="136">
        <f>'[3]4.3.1.8.'!G32*M87</f>
        <v>113.96000000000001</v>
      </c>
      <c r="K87" s="137">
        <f>'[3]4.3.1.8.'!G33*M87</f>
        <v>0</v>
      </c>
      <c r="L87" s="138">
        <f t="shared" si="14"/>
        <v>419.8950000000001</v>
      </c>
      <c r="M87" s="139">
        <f>'[3]4.3.1.8.'!G43</f>
        <v>7</v>
      </c>
      <c r="N87" s="140">
        <f t="shared" si="13"/>
        <v>59.985000000000014</v>
      </c>
    </row>
    <row r="88" spans="1:14" x14ac:dyDescent="0.25">
      <c r="A88" s="89" t="s">
        <v>203</v>
      </c>
      <c r="B88" s="6" t="s">
        <v>54</v>
      </c>
      <c r="C88" s="71" t="s">
        <v>243</v>
      </c>
      <c r="D88" s="5" t="s">
        <v>55</v>
      </c>
      <c r="E88" s="136">
        <f>'[3]4.3.2.1.'!G18*M88</f>
        <v>18.253699999999998</v>
      </c>
      <c r="F88" s="136">
        <f>'[3]4.3.2.1.'!G23*M88</f>
        <v>4.4000000000000004</v>
      </c>
      <c r="G88" s="136">
        <f>'[3]4.3.2.1.'!G24*M88</f>
        <v>0</v>
      </c>
      <c r="H88" s="136">
        <f>'[3]4.3.2.1.'!G29*M88</f>
        <v>5.2</v>
      </c>
      <c r="I88" s="136">
        <f>'[3]4.3.2.1.'!G30*M88</f>
        <v>1.25</v>
      </c>
      <c r="J88" s="136">
        <f>'[3]4.3.2.1.'!G32*M88</f>
        <v>10.84</v>
      </c>
      <c r="K88" s="137">
        <f>'[3]4.3.2.1.'!G33*M88</f>
        <v>0</v>
      </c>
      <c r="L88" s="138">
        <f t="shared" si="14"/>
        <v>39.9437</v>
      </c>
      <c r="M88" s="139">
        <f>'[3]4.3.2.1.'!G43</f>
        <v>1</v>
      </c>
      <c r="N88" s="140">
        <f t="shared" si="13"/>
        <v>39.9437</v>
      </c>
    </row>
    <row r="89" spans="1:14" x14ac:dyDescent="0.25">
      <c r="A89" s="89" t="s">
        <v>204</v>
      </c>
      <c r="B89" s="6" t="s">
        <v>56</v>
      </c>
      <c r="C89" s="72" t="s">
        <v>244</v>
      </c>
      <c r="D89" s="8" t="s">
        <v>55</v>
      </c>
      <c r="E89" s="136">
        <f>'[3]4.3.2.2.'!G18*M89</f>
        <v>297.5</v>
      </c>
      <c r="F89" s="136">
        <f>'[3]4.3.2.2.'!G23*M89</f>
        <v>71.680000000000007</v>
      </c>
      <c r="G89" s="136">
        <f>'[3]4.3.2.2.'!G24*M89</f>
        <v>0</v>
      </c>
      <c r="H89" s="136">
        <f>'[3]4.3.2.2.'!G29*M89</f>
        <v>84.76</v>
      </c>
      <c r="I89" s="136">
        <f>'[3]4.3.2.2.'!G30*M89</f>
        <v>20.399999999999999</v>
      </c>
      <c r="J89" s="136">
        <f>'[3]4.3.2.2.'!G32*M89</f>
        <v>176.68</v>
      </c>
      <c r="K89" s="137">
        <f>'[3]4.3.2.2.'!G33*M89</f>
        <v>0</v>
      </c>
      <c r="L89" s="138">
        <f t="shared" si="14"/>
        <v>651.02</v>
      </c>
      <c r="M89" s="139">
        <f>'[3]4.3.2.2.'!G43</f>
        <v>4</v>
      </c>
      <c r="N89" s="140">
        <f t="shared" si="13"/>
        <v>162.755</v>
      </c>
    </row>
    <row r="90" spans="1:14" x14ac:dyDescent="0.25">
      <c r="A90" s="89" t="s">
        <v>205</v>
      </c>
      <c r="B90" s="6" t="s">
        <v>57</v>
      </c>
      <c r="C90" s="14" t="s">
        <v>58</v>
      </c>
      <c r="D90" s="8" t="s">
        <v>36</v>
      </c>
      <c r="E90" s="136">
        <f>'[3]4.3.3.1.'!G18*M90</f>
        <v>299.82000000000005</v>
      </c>
      <c r="F90" s="136">
        <f>'[3]4.3.3.1.'!G22*M90</f>
        <v>72.2</v>
      </c>
      <c r="G90" s="136">
        <f>'[3]4.3.3.1.'!G23*M90</f>
        <v>0</v>
      </c>
      <c r="H90" s="136">
        <f>'[3]4.3.3.1.'!G28*M90</f>
        <v>85.5</v>
      </c>
      <c r="I90" s="136">
        <f>'[3]4.3.3.1.'!G29*M90</f>
        <v>20.520000000000003</v>
      </c>
      <c r="J90" s="136">
        <f>'[3]4.3.3.1.'!G31*M90</f>
        <v>178.22000000000003</v>
      </c>
      <c r="K90" s="137">
        <f>'[3]4.3.3.1.'!G32*M90</f>
        <v>3.42</v>
      </c>
      <c r="L90" s="138">
        <f t="shared" si="14"/>
        <v>659.68</v>
      </c>
      <c r="M90" s="139">
        <f>'[3]4.3.3.1.'!G42</f>
        <v>38</v>
      </c>
      <c r="N90" s="140">
        <f t="shared" si="13"/>
        <v>17.36</v>
      </c>
    </row>
    <row r="91" spans="1:14" ht="30" x14ac:dyDescent="0.25">
      <c r="A91" s="89" t="s">
        <v>206</v>
      </c>
      <c r="B91" s="6" t="s">
        <v>59</v>
      </c>
      <c r="C91" s="49" t="s">
        <v>60</v>
      </c>
      <c r="D91" s="8" t="s">
        <v>61</v>
      </c>
      <c r="E91" s="136">
        <f>'[3]4.3.3.2.'!G17*M91</f>
        <v>56.083200000000005</v>
      </c>
      <c r="F91" s="136">
        <f>'[3]4.3.3.2.'!G22*M91</f>
        <v>13.559999999999999</v>
      </c>
      <c r="G91" s="136">
        <f>'[3]4.3.3.2.'!G23*M91</f>
        <v>43.650166975881262</v>
      </c>
      <c r="H91" s="136">
        <f>'[3]4.3.3.2.'!G28*M91</f>
        <v>15.96</v>
      </c>
      <c r="I91" s="136">
        <f>'[3]4.3.3.2.'!G29*M91</f>
        <v>3.84</v>
      </c>
      <c r="J91" s="136">
        <f>'[3]4.3.3.2.'!G31*M91</f>
        <v>33.36</v>
      </c>
      <c r="K91" s="137">
        <f>'[3]4.3.3.2.'!G32*M91</f>
        <v>0</v>
      </c>
      <c r="L91" s="138">
        <f t="shared" si="14"/>
        <v>166.45336697588129</v>
      </c>
      <c r="M91" s="139">
        <f>'[3]4.3.3.2.'!G42</f>
        <v>12</v>
      </c>
      <c r="N91" s="140">
        <f t="shared" si="13"/>
        <v>13.871113914656775</v>
      </c>
    </row>
    <row r="92" spans="1:14" ht="30" x14ac:dyDescent="0.25">
      <c r="A92" s="89" t="s">
        <v>207</v>
      </c>
      <c r="B92" s="6" t="s">
        <v>62</v>
      </c>
      <c r="C92" s="49" t="s">
        <v>63</v>
      </c>
      <c r="D92" s="5" t="s">
        <v>61</v>
      </c>
      <c r="E92" s="136">
        <f>'[3]4.3.3.3.'!G18*M92</f>
        <v>62.360000000000007</v>
      </c>
      <c r="F92" s="136">
        <f>'[3]4.3.3.3.'!G23*M92</f>
        <v>15.04</v>
      </c>
      <c r="G92" s="136">
        <f>'[3]4.3.3.3.'!G24*M92</f>
        <v>48.795918367346935</v>
      </c>
      <c r="H92" s="136">
        <f>'[3]4.3.3.3.'!G29*M92</f>
        <v>17.760000000000002</v>
      </c>
      <c r="I92" s="136">
        <f>'[3]4.3.3.3.'!G30*M92</f>
        <v>4.28</v>
      </c>
      <c r="J92" s="136">
        <f>'[3]4.3.3.3.'!G32*M92</f>
        <v>37.04</v>
      </c>
      <c r="K92" s="137">
        <f>'[3]4.3.3.3.'!G33*M92</f>
        <v>0</v>
      </c>
      <c r="L92" s="138">
        <f t="shared" si="14"/>
        <v>185.27591836734692</v>
      </c>
      <c r="M92" s="139">
        <f>'[3]4.3.3.3.'!G43</f>
        <v>4</v>
      </c>
      <c r="N92" s="140">
        <f t="shared" si="13"/>
        <v>46.31897959183673</v>
      </c>
    </row>
    <row r="93" spans="1:14" x14ac:dyDescent="0.25">
      <c r="A93" s="89" t="s">
        <v>208</v>
      </c>
      <c r="B93" s="6" t="s">
        <v>64</v>
      </c>
      <c r="C93" s="49" t="s">
        <v>65</v>
      </c>
      <c r="D93" s="8" t="s">
        <v>61</v>
      </c>
      <c r="E93" s="136">
        <f>'[3]4.3.3.4.'!G18*M93</f>
        <v>63.855000000000004</v>
      </c>
      <c r="F93" s="136">
        <f>'[3]4.3.3.4.'!G23*M93</f>
        <v>15.38</v>
      </c>
      <c r="G93" s="136">
        <f>'[3]4.3.3.4.'!G24*M93</f>
        <v>51.013914656771796</v>
      </c>
      <c r="H93" s="136">
        <f>'[3]4.3.3.4.'!G29*M93</f>
        <v>18.190000000000001</v>
      </c>
      <c r="I93" s="136">
        <f>'[3]4.3.3.4.'!G30*M93</f>
        <v>4.38</v>
      </c>
      <c r="J93" s="136">
        <f>'[3]4.3.3.4.'!G32*M93</f>
        <v>37.92</v>
      </c>
      <c r="K93" s="137">
        <f>'[3]4.3.3.4.'!G33*M93</f>
        <v>0</v>
      </c>
      <c r="L93" s="138">
        <f t="shared" si="14"/>
        <v>190.73891465677178</v>
      </c>
      <c r="M93" s="139">
        <f>'[3]4.3.3.4.'!G43</f>
        <v>1</v>
      </c>
      <c r="N93" s="140">
        <f t="shared" si="13"/>
        <v>190.73891465677178</v>
      </c>
    </row>
    <row r="94" spans="1:14" ht="30" x14ac:dyDescent="0.25">
      <c r="A94" s="89" t="s">
        <v>209</v>
      </c>
      <c r="B94" s="6" t="s">
        <v>66</v>
      </c>
      <c r="C94" s="73" t="s">
        <v>67</v>
      </c>
      <c r="D94" s="8" t="s">
        <v>61</v>
      </c>
      <c r="E94" s="136">
        <f>'[3]4.3.3.5.'!G18*M94</f>
        <v>1706.72</v>
      </c>
      <c r="F94" s="136">
        <f>'[3]4.3.3.5.'!G23*M94</f>
        <v>411.2</v>
      </c>
      <c r="G94" s="136">
        <f>'[3]4.3.3.5.'!G24*M94</f>
        <v>38</v>
      </c>
      <c r="H94" s="136">
        <f>'[3]4.3.3.5.'!G29*M94</f>
        <v>486.4</v>
      </c>
      <c r="I94" s="136">
        <f>'[3]4.3.3.5.'!G30*M94</f>
        <v>117.12</v>
      </c>
      <c r="J94" s="136">
        <f>'[3]4.3.3.5.'!G32*M94</f>
        <v>1013.76</v>
      </c>
      <c r="K94" s="137">
        <f>'[3]4.3.3.5.'!G33*M94</f>
        <v>769.11999999999989</v>
      </c>
      <c r="L94" s="138">
        <f t="shared" si="14"/>
        <v>4542.32</v>
      </c>
      <c r="M94" s="139">
        <f>'[3]4.3.3.5.'!G43</f>
        <v>32</v>
      </c>
      <c r="N94" s="140">
        <f t="shared" si="13"/>
        <v>141.94749999999999</v>
      </c>
    </row>
    <row r="95" spans="1:14" x14ac:dyDescent="0.25">
      <c r="A95" s="89" t="s">
        <v>210</v>
      </c>
      <c r="B95" s="6" t="s">
        <v>68</v>
      </c>
      <c r="C95" s="10" t="s">
        <v>245</v>
      </c>
      <c r="D95" s="8" t="s">
        <v>16</v>
      </c>
      <c r="E95" s="136">
        <f>'[3]4.3.4.1.'!G18*M95</f>
        <v>2.6300000000000003</v>
      </c>
      <c r="F95" s="136">
        <f>'[3]4.3.4.1.'!G22*M95</f>
        <v>0.64</v>
      </c>
      <c r="G95" s="136">
        <f>'[3]4.3.4.1.'!G23*M95</f>
        <v>0</v>
      </c>
      <c r="H95" s="136">
        <f>'[3]4.3.4.1.'!G28*M95</f>
        <v>0.74</v>
      </c>
      <c r="I95" s="136">
        <f>'[3]4.3.4.1.'!G29*M95</f>
        <v>0.18</v>
      </c>
      <c r="J95" s="136">
        <f>'[3]4.3.4.1.'!G31*M95</f>
        <v>1.56</v>
      </c>
      <c r="K95" s="137">
        <f>'[3]4.3.4.1.'!G32*M95</f>
        <v>0</v>
      </c>
      <c r="L95" s="138">
        <f>SUM(E95:K95)</f>
        <v>5.75</v>
      </c>
      <c r="M95" s="139">
        <f>'[3]4.3.4.1.'!G42</f>
        <v>2</v>
      </c>
      <c r="N95" s="140">
        <f t="shared" si="13"/>
        <v>2.875</v>
      </c>
    </row>
    <row r="96" spans="1:14" ht="30" x14ac:dyDescent="0.25">
      <c r="A96" s="89" t="s">
        <v>211</v>
      </c>
      <c r="B96" s="6" t="s">
        <v>69</v>
      </c>
      <c r="C96" s="11" t="s">
        <v>70</v>
      </c>
      <c r="D96" s="8" t="s">
        <v>16</v>
      </c>
      <c r="E96" s="136">
        <f>'[3]4.3.4.2.'!G18*M96</f>
        <v>3.4612000000000007</v>
      </c>
      <c r="F96" s="136">
        <f>'[3]4.3.4.2.'!G22*M96</f>
        <v>0.84</v>
      </c>
      <c r="G96" s="136">
        <f>'[3]4.3.4.2.'!G23*M96</f>
        <v>0</v>
      </c>
      <c r="H96" s="136">
        <f>'[3]4.3.4.2.'!G28*M96</f>
        <v>0.98</v>
      </c>
      <c r="I96" s="136">
        <f>'[3]4.3.4.2.'!G29*M96</f>
        <v>0.24</v>
      </c>
      <c r="J96" s="136">
        <f>'[3]4.3.4.2.'!G31*M96</f>
        <v>2.06</v>
      </c>
      <c r="K96" s="137">
        <f>'[3]4.3.4.2.'!G32*M96</f>
        <v>0</v>
      </c>
      <c r="L96" s="138">
        <f t="shared" si="14"/>
        <v>7.5812000000000008</v>
      </c>
      <c r="M96" s="139">
        <f>'[3]4.3.4.2.'!G42</f>
        <v>2</v>
      </c>
      <c r="N96" s="140">
        <f t="shared" si="13"/>
        <v>3.7906000000000004</v>
      </c>
    </row>
    <row r="97" spans="1:14" ht="30" x14ac:dyDescent="0.25">
      <c r="A97" s="89" t="s">
        <v>212</v>
      </c>
      <c r="B97" s="6" t="s">
        <v>71</v>
      </c>
      <c r="C97" s="12" t="s">
        <v>266</v>
      </c>
      <c r="D97" s="8" t="s">
        <v>16</v>
      </c>
      <c r="E97" s="136">
        <f>'[3]4.3.4.3.'!G18*M97</f>
        <v>10.520000000000001</v>
      </c>
      <c r="F97" s="136">
        <f>'[3]4.3.4.3.'!G22*M97</f>
        <v>2.52</v>
      </c>
      <c r="G97" s="136">
        <f>'[3]4.3.4.3.'!G23*M97</f>
        <v>0</v>
      </c>
      <c r="H97" s="136">
        <f>'[3]4.3.4.3.'!G28*M97</f>
        <v>3</v>
      </c>
      <c r="I97" s="136">
        <f>'[3]4.3.4.3.'!G29*M97</f>
        <v>0.72</v>
      </c>
      <c r="J97" s="136">
        <f>'[3]4.3.4.3.'!G31*M97</f>
        <v>6.24</v>
      </c>
      <c r="K97" s="137">
        <f>'[3]4.3.4.3.'!G32*M97</f>
        <v>0</v>
      </c>
      <c r="L97" s="138">
        <f t="shared" si="14"/>
        <v>23</v>
      </c>
      <c r="M97" s="139">
        <f>'[3]4.3.4.3.'!G42</f>
        <v>4</v>
      </c>
      <c r="N97" s="140">
        <f t="shared" si="13"/>
        <v>5.75</v>
      </c>
    </row>
    <row r="98" spans="1:14" ht="30" x14ac:dyDescent="0.25">
      <c r="A98" s="89" t="s">
        <v>213</v>
      </c>
      <c r="B98" s="6" t="s">
        <v>72</v>
      </c>
      <c r="C98" s="13" t="s">
        <v>73</v>
      </c>
      <c r="D98" s="8" t="s">
        <v>16</v>
      </c>
      <c r="E98" s="136">
        <f>'[3]4.3.4.4.'!G18*M98</f>
        <v>6.942400000000001</v>
      </c>
      <c r="F98" s="136">
        <f>'[3]4.3.4.4.'!G22*M98</f>
        <v>1.68</v>
      </c>
      <c r="G98" s="136">
        <f>'[3]4.3.4.4.'!G23*M98</f>
        <v>0</v>
      </c>
      <c r="H98" s="136">
        <f>'[3]4.3.4.4.'!G28*M98</f>
        <v>1.98</v>
      </c>
      <c r="I98" s="136">
        <f>'[3]4.3.4.4.'!G29*M98</f>
        <v>0.48</v>
      </c>
      <c r="J98" s="136">
        <f>'[3]4.3.4.4.'!G31*M98</f>
        <v>4.12</v>
      </c>
      <c r="K98" s="137">
        <f>'[3]4.3.4.4.'!G32*M98</f>
        <v>0</v>
      </c>
      <c r="L98" s="138">
        <f t="shared" si="14"/>
        <v>15.202400000000001</v>
      </c>
      <c r="M98" s="139">
        <f>'[3]4.3.4.4.'!G42</f>
        <v>2</v>
      </c>
      <c r="N98" s="140">
        <f t="shared" si="13"/>
        <v>7.6012000000000004</v>
      </c>
    </row>
    <row r="99" spans="1:14" x14ac:dyDescent="0.25">
      <c r="A99" s="89" t="s">
        <v>214</v>
      </c>
      <c r="B99" s="6" t="s">
        <v>74</v>
      </c>
      <c r="C99" s="49" t="s">
        <v>246</v>
      </c>
      <c r="D99" s="8" t="s">
        <v>16</v>
      </c>
      <c r="E99" s="136">
        <f>'[3]4.3.5.'!G18*M99</f>
        <v>1334.08</v>
      </c>
      <c r="F99" s="136">
        <f>'[3]4.3.5.'!G23*M99</f>
        <v>321.27999999999997</v>
      </c>
      <c r="G99" s="136">
        <f>'[3]4.3.5.'!G24*M99</f>
        <v>23.98</v>
      </c>
      <c r="H99" s="136">
        <f>'[3]4.3.5.'!G29*M99</f>
        <v>380.16</v>
      </c>
      <c r="I99" s="136">
        <f>'[3]4.3.5.'!G30*M99</f>
        <v>91.52</v>
      </c>
      <c r="J99" s="136">
        <f>'[3]4.3.5.'!G32*M99</f>
        <v>792.32</v>
      </c>
      <c r="K99" s="137">
        <f>'[3]4.3.5.'!G33*M99</f>
        <v>0</v>
      </c>
      <c r="L99" s="138">
        <f t="shared" si="14"/>
        <v>2943.34</v>
      </c>
      <c r="M99" s="139">
        <f>'[3]4.3.5.'!G43</f>
        <v>32</v>
      </c>
      <c r="N99" s="140">
        <f t="shared" si="13"/>
        <v>91.979375000000005</v>
      </c>
    </row>
    <row r="100" spans="1:14" x14ac:dyDescent="0.25">
      <c r="A100" s="89" t="s">
        <v>215</v>
      </c>
      <c r="B100" s="6" t="s">
        <v>75</v>
      </c>
      <c r="C100" s="35" t="s">
        <v>76</v>
      </c>
      <c r="D100" s="8" t="s">
        <v>77</v>
      </c>
      <c r="E100" s="136">
        <f>'[3]4.3.6.1.'!G18*M100</f>
        <v>426.68</v>
      </c>
      <c r="F100" s="136">
        <f>'[3]4.3.6.1.'!G23*M100</f>
        <v>102.8</v>
      </c>
      <c r="G100" s="136"/>
      <c r="H100" s="136">
        <f>'[3]4.3.6.1.'!G29*M100</f>
        <v>121.6</v>
      </c>
      <c r="I100" s="136">
        <f>'[3]4.3.6.1.'!G30*M100</f>
        <v>29.28</v>
      </c>
      <c r="J100" s="136">
        <f>'[3]4.3.6.1.'!G32*M100</f>
        <v>253.44</v>
      </c>
      <c r="K100" s="137"/>
      <c r="L100" s="138">
        <f t="shared" si="14"/>
        <v>933.8</v>
      </c>
      <c r="M100" s="139">
        <f>'[3]4.3.6.1.'!G43</f>
        <v>8</v>
      </c>
      <c r="N100" s="140">
        <f t="shared" si="13"/>
        <v>116.72499999999999</v>
      </c>
    </row>
    <row r="101" spans="1:14" x14ac:dyDescent="0.25">
      <c r="A101" s="89" t="s">
        <v>216</v>
      </c>
      <c r="B101" s="6" t="s">
        <v>78</v>
      </c>
      <c r="C101" s="74" t="s">
        <v>247</v>
      </c>
      <c r="D101" s="8" t="s">
        <v>16</v>
      </c>
      <c r="E101" s="136">
        <f>'[3]4.3.6.2.'!G18*M101</f>
        <v>156.44880000000001</v>
      </c>
      <c r="F101" s="136">
        <f>'[3]4.3.6.2.'!G23*M101</f>
        <v>37.68</v>
      </c>
      <c r="G101" s="136">
        <f>'[3]4.3.6.2.'!G24*M101</f>
        <v>0</v>
      </c>
      <c r="H101" s="136">
        <f>'[3]4.3.6.2.'!G29*M101</f>
        <v>44.519999999999996</v>
      </c>
      <c r="I101" s="136">
        <f>'[3]4.3.6.2.'!G30*M101</f>
        <v>10.68</v>
      </c>
      <c r="J101" s="136">
        <f>'[3]4.3.6.2.'!G32*M101</f>
        <v>92.88</v>
      </c>
      <c r="K101" s="137">
        <f>'[3]4.3.6.2.'!G33*M101</f>
        <v>43.958400000000005</v>
      </c>
      <c r="L101" s="138">
        <f t="shared" si="14"/>
        <v>386.16719999999998</v>
      </c>
      <c r="M101" s="139">
        <f>'[3]4.3.6.2.'!G43</f>
        <v>12</v>
      </c>
      <c r="N101" s="140">
        <f t="shared" si="13"/>
        <v>32.180599999999998</v>
      </c>
    </row>
    <row r="102" spans="1:14" x14ac:dyDescent="0.25">
      <c r="A102" s="89" t="s">
        <v>217</v>
      </c>
      <c r="B102" s="6" t="s">
        <v>79</v>
      </c>
      <c r="C102" s="74" t="s">
        <v>253</v>
      </c>
      <c r="D102" s="8" t="s">
        <v>16</v>
      </c>
      <c r="E102" s="136">
        <f>'[3]4.3.6.3.'!G18*M102</f>
        <v>1690.25</v>
      </c>
      <c r="F102" s="136">
        <f>'[3]4.3.6.3.'!G23*M102</f>
        <v>407.25</v>
      </c>
      <c r="G102" s="136">
        <f>'[3]4.3.6.3.'!G24*M102</f>
        <v>0</v>
      </c>
      <c r="H102" s="136">
        <f>'[3]4.3.6.3.'!G29*M102</f>
        <v>481.50000000000006</v>
      </c>
      <c r="I102" s="136">
        <f>'[3]4.3.6.3.'!G30*M102</f>
        <v>115.99999999999999</v>
      </c>
      <c r="J102" s="136">
        <f>'[3]4.3.6.3.'!G32*M102</f>
        <v>1003.9999999999999</v>
      </c>
      <c r="K102" s="137">
        <f>'[3]4.3.6.3.'!G33*M102</f>
        <v>456.00000000000006</v>
      </c>
      <c r="L102" s="138">
        <f t="shared" si="14"/>
        <v>4155</v>
      </c>
      <c r="M102" s="139">
        <f>'[3]4.3.6.3.'!G43</f>
        <v>25</v>
      </c>
      <c r="N102" s="140">
        <f t="shared" si="13"/>
        <v>166.2</v>
      </c>
    </row>
    <row r="103" spans="1:14" x14ac:dyDescent="0.25">
      <c r="A103" s="89" t="s">
        <v>218</v>
      </c>
      <c r="B103" s="6" t="s">
        <v>80</v>
      </c>
      <c r="C103" s="75" t="s">
        <v>252</v>
      </c>
      <c r="D103" s="8" t="s">
        <v>61</v>
      </c>
      <c r="E103" s="136">
        <f>'[3]4.1.'!G18*M103</f>
        <v>1685.8200000000002</v>
      </c>
      <c r="F103" s="136">
        <f>'[3]4.1.'!G23*M103</f>
        <v>406.14</v>
      </c>
      <c r="G103" s="136">
        <f>'[3]4.1.'!G24*M103</f>
        <v>0</v>
      </c>
      <c r="H103" s="136">
        <f>'[3]4.1.'!G29*M103</f>
        <v>480.29999999999995</v>
      </c>
      <c r="I103" s="136">
        <f>'[3]4.1.'!G30*M103</f>
        <v>115.68</v>
      </c>
      <c r="J103" s="136">
        <f>'[3]4.1.'!G32*M103</f>
        <v>1001.28</v>
      </c>
      <c r="K103" s="137">
        <f>'[3]4.1.'!G33*M103</f>
        <v>0</v>
      </c>
      <c r="L103" s="138">
        <f t="shared" si="14"/>
        <v>3689.2200000000003</v>
      </c>
      <c r="M103" s="139">
        <f>'[3]4.1.'!G43</f>
        <v>6</v>
      </c>
      <c r="N103" s="140">
        <f t="shared" si="13"/>
        <v>614.87</v>
      </c>
    </row>
    <row r="104" spans="1:14" x14ac:dyDescent="0.2">
      <c r="A104" s="89" t="s">
        <v>219</v>
      </c>
      <c r="B104" s="14" t="s">
        <v>81</v>
      </c>
      <c r="C104" s="35" t="s">
        <v>82</v>
      </c>
      <c r="D104" s="8" t="s">
        <v>61</v>
      </c>
      <c r="E104" s="141">
        <f>'[3]4.4.2.'!G18*M104</f>
        <v>220.78000000000003</v>
      </c>
      <c r="F104" s="141">
        <f>'[3]4.4.2.'!G22*M104</f>
        <v>53.199999999999996</v>
      </c>
      <c r="G104" s="141">
        <f>'[3]4.4.2.'!G23*M104</f>
        <v>0</v>
      </c>
      <c r="H104" s="141">
        <f>'[3]4.4.2.'!G28*M104</f>
        <v>62.86</v>
      </c>
      <c r="I104" s="141">
        <f>'[3]4.4.2.'!G29*M104</f>
        <v>15.120000000000001</v>
      </c>
      <c r="J104" s="141">
        <f>'[3]4.4.2.'!G31*M104</f>
        <v>131.04</v>
      </c>
      <c r="K104" s="142">
        <f>'[3]4.4.2.'!G32*M104</f>
        <v>11.34</v>
      </c>
      <c r="L104" s="143">
        <f t="shared" si="14"/>
        <v>494.34</v>
      </c>
      <c r="M104" s="139">
        <f>'[3]4.4.2.'!G42</f>
        <v>14</v>
      </c>
      <c r="N104" s="140">
        <f t="shared" si="13"/>
        <v>35.309999999999995</v>
      </c>
    </row>
    <row r="105" spans="1:14" ht="15" customHeight="1" x14ac:dyDescent="0.2">
      <c r="A105" s="89" t="s">
        <v>220</v>
      </c>
      <c r="B105" s="14" t="s">
        <v>83</v>
      </c>
      <c r="C105" s="49" t="s">
        <v>251</v>
      </c>
      <c r="D105" s="8" t="s">
        <v>16</v>
      </c>
      <c r="E105" s="141">
        <f>'[3]4.4.3.'!G18*M105</f>
        <v>1002.825</v>
      </c>
      <c r="F105" s="141">
        <f>'[3]4.4.3.'!G23*M105</f>
        <v>241.64999999999998</v>
      </c>
      <c r="G105" s="141">
        <f>'[3]4.4.3.'!G24*M105</f>
        <v>0</v>
      </c>
      <c r="H105" s="141">
        <f>'[3]4.4.3.'!G29*M105</f>
        <v>285.75</v>
      </c>
      <c r="I105" s="141">
        <f>'[3]4.4.3.'!G30*M105</f>
        <v>68.849999999999994</v>
      </c>
      <c r="J105" s="141">
        <f>'[3]4.4.3.'!G32*M105</f>
        <v>595.65</v>
      </c>
      <c r="K105" s="142">
        <f>'[3]4.4.3.'!G33*M105</f>
        <v>11.25</v>
      </c>
      <c r="L105" s="143">
        <f t="shared" si="14"/>
        <v>2205.9749999999999</v>
      </c>
      <c r="M105" s="139">
        <f>'[3]4.4.3.'!G43</f>
        <v>15</v>
      </c>
      <c r="N105" s="140">
        <f t="shared" si="13"/>
        <v>147.065</v>
      </c>
    </row>
    <row r="106" spans="1:14" x14ac:dyDescent="0.2">
      <c r="A106" s="89" t="s">
        <v>221</v>
      </c>
      <c r="B106" s="14" t="s">
        <v>84</v>
      </c>
      <c r="C106" s="49" t="s">
        <v>248</v>
      </c>
      <c r="D106" s="8" t="s">
        <v>55</v>
      </c>
      <c r="E106" s="141">
        <f>'[3]4.4.4.1.'!G18*M106</f>
        <v>6312.0000000000009</v>
      </c>
      <c r="F106" s="141">
        <f>'[3]4.4.4.1.'!G22*M106</f>
        <v>1524</v>
      </c>
      <c r="G106" s="141">
        <f>'[3]4.4.4.1.'!G23*M106</f>
        <v>122.5</v>
      </c>
      <c r="H106" s="141">
        <f>'[3]4.4.4.1.'!G28*M106</f>
        <v>1800</v>
      </c>
      <c r="I106" s="141">
        <f>'[3]4.4.4.1.'!G29*M106</f>
        <v>432</v>
      </c>
      <c r="J106" s="141">
        <f>'[3]4.4.4.1.'!G31*M106</f>
        <v>3756</v>
      </c>
      <c r="K106" s="142">
        <f>'[3]4.4.4.1.'!G32*M106</f>
        <v>0</v>
      </c>
      <c r="L106" s="143">
        <f t="shared" si="14"/>
        <v>13946.5</v>
      </c>
      <c r="M106" s="139">
        <f>'[3]4.4.4.1.'!G42</f>
        <v>1200</v>
      </c>
      <c r="N106" s="140">
        <f t="shared" si="13"/>
        <v>11.622083333333334</v>
      </c>
    </row>
    <row r="107" spans="1:14" x14ac:dyDescent="0.2">
      <c r="A107" s="89" t="s">
        <v>222</v>
      </c>
      <c r="B107" s="14" t="s">
        <v>85</v>
      </c>
      <c r="C107" s="49" t="s">
        <v>249</v>
      </c>
      <c r="D107" s="5" t="s">
        <v>55</v>
      </c>
      <c r="E107" s="141">
        <f>'[3]4.4.4.2.'!G18*M107</f>
        <v>159.21520000000004</v>
      </c>
      <c r="F107" s="141">
        <f>'[3]4.4.4.2.'!G22*M107</f>
        <v>38.64</v>
      </c>
      <c r="G107" s="141">
        <f>'[3]4.4.4.2.'!G23*M107</f>
        <v>30.970000000000002</v>
      </c>
      <c r="H107" s="141">
        <f>'[3]4.4.4.2.'!G28*M107</f>
        <v>45.08</v>
      </c>
      <c r="I107" s="141">
        <f>'[3]4.4.4.2.'!G29*M107</f>
        <v>11.04</v>
      </c>
      <c r="J107" s="141">
        <f>'[3]4.4.4.2.'!G31*M107</f>
        <v>94.76</v>
      </c>
      <c r="K107" s="142">
        <f>'[3]4.4.4.2.'!G32*M107</f>
        <v>0</v>
      </c>
      <c r="L107" s="143">
        <f t="shared" si="14"/>
        <v>379.70520000000005</v>
      </c>
      <c r="M107" s="139">
        <f>'[3]4.4.4.2.'!G42</f>
        <v>92</v>
      </c>
      <c r="N107" s="140">
        <f t="shared" si="13"/>
        <v>4.127230434782609</v>
      </c>
    </row>
    <row r="108" spans="1:14" ht="15.75" thickBot="1" x14ac:dyDescent="0.25">
      <c r="A108" s="90" t="s">
        <v>223</v>
      </c>
      <c r="B108" s="78" t="s">
        <v>86</v>
      </c>
      <c r="C108" s="79" t="s">
        <v>250</v>
      </c>
      <c r="D108" s="15" t="s">
        <v>87</v>
      </c>
      <c r="E108" s="144">
        <f>'[3]4.4.5.'!G18*M108</f>
        <v>940.80000000000007</v>
      </c>
      <c r="F108" s="144">
        <f>'[3]4.4.5.'!G22*M108</f>
        <v>226.79999999999998</v>
      </c>
      <c r="G108" s="144">
        <v>0</v>
      </c>
      <c r="H108" s="144">
        <f>'[3]4.4.5.'!G27*M108</f>
        <v>267.60000000000002</v>
      </c>
      <c r="I108" s="144">
        <f>'[3]4.4.5.'!G28*M108</f>
        <v>64.800000000000011</v>
      </c>
      <c r="J108" s="144">
        <f>'[3]4.4.5.'!G30*M108</f>
        <v>559.20000000000005</v>
      </c>
      <c r="K108" s="145">
        <f>'[3]4.4.5.'!G31*M108</f>
        <v>340.79999999999995</v>
      </c>
      <c r="L108" s="146">
        <f t="shared" si="14"/>
        <v>2400</v>
      </c>
      <c r="M108" s="147">
        <f>'[3]4.4.5.'!G41</f>
        <v>120</v>
      </c>
      <c r="N108" s="148">
        <f t="shared" si="13"/>
        <v>20</v>
      </c>
    </row>
    <row r="109" spans="1:14" ht="30.75" thickBot="1" x14ac:dyDescent="0.25">
      <c r="A109" s="91"/>
      <c r="B109" s="92"/>
      <c r="C109" s="9" t="s">
        <v>254</v>
      </c>
      <c r="D109" s="41"/>
      <c r="E109" s="149"/>
      <c r="F109" s="149"/>
      <c r="G109" s="149"/>
      <c r="H109" s="149"/>
      <c r="I109" s="149"/>
      <c r="J109" s="149"/>
      <c r="K109" s="150"/>
      <c r="L109" s="151">
        <f>29727+128+6+320</f>
        <v>30181</v>
      </c>
      <c r="M109" s="152"/>
      <c r="N109" s="153"/>
    </row>
    <row r="110" spans="1:14" ht="19.5" thickBot="1" x14ac:dyDescent="0.25">
      <c r="A110" s="91"/>
      <c r="B110" s="92"/>
      <c r="C110" s="240" t="s">
        <v>182</v>
      </c>
      <c r="D110" s="241"/>
      <c r="E110" s="172">
        <f>SUM(E66:E108)</f>
        <v>29234.759069999993</v>
      </c>
      <c r="F110" s="172">
        <f t="shared" ref="F110:K110" si="15">SUM(F66:F108)</f>
        <v>7054.98</v>
      </c>
      <c r="G110" s="172">
        <f t="shared" si="15"/>
        <v>5575.5823966942144</v>
      </c>
      <c r="H110" s="172">
        <f t="shared" si="15"/>
        <v>8345.23</v>
      </c>
      <c r="I110" s="172">
        <f t="shared" si="15"/>
        <v>2003.12</v>
      </c>
      <c r="J110" s="172">
        <f t="shared" si="15"/>
        <v>17211.080000000002</v>
      </c>
      <c r="K110" s="172">
        <f t="shared" si="15"/>
        <v>10506.531789999997</v>
      </c>
      <c r="L110" s="154">
        <f>SUM(E110:K110)+L109</f>
        <v>110112.28325669419</v>
      </c>
      <c r="M110" s="152"/>
      <c r="N110" s="153"/>
    </row>
    <row r="111" spans="1:14" ht="20.25" customHeight="1" x14ac:dyDescent="0.2">
      <c r="A111" s="91"/>
      <c r="B111" s="92"/>
      <c r="C111" s="105" t="s">
        <v>255</v>
      </c>
      <c r="D111" s="106"/>
      <c r="E111" s="155"/>
      <c r="F111" s="155"/>
      <c r="G111" s="155"/>
      <c r="H111" s="155"/>
      <c r="I111" s="155"/>
      <c r="J111" s="155"/>
      <c r="K111" s="156"/>
      <c r="L111" s="157">
        <f>ROUND(L110*0.21,0)</f>
        <v>23124</v>
      </c>
      <c r="M111" s="152"/>
      <c r="N111" s="153"/>
    </row>
    <row r="112" spans="1:14" ht="29.25" customHeight="1" thickBot="1" x14ac:dyDescent="0.25">
      <c r="A112" s="91"/>
      <c r="B112" s="92"/>
      <c r="C112" s="104" t="s">
        <v>259</v>
      </c>
      <c r="D112" s="55"/>
      <c r="E112" s="129"/>
      <c r="F112" s="129"/>
      <c r="G112" s="129"/>
      <c r="H112" s="129"/>
      <c r="I112" s="129"/>
      <c r="J112" s="129"/>
      <c r="K112" s="130"/>
      <c r="L112" s="173">
        <f>L110+L111</f>
        <v>133236.28325669421</v>
      </c>
      <c r="M112" s="152"/>
      <c r="N112" s="153"/>
    </row>
    <row r="113" spans="1:14" ht="15.75" thickBot="1" x14ac:dyDescent="0.25">
      <c r="A113" s="91"/>
      <c r="B113" s="92"/>
      <c r="C113" s="26"/>
      <c r="D113" s="25"/>
      <c r="E113" s="25"/>
      <c r="F113" s="25"/>
      <c r="G113" s="25"/>
      <c r="H113" s="25"/>
      <c r="I113" s="25"/>
      <c r="J113" s="242"/>
      <c r="K113" s="242"/>
      <c r="L113" s="27"/>
      <c r="M113" s="92"/>
      <c r="N113" s="93"/>
    </row>
    <row r="114" spans="1:14" ht="16.5" thickBot="1" x14ac:dyDescent="0.25">
      <c r="A114" s="91"/>
      <c r="B114" s="92"/>
      <c r="C114" s="96" t="s">
        <v>256</v>
      </c>
      <c r="D114" s="97"/>
      <c r="E114" s="98">
        <f t="shared" ref="E114:K114" si="16">E60+E110</f>
        <v>44630.589069999987</v>
      </c>
      <c r="F114" s="98">
        <f t="shared" si="16"/>
        <v>10763.84</v>
      </c>
      <c r="G114" s="98">
        <f t="shared" si="16"/>
        <v>6797.5823966942144</v>
      </c>
      <c r="H114" s="98">
        <f t="shared" si="16"/>
        <v>8345.23</v>
      </c>
      <c r="I114" s="98">
        <f t="shared" si="16"/>
        <v>2003.12</v>
      </c>
      <c r="J114" s="98">
        <f t="shared" si="16"/>
        <v>21872.58</v>
      </c>
      <c r="K114" s="98">
        <f t="shared" si="16"/>
        <v>10506.531789999997</v>
      </c>
      <c r="L114" s="99">
        <f>SUM(E114:K114)+L109</f>
        <v>135100.47325669418</v>
      </c>
      <c r="M114" s="92"/>
      <c r="N114" s="93"/>
    </row>
    <row r="115" spans="1:14" ht="27" customHeight="1" x14ac:dyDescent="0.2">
      <c r="A115" s="91"/>
      <c r="B115" s="92"/>
      <c r="C115" s="100"/>
      <c r="D115" s="101"/>
      <c r="E115" s="101"/>
      <c r="F115" s="101"/>
      <c r="G115" s="101"/>
      <c r="H115" s="101"/>
      <c r="I115" s="101"/>
      <c r="J115" s="243" t="s">
        <v>88</v>
      </c>
      <c r="K115" s="244"/>
      <c r="L115" s="102">
        <f>L111</f>
        <v>23124</v>
      </c>
      <c r="M115" s="92"/>
      <c r="N115" s="93"/>
    </row>
    <row r="116" spans="1:14" ht="24" customHeight="1" thickBot="1" x14ac:dyDescent="0.3">
      <c r="C116" s="100"/>
      <c r="D116" s="101"/>
      <c r="E116" s="101"/>
      <c r="F116" s="101"/>
      <c r="G116" s="101"/>
      <c r="H116" s="101"/>
      <c r="I116" s="101"/>
      <c r="J116" s="245" t="s">
        <v>257</v>
      </c>
      <c r="K116" s="246"/>
      <c r="L116" s="103">
        <f>L114+L115</f>
        <v>158224.47325669418</v>
      </c>
      <c r="N116" s="17"/>
    </row>
    <row r="117" spans="1:14" x14ac:dyDescent="0.2">
      <c r="E117" s="7"/>
      <c r="F117" s="7"/>
      <c r="G117" s="7"/>
      <c r="H117" s="7"/>
      <c r="I117" s="7"/>
      <c r="L117" s="18"/>
    </row>
    <row r="118" spans="1:14" ht="15.75" x14ac:dyDescent="0.25">
      <c r="C118" s="109"/>
      <c r="D118" s="107"/>
      <c r="E118" s="108"/>
      <c r="F118" s="108"/>
      <c r="G118" s="108"/>
      <c r="H118" s="7"/>
      <c r="I118" s="7"/>
      <c r="J118" s="7"/>
      <c r="K118" s="7"/>
    </row>
    <row r="119" spans="1:14" ht="15.75" x14ac:dyDescent="0.25">
      <c r="A119" s="190" t="s">
        <v>280</v>
      </c>
      <c r="B119" s="191"/>
      <c r="C119" s="191"/>
      <c r="D119" s="107"/>
      <c r="E119" s="107"/>
      <c r="F119" s="107"/>
      <c r="G119" s="107"/>
      <c r="L119" s="4"/>
    </row>
    <row r="120" spans="1:14" x14ac:dyDescent="0.2">
      <c r="L120" s="4"/>
      <c r="N120" s="19"/>
    </row>
    <row r="121" spans="1:14" x14ac:dyDescent="0.2">
      <c r="L121" s="18"/>
    </row>
    <row r="122" spans="1:14" x14ac:dyDescent="0.2">
      <c r="L122" s="16"/>
    </row>
    <row r="123" spans="1:14" x14ac:dyDescent="0.2">
      <c r="L123" s="18"/>
    </row>
  </sheetData>
  <mergeCells count="74">
    <mergeCell ref="A60:D60"/>
    <mergeCell ref="C110:D110"/>
    <mergeCell ref="J113:K113"/>
    <mergeCell ref="J115:K115"/>
    <mergeCell ref="J116:K116"/>
    <mergeCell ref="A61:M61"/>
    <mergeCell ref="A63:A64"/>
    <mergeCell ref="B63:B64"/>
    <mergeCell ref="C63:D63"/>
    <mergeCell ref="E63:G63"/>
    <mergeCell ref="H63:K63"/>
    <mergeCell ref="L63:L64"/>
    <mergeCell ref="M63:M64"/>
    <mergeCell ref="L55:L58"/>
    <mergeCell ref="M55:M58"/>
    <mergeCell ref="N55:N58"/>
    <mergeCell ref="H7:K7"/>
    <mergeCell ref="H34:H36"/>
    <mergeCell ref="I34:I36"/>
    <mergeCell ref="H32:H33"/>
    <mergeCell ref="I32:I33"/>
    <mergeCell ref="M34:M36"/>
    <mergeCell ref="N34:N36"/>
    <mergeCell ref="L34:L36"/>
    <mergeCell ref="N30:N31"/>
    <mergeCell ref="L32:L33"/>
    <mergeCell ref="M32:M33"/>
    <mergeCell ref="N32:N33"/>
    <mergeCell ref="H30:H31"/>
    <mergeCell ref="C39:D39"/>
    <mergeCell ref="C46:D46"/>
    <mergeCell ref="C48:D48"/>
    <mergeCell ref="E55:E58"/>
    <mergeCell ref="F55:F58"/>
    <mergeCell ref="G55:G58"/>
    <mergeCell ref="J55:J58"/>
    <mergeCell ref="K55:K58"/>
    <mergeCell ref="E34:E36"/>
    <mergeCell ref="F34:F36"/>
    <mergeCell ref="G34:G36"/>
    <mergeCell ref="J34:J36"/>
    <mergeCell ref="K34:K36"/>
    <mergeCell ref="H55:H58"/>
    <mergeCell ref="I55:I58"/>
    <mergeCell ref="J30:J31"/>
    <mergeCell ref="K30:K31"/>
    <mergeCell ref="L30:L31"/>
    <mergeCell ref="E32:E33"/>
    <mergeCell ref="F32:F33"/>
    <mergeCell ref="G32:G33"/>
    <mergeCell ref="J32:J33"/>
    <mergeCell ref="K32:K33"/>
    <mergeCell ref="C23:D23"/>
    <mergeCell ref="C28:D28"/>
    <mergeCell ref="E30:E31"/>
    <mergeCell ref="I30:I31"/>
    <mergeCell ref="F30:F31"/>
    <mergeCell ref="G30:G31"/>
    <mergeCell ref="A119:C119"/>
    <mergeCell ref="N63:N64"/>
    <mergeCell ref="M1:N1"/>
    <mergeCell ref="A2:N2"/>
    <mergeCell ref="B5:N5"/>
    <mergeCell ref="A7:A8"/>
    <mergeCell ref="B7:B8"/>
    <mergeCell ref="C7:D7"/>
    <mergeCell ref="E7:G7"/>
    <mergeCell ref="L7:L8"/>
    <mergeCell ref="M7:M8"/>
    <mergeCell ref="N7:N8"/>
    <mergeCell ref="M30:M31"/>
    <mergeCell ref="C11:D11"/>
    <mergeCell ref="C17:D17"/>
    <mergeCell ref="C18:D18"/>
  </mergeCells>
  <pageMargins left="0.70866141732283472" right="0.70866141732283472" top="0.74803149606299213" bottom="0.55118110236220474" header="0.31496062992125984" footer="0.31496062992125984"/>
  <pageSetup paperSize="9" scale="56" fitToHeight="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>Aizsardzības ministrija</Manager>
  <Company>Latvijas Ģeotelpiskās informācijas aģentūra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"Latvijas Ģeotelpiskās informācijas aģentūras maksas pakalpojumu cenrādis un tā piemērošanas kārtība" sākotnējās ietekmes novērtējuma ziņojuma (anotācija) pielikums</dc:title>
  <dc:subject>Anotācijas pielikums</dc:subject>
  <dc:creator>Evija Strautiņa</dc:creator>
  <cp:keywords>Cenradis</cp:keywords>
  <dc:description>Evija Strautiņa (28655595, Evija.Strautina@lgia.gov.lv )</dc:description>
  <cp:lastModifiedBy>Vera Solovjova</cp:lastModifiedBy>
  <cp:lastPrinted>2020-10-26T12:26:36Z</cp:lastPrinted>
  <dcterms:created xsi:type="dcterms:W3CDTF">2020-03-31T15:22:46Z</dcterms:created>
  <dcterms:modified xsi:type="dcterms:W3CDTF">2020-11-17T08:57:47Z</dcterms:modified>
</cp:coreProperties>
</file>