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nozare.pri\vm\Redirect_profiles\VM_Liene_Abola\Desktop\Novembris_dec_MK_LNG\UZ_VK\"/>
    </mc:Choice>
  </mc:AlternateContent>
  <xr:revisionPtr revIDLastSave="0" documentId="8_{E0B19E70-C8EF-4265-A343-030442E5BF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AKUS" sheetId="6" r:id="rId1"/>
  </sheets>
  <definedNames>
    <definedName name="_xlnm._FilterDatabase" localSheetId="0" hidden="1">RAKUS!$A$7:$H$45</definedName>
    <definedName name="_xlnm.Print_Titles" localSheetId="0">RAKUS!$7:$7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6" l="1"/>
  <c r="D12" i="6"/>
  <c r="D13" i="6"/>
  <c r="D14" i="6"/>
  <c r="D15" i="6"/>
  <c r="D18" i="6"/>
  <c r="D19" i="6"/>
  <c r="D20" i="6"/>
  <c r="D21" i="6"/>
  <c r="D22" i="6"/>
  <c r="D23" i="6"/>
  <c r="D24" i="6"/>
  <c r="D25" i="6"/>
  <c r="D26" i="6"/>
  <c r="D27" i="6"/>
  <c r="D29" i="6"/>
  <c r="D30" i="6"/>
  <c r="D31" i="6"/>
  <c r="D32" i="6"/>
  <c r="D33" i="6"/>
  <c r="D34" i="6"/>
  <c r="D38" i="6"/>
  <c r="D41" i="6"/>
  <c r="D42" i="6"/>
  <c r="D45" i="6"/>
  <c r="D48" i="6"/>
  <c r="D51" i="6"/>
  <c r="D54" i="6"/>
  <c r="D11" i="6"/>
  <c r="F12" i="6"/>
  <c r="F54" i="6" l="1"/>
  <c r="F53" i="6" s="1"/>
  <c r="F52" i="6" s="1"/>
  <c r="B53" i="6"/>
  <c r="B52" i="6" s="1"/>
  <c r="F51" i="6"/>
  <c r="G51" i="6" s="1"/>
  <c r="G50" i="6" s="1"/>
  <c r="G49" i="6" s="1"/>
  <c r="B50" i="6"/>
  <c r="B49" i="6" s="1"/>
  <c r="F48" i="6"/>
  <c r="B47" i="6"/>
  <c r="B46" i="6"/>
  <c r="F45" i="6"/>
  <c r="F44" i="6" s="1"/>
  <c r="F43" i="6" s="1"/>
  <c r="B44" i="6"/>
  <c r="B43" i="6" s="1"/>
  <c r="F42" i="6"/>
  <c r="G42" i="6" s="1"/>
  <c r="F41" i="6"/>
  <c r="B40" i="6"/>
  <c r="B39" i="6" s="1"/>
  <c r="F38" i="6"/>
  <c r="G38" i="6" s="1"/>
  <c r="F37" i="6"/>
  <c r="C37" i="6"/>
  <c r="D37" i="6" s="1"/>
  <c r="B36" i="6"/>
  <c r="B35" i="6" s="1"/>
  <c r="F34" i="6"/>
  <c r="F33" i="6"/>
  <c r="G33" i="6" s="1"/>
  <c r="H33" i="6" s="1"/>
  <c r="F32" i="6"/>
  <c r="F31" i="6"/>
  <c r="F30" i="6"/>
  <c r="G30" i="6" s="1"/>
  <c r="F29" i="6"/>
  <c r="G29" i="6" s="1"/>
  <c r="H29" i="6" s="1"/>
  <c r="C28" i="6"/>
  <c r="D28" i="6" s="1"/>
  <c r="F28" i="6" s="1"/>
  <c r="F27" i="6"/>
  <c r="G27" i="6" s="1"/>
  <c r="F26" i="6"/>
  <c r="G26" i="6" s="1"/>
  <c r="F25" i="6"/>
  <c r="F24" i="6"/>
  <c r="F23" i="6"/>
  <c r="F22" i="6"/>
  <c r="F21" i="6"/>
  <c r="F20" i="6"/>
  <c r="F19" i="6"/>
  <c r="F18" i="6"/>
  <c r="G18" i="6" s="1"/>
  <c r="B17" i="6"/>
  <c r="B16" i="6" s="1"/>
  <c r="F15" i="6"/>
  <c r="F14" i="6"/>
  <c r="F13" i="6"/>
  <c r="G13" i="6" s="1"/>
  <c r="H13" i="6" s="1"/>
  <c r="G11" i="6"/>
  <c r="B10" i="6"/>
  <c r="B9" i="6" s="1"/>
  <c r="H34" i="6" l="1"/>
  <c r="F50" i="6"/>
  <c r="F49" i="6" s="1"/>
  <c r="F36" i="6"/>
  <c r="F35" i="6" s="1"/>
  <c r="G54" i="6"/>
  <c r="G53" i="6" s="1"/>
  <c r="G52" i="6" s="1"/>
  <c r="B8" i="6"/>
  <c r="G14" i="6"/>
  <c r="H14" i="6" s="1"/>
  <c r="H51" i="6"/>
  <c r="H50" i="6" s="1"/>
  <c r="H49" i="6" s="1"/>
  <c r="G41" i="6"/>
  <c r="G40" i="6" s="1"/>
  <c r="G39" i="6" s="1"/>
  <c r="H11" i="6"/>
  <c r="G19" i="6"/>
  <c r="H19" i="6" s="1"/>
  <c r="F10" i="6"/>
  <c r="F9" i="6" s="1"/>
  <c r="H18" i="6"/>
  <c r="H42" i="6"/>
  <c r="G37" i="6"/>
  <c r="G36" i="6" s="1"/>
  <c r="G35" i="6" s="1"/>
  <c r="H26" i="6"/>
  <c r="G34" i="6"/>
  <c r="G45" i="6"/>
  <c r="G44" i="6" s="1"/>
  <c r="G43" i="6" s="1"/>
  <c r="H38" i="6"/>
  <c r="G23" i="6"/>
  <c r="H23" i="6" s="1"/>
  <c r="G31" i="6"/>
  <c r="H31" i="6" s="1"/>
  <c r="G20" i="6"/>
  <c r="H20" i="6" s="1"/>
  <c r="G24" i="6"/>
  <c r="H24" i="6" s="1"/>
  <c r="G28" i="6"/>
  <c r="H28" i="6" s="1"/>
  <c r="G32" i="6"/>
  <c r="H32" i="6" s="1"/>
  <c r="F47" i="6"/>
  <c r="F46" i="6" s="1"/>
  <c r="G48" i="6"/>
  <c r="G47" i="6" s="1"/>
  <c r="G46" i="6" s="1"/>
  <c r="H30" i="6"/>
  <c r="G15" i="6"/>
  <c r="H15" i="6" s="1"/>
  <c r="H27" i="6"/>
  <c r="F40" i="6"/>
  <c r="F39" i="6" s="1"/>
  <c r="G22" i="6"/>
  <c r="H22" i="6" s="1"/>
  <c r="G12" i="6"/>
  <c r="H12" i="6" s="1"/>
  <c r="F17" i="6"/>
  <c r="F16" i="6" s="1"/>
  <c r="G21" i="6"/>
  <c r="H21" i="6" s="1"/>
  <c r="G25" i="6"/>
  <c r="H25" i="6" s="1"/>
  <c r="H45" i="6" l="1"/>
  <c r="H44" i="6" s="1"/>
  <c r="H43" i="6" s="1"/>
  <c r="H54" i="6"/>
  <c r="H53" i="6" s="1"/>
  <c r="H52" i="6" s="1"/>
  <c r="H17" i="6"/>
  <c r="H16" i="6" s="1"/>
  <c r="G10" i="6"/>
  <c r="G9" i="6" s="1"/>
  <c r="G17" i="6"/>
  <c r="G16" i="6" s="1"/>
  <c r="H10" i="6"/>
  <c r="H9" i="6" s="1"/>
  <c r="H37" i="6"/>
  <c r="H36" i="6" s="1"/>
  <c r="H35" i="6" s="1"/>
  <c r="H48" i="6"/>
  <c r="H47" i="6" s="1"/>
  <c r="H46" i="6" s="1"/>
  <c r="H41" i="6"/>
  <c r="H40" i="6" s="1"/>
  <c r="H39" i="6" s="1"/>
  <c r="F8" i="6"/>
  <c r="G8" i="6" l="1"/>
  <c r="H8" i="6"/>
</calcChain>
</file>

<file path=xl/sharedStrings.xml><?xml version="1.0" encoding="utf-8"?>
<sst xmlns="http://schemas.openxmlformats.org/spreadsheetml/2006/main" count="66" uniqueCount="51">
  <si>
    <t>Amats</t>
  </si>
  <si>
    <t xml:space="preserve"> Piemaksas apmērs (%)</t>
  </si>
  <si>
    <t>Piemaksas apmērs (euro)</t>
  </si>
  <si>
    <t>VSAOI no aprēķinātās piemaksas (euro)</t>
  </si>
  <si>
    <t xml:space="preserve"> Piemaksa kopā ar VSAOI  (euro)</t>
  </si>
  <si>
    <t>4.Aknu slimību nodaļa</t>
  </si>
  <si>
    <t>Medicīnas asistents (otrā līmeņa)</t>
  </si>
  <si>
    <t>Internās aprūpes māsa</t>
  </si>
  <si>
    <t>Tuberkulozes un plaušu slimību centrs</t>
  </si>
  <si>
    <t>Ārsts (dežūrām)</t>
  </si>
  <si>
    <t>Anestezioloģijas un intensīvās terapijas nodaļa</t>
  </si>
  <si>
    <t>Anestēzijas, intensīvās un neatliekamās aprūpes māsa</t>
  </si>
  <si>
    <t>85. Bīstamo infekciju nodaļa</t>
  </si>
  <si>
    <t>Medicīnas māsa</t>
  </si>
  <si>
    <t>Aslimnīcas Mācību centrs</t>
  </si>
  <si>
    <t>Rezidents/internista specialitātē</t>
  </si>
  <si>
    <t>Rezidents/ginekologa, dzemdību speciālista specialitātē</t>
  </si>
  <si>
    <t>Rezidents/onkologa ķīmijterapeita specialitātē</t>
  </si>
  <si>
    <t>Rezidents/anesteziologa, reanimatologa specialitātē</t>
  </si>
  <si>
    <t>Toksikoloģijas un sepses klīnika</t>
  </si>
  <si>
    <t>Anesteziologs, reanimatologs</t>
  </si>
  <si>
    <t>Medicīnas asistents (trešā līmeņa)</t>
  </si>
  <si>
    <t>Sociālais dienests</t>
  </si>
  <si>
    <t>Sociālais darbinieks</t>
  </si>
  <si>
    <t>Sanitārs</t>
  </si>
  <si>
    <t>Reģistrators</t>
  </si>
  <si>
    <t>Palīgstrādnieks</t>
  </si>
  <si>
    <t>Farmaceita asistents</t>
  </si>
  <si>
    <t>Galvenais farmaceits</t>
  </si>
  <si>
    <t>Farmaceits</t>
  </si>
  <si>
    <t>Vecākais farmaceits</t>
  </si>
  <si>
    <t>Uzskaitvedis</t>
  </si>
  <si>
    <t>Pārskats par atbildīgo institūciju ārstniecības personu un pārējo nodarbināto noteiktajām piemaksām  par darbu paaugstināta riska un slodzes apstākļos ārkārtas sabiedrības veselības apdraudējumā saistībā ar “Covid-19” uzliesmojumu un seku novēršanu atbilstoši Veselības ministrijas 2020.gada 16.novembra rīkojumam Nr197</t>
  </si>
  <si>
    <t xml:space="preserve">Iestādes nosaukums: SIA “Rīgas Austrumu klīniskās universitātes slimnīca” </t>
  </si>
  <si>
    <t>Slodzes daļa normāla darba laika ietvaros, kurā nodarbinātais tika iesaistīts Covid-19 jautājumu risināšanā un no kuras tika rēķināts piemērojamais piemaksas apmērs</t>
  </si>
  <si>
    <t>Mēnešalga (atbilstoši 1 slodzei)</t>
  </si>
  <si>
    <t>Atalgojums atbilstoši nostrādātājai slodzei, no kura tiek aprēķināta piemaksa</t>
  </si>
  <si>
    <t>3=1*2</t>
  </si>
  <si>
    <t>5=3*4</t>
  </si>
  <si>
    <t>6=5*0.2409</t>
  </si>
  <si>
    <t>7=5+6</t>
  </si>
  <si>
    <t>KOPĀ</t>
  </si>
  <si>
    <t>Ārsti, zobārsti  un funkcionālie speciālisti, kopā, tai skaitā sadalījumā pa amatiem:</t>
  </si>
  <si>
    <t>Ārstniecības un pacientu aprūpes personas un funkcionālo speciālistu asistenti, kopā, tai skaitā sadalījumā pa amatiem:</t>
  </si>
  <si>
    <t>Pārējie nodarbinātie, kopā, tai skaitā sadalījumā pa amatiem:</t>
  </si>
  <si>
    <t>Aptiekas dienests</t>
  </si>
  <si>
    <t>Iestādes vadītājs ____________________ (paraksts)</t>
  </si>
  <si>
    <t>Izpildītājs : Vija Romāne</t>
  </si>
  <si>
    <t>Tālr.67042928</t>
  </si>
  <si>
    <t>no 2020.gada 1.oktobra līdz 2020.gada 31.oktobrim (papildinājums)</t>
  </si>
  <si>
    <t>9.pielikums MK rīkojuma projekta “Par finanšu līdzekļu piešķiršanu no valsts budžeta programmas “Līdzekļi neparedzētiem gadījumiem”” anotācijai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</si>
</sst>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6" x14ac:knownFonts="1"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C00000"/>
      <name val="Times New Roman"/>
      <family val="1"/>
      <charset val="186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shrinkToFi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 shrinkToFi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zoomScale="80" zoomScaleNormal="80" zoomScaleSheetLayoutView="80" workbookViewId="0">
      <selection activeCell="S6" sqref="S6"/>
    </sheetView>
  </sheetViews>
  <sheetFormatPr defaultColWidth="9.140625" defaultRowHeight="25.15" customHeight="1" x14ac:dyDescent="0.25"/>
  <cols>
    <col min="1" max="1" width="45.5703125" style="3" customWidth="1"/>
    <col min="2" max="2" width="21.7109375" style="2" customWidth="1"/>
    <col min="3" max="3" width="11.28515625" style="2" customWidth="1"/>
    <col min="4" max="4" width="14.28515625" style="2" customWidth="1"/>
    <col min="5" max="5" width="9.42578125" style="2" customWidth="1"/>
    <col min="6" max="6" width="13.42578125" style="2" customWidth="1"/>
    <col min="7" max="7" width="13.140625" style="2" customWidth="1"/>
    <col min="8" max="8" width="12.42578125" style="2" customWidth="1"/>
    <col min="9" max="16384" width="9.140625" style="2"/>
  </cols>
  <sheetData>
    <row r="1" spans="1:10" ht="44.25" customHeight="1" x14ac:dyDescent="0.25">
      <c r="F1" s="48" t="s">
        <v>50</v>
      </c>
      <c r="G1" s="48"/>
      <c r="H1" s="48"/>
      <c r="I1" s="48"/>
      <c r="J1" s="48"/>
    </row>
    <row r="2" spans="1:10" s="4" customFormat="1" ht="50.45" customHeight="1" x14ac:dyDescent="0.2">
      <c r="A2" s="46" t="s">
        <v>32</v>
      </c>
      <c r="B2" s="46"/>
      <c r="C2" s="46"/>
      <c r="D2" s="46"/>
      <c r="E2" s="46"/>
      <c r="F2" s="46"/>
      <c r="G2" s="46"/>
      <c r="H2" s="46"/>
    </row>
    <row r="3" spans="1:10" ht="25.15" customHeight="1" x14ac:dyDescent="0.25">
      <c r="A3" s="5" t="s">
        <v>33</v>
      </c>
      <c r="F3" s="6"/>
      <c r="G3" s="6"/>
      <c r="H3" s="6"/>
    </row>
    <row r="4" spans="1:10" ht="15" x14ac:dyDescent="0.25">
      <c r="A4" s="5"/>
      <c r="F4" s="6"/>
      <c r="G4" s="6"/>
      <c r="H4" s="6"/>
    </row>
    <row r="5" spans="1:10" ht="25.15" customHeight="1" x14ac:dyDescent="0.25">
      <c r="A5" s="7"/>
      <c r="B5" s="47" t="s">
        <v>49</v>
      </c>
      <c r="C5" s="47"/>
      <c r="D5" s="47"/>
      <c r="E5" s="47"/>
      <c r="F5" s="47"/>
      <c r="G5" s="47"/>
      <c r="H5" s="47"/>
    </row>
    <row r="6" spans="1:10" s="45" customFormat="1" ht="85.9" customHeight="1" x14ac:dyDescent="0.2">
      <c r="A6" s="44" t="s">
        <v>0</v>
      </c>
      <c r="B6" s="44" t="s">
        <v>34</v>
      </c>
      <c r="C6" s="1" t="s">
        <v>35</v>
      </c>
      <c r="D6" s="1" t="s">
        <v>36</v>
      </c>
      <c r="E6" s="1" t="s">
        <v>1</v>
      </c>
      <c r="F6" s="1" t="s">
        <v>2</v>
      </c>
      <c r="G6" s="1" t="s">
        <v>3</v>
      </c>
      <c r="H6" s="1" t="s">
        <v>4</v>
      </c>
    </row>
    <row r="7" spans="1:10" ht="25.15" customHeight="1" x14ac:dyDescent="0.25">
      <c r="A7" s="7"/>
      <c r="B7" s="8">
        <v>1</v>
      </c>
      <c r="C7" s="8">
        <v>2</v>
      </c>
      <c r="D7" s="8" t="s">
        <v>37</v>
      </c>
      <c r="E7" s="8">
        <v>4</v>
      </c>
      <c r="F7" s="8" t="s">
        <v>38</v>
      </c>
      <c r="G7" s="8" t="s">
        <v>39</v>
      </c>
      <c r="H7" s="8" t="s">
        <v>40</v>
      </c>
    </row>
    <row r="8" spans="1:10" s="4" customFormat="1" ht="25.15" customHeight="1" x14ac:dyDescent="0.2">
      <c r="A8" s="9" t="s">
        <v>41</v>
      </c>
      <c r="B8" s="38">
        <f>B9+B16+B35+B39+B43+B46+B49+B52</f>
        <v>18.664162813630281</v>
      </c>
      <c r="C8" s="10"/>
      <c r="D8" s="10"/>
      <c r="E8" s="10"/>
      <c r="F8" s="10">
        <f>F9+F16+F35+F39+F43+F46+F49+F52</f>
        <v>4281.3500000000004</v>
      </c>
      <c r="G8" s="10">
        <f>G9+G16+G35+G39+G43+G46+G49+G52</f>
        <v>1031.3900000000003</v>
      </c>
      <c r="H8" s="10">
        <f>H9+H16+H35+H39+H43+H46+H49+H52</f>
        <v>5312.74</v>
      </c>
    </row>
    <row r="9" spans="1:10" ht="25.15" customHeight="1" x14ac:dyDescent="0.25">
      <c r="A9" s="17" t="s">
        <v>14</v>
      </c>
      <c r="B9" s="39">
        <f>B10</f>
        <v>2.6374098883572565</v>
      </c>
      <c r="C9" s="19"/>
      <c r="D9" s="19"/>
      <c r="E9" s="25"/>
      <c r="F9" s="18">
        <f>F10</f>
        <v>934.80000000000007</v>
      </c>
      <c r="G9" s="18">
        <f t="shared" ref="G9:H9" si="0">G10</f>
        <v>225.2</v>
      </c>
      <c r="H9" s="18">
        <f t="shared" si="0"/>
        <v>1160</v>
      </c>
    </row>
    <row r="10" spans="1:10" ht="29.25" customHeight="1" x14ac:dyDescent="0.25">
      <c r="A10" s="21" t="s">
        <v>42</v>
      </c>
      <c r="B10" s="40">
        <f>SUM(B11:B15)</f>
        <v>2.6374098883572565</v>
      </c>
      <c r="C10" s="22"/>
      <c r="D10" s="22"/>
      <c r="E10" s="23"/>
      <c r="F10" s="24">
        <f>SUM(F11:F15)</f>
        <v>934.80000000000007</v>
      </c>
      <c r="G10" s="24">
        <f>SUM(G11:G15)</f>
        <v>225.2</v>
      </c>
      <c r="H10" s="24">
        <f>SUM(H11:H15)</f>
        <v>1160</v>
      </c>
    </row>
    <row r="11" spans="1:10" ht="25.15" customHeight="1" x14ac:dyDescent="0.25">
      <c r="A11" s="7" t="s">
        <v>15</v>
      </c>
      <c r="B11" s="35">
        <v>0.52748245614035094</v>
      </c>
      <c r="C11" s="11">
        <v>1140</v>
      </c>
      <c r="D11" s="11">
        <f>B11*C11</f>
        <v>601.33000000000004</v>
      </c>
      <c r="E11" s="12">
        <v>0.3</v>
      </c>
      <c r="F11" s="13">
        <f>ROUND(D11*E11,2)</f>
        <v>180.4</v>
      </c>
      <c r="G11" s="13">
        <f t="shared" ref="G11:G15" si="1">ROUND(F11*0.2409,2)</f>
        <v>43.46</v>
      </c>
      <c r="H11" s="13">
        <f t="shared" ref="H11:H15" si="2">F11+G11</f>
        <v>223.86</v>
      </c>
    </row>
    <row r="12" spans="1:10" ht="30" x14ac:dyDescent="0.25">
      <c r="A12" s="7" t="s">
        <v>16</v>
      </c>
      <c r="B12" s="35">
        <v>0.57543859649122808</v>
      </c>
      <c r="C12" s="11">
        <v>1140</v>
      </c>
      <c r="D12" s="11">
        <f t="shared" ref="D12:D54" si="3">B12*C12</f>
        <v>656</v>
      </c>
      <c r="E12" s="12">
        <v>0.3</v>
      </c>
      <c r="F12" s="13">
        <f>ROUND(D12*E12,2)</f>
        <v>196.8</v>
      </c>
      <c r="G12" s="13">
        <f t="shared" si="1"/>
        <v>47.41</v>
      </c>
      <c r="H12" s="13">
        <f t="shared" si="2"/>
        <v>244.21</v>
      </c>
    </row>
    <row r="13" spans="1:10" ht="25.15" customHeight="1" x14ac:dyDescent="0.25">
      <c r="A13" s="7" t="s">
        <v>17</v>
      </c>
      <c r="B13" s="35">
        <v>0.33566666666666667</v>
      </c>
      <c r="C13" s="11">
        <v>1140</v>
      </c>
      <c r="D13" s="11">
        <f t="shared" si="3"/>
        <v>382.66</v>
      </c>
      <c r="E13" s="12">
        <v>0.3</v>
      </c>
      <c r="F13" s="13">
        <f t="shared" ref="F13:F15" si="4">ROUND(D13*E13,2)</f>
        <v>114.8</v>
      </c>
      <c r="G13" s="13">
        <f t="shared" si="1"/>
        <v>27.66</v>
      </c>
      <c r="H13" s="13">
        <f t="shared" si="2"/>
        <v>142.46</v>
      </c>
    </row>
    <row r="14" spans="1:10" ht="25.15" customHeight="1" x14ac:dyDescent="0.25">
      <c r="A14" s="7" t="s">
        <v>18</v>
      </c>
      <c r="B14" s="35">
        <v>0.95905901116427439</v>
      </c>
      <c r="C14" s="11">
        <v>1254</v>
      </c>
      <c r="D14" s="11">
        <f t="shared" si="3"/>
        <v>1202.6600000000001</v>
      </c>
      <c r="E14" s="12">
        <v>0.3</v>
      </c>
      <c r="F14" s="13">
        <f t="shared" si="4"/>
        <v>360.8</v>
      </c>
      <c r="G14" s="13">
        <f t="shared" si="1"/>
        <v>86.92</v>
      </c>
      <c r="H14" s="13">
        <f t="shared" si="2"/>
        <v>447.72</v>
      </c>
    </row>
    <row r="15" spans="1:10" ht="25.15" customHeight="1" x14ac:dyDescent="0.25">
      <c r="A15" s="7" t="s">
        <v>15</v>
      </c>
      <c r="B15" s="35">
        <v>0.23976315789473682</v>
      </c>
      <c r="C15" s="11">
        <v>1140</v>
      </c>
      <c r="D15" s="11">
        <f t="shared" si="3"/>
        <v>273.33</v>
      </c>
      <c r="E15" s="12">
        <v>0.3</v>
      </c>
      <c r="F15" s="13">
        <f t="shared" si="4"/>
        <v>82</v>
      </c>
      <c r="G15" s="13">
        <f t="shared" si="1"/>
        <v>19.75</v>
      </c>
      <c r="H15" s="13">
        <f t="shared" si="2"/>
        <v>101.75</v>
      </c>
    </row>
    <row r="16" spans="1:10" s="31" customFormat="1" ht="25.15" customHeight="1" x14ac:dyDescent="0.2">
      <c r="A16" s="17" t="s">
        <v>45</v>
      </c>
      <c r="B16" s="37">
        <f>B17</f>
        <v>14.656349579599389</v>
      </c>
      <c r="C16" s="19"/>
      <c r="D16" s="19"/>
      <c r="E16" s="20"/>
      <c r="F16" s="19">
        <f t="shared" ref="F16:H16" si="5">F17</f>
        <v>2713.33</v>
      </c>
      <c r="G16" s="19">
        <f t="shared" si="5"/>
        <v>653.65000000000009</v>
      </c>
      <c r="H16" s="19">
        <f t="shared" si="5"/>
        <v>3366.9799999999996</v>
      </c>
    </row>
    <row r="17" spans="1:8" s="4" customFormat="1" ht="25.15" customHeight="1" x14ac:dyDescent="0.2">
      <c r="A17" s="27" t="s">
        <v>44</v>
      </c>
      <c r="B17" s="41">
        <f>SUM(B18:B34)</f>
        <v>14.656349579599389</v>
      </c>
      <c r="C17" s="28"/>
      <c r="D17" s="28"/>
      <c r="E17" s="29"/>
      <c r="F17" s="28">
        <f>SUM(F18:F34)</f>
        <v>2713.33</v>
      </c>
      <c r="G17" s="28">
        <f>SUM(G18:G34)</f>
        <v>653.65000000000009</v>
      </c>
      <c r="H17" s="28">
        <f t="shared" ref="H17" si="6">SUM(H18:H34)</f>
        <v>3366.9799999999996</v>
      </c>
    </row>
    <row r="18" spans="1:8" s="4" customFormat="1" ht="25.15" customHeight="1" x14ac:dyDescent="0.2">
      <c r="A18" s="32" t="s">
        <v>24</v>
      </c>
      <c r="B18" s="36">
        <v>1</v>
      </c>
      <c r="C18" s="33">
        <v>560</v>
      </c>
      <c r="D18" s="11">
        <f t="shared" si="3"/>
        <v>560</v>
      </c>
      <c r="E18" s="34">
        <v>0.2</v>
      </c>
      <c r="F18" s="13">
        <f t="shared" ref="F18:F33" si="7">ROUND(D18*E18,2)</f>
        <v>112</v>
      </c>
      <c r="G18" s="13">
        <f>ROUND(F18*0.2409,2)</f>
        <v>26.98</v>
      </c>
      <c r="H18" s="13">
        <f t="shared" ref="H18:H33" si="8">F18+G18</f>
        <v>138.97999999999999</v>
      </c>
    </row>
    <row r="19" spans="1:8" s="4" customFormat="1" ht="25.15" customHeight="1" x14ac:dyDescent="0.2">
      <c r="A19" s="32" t="s">
        <v>25</v>
      </c>
      <c r="B19" s="36">
        <v>1</v>
      </c>
      <c r="C19" s="33">
        <v>866</v>
      </c>
      <c r="D19" s="11">
        <f t="shared" si="3"/>
        <v>866</v>
      </c>
      <c r="E19" s="34">
        <v>0.2</v>
      </c>
      <c r="F19" s="13">
        <f t="shared" si="7"/>
        <v>173.2</v>
      </c>
      <c r="G19" s="13">
        <f t="shared" ref="G19:G33" si="9">ROUND(F19*0.2409,2)</f>
        <v>41.72</v>
      </c>
      <c r="H19" s="13">
        <f t="shared" si="8"/>
        <v>214.92</v>
      </c>
    </row>
    <row r="20" spans="1:8" s="4" customFormat="1" ht="25.15" customHeight="1" x14ac:dyDescent="0.2">
      <c r="A20" s="32" t="s">
        <v>26</v>
      </c>
      <c r="B20" s="36">
        <v>4.5457516339869282E-2</v>
      </c>
      <c r="C20" s="33">
        <v>612</v>
      </c>
      <c r="D20" s="11">
        <f t="shared" si="3"/>
        <v>27.82</v>
      </c>
      <c r="E20" s="34">
        <v>0.2</v>
      </c>
      <c r="F20" s="13">
        <f t="shared" si="7"/>
        <v>5.56</v>
      </c>
      <c r="G20" s="13">
        <f t="shared" si="9"/>
        <v>1.34</v>
      </c>
      <c r="H20" s="13">
        <f t="shared" si="8"/>
        <v>6.8999999999999995</v>
      </c>
    </row>
    <row r="21" spans="1:8" s="4" customFormat="1" ht="25.15" customHeight="1" x14ac:dyDescent="0.2">
      <c r="A21" s="32" t="s">
        <v>26</v>
      </c>
      <c r="B21" s="36">
        <v>1</v>
      </c>
      <c r="C21" s="33">
        <v>612</v>
      </c>
      <c r="D21" s="11">
        <f t="shared" si="3"/>
        <v>612</v>
      </c>
      <c r="E21" s="34">
        <v>0.2</v>
      </c>
      <c r="F21" s="13">
        <f t="shared" si="7"/>
        <v>122.4</v>
      </c>
      <c r="G21" s="13">
        <f t="shared" si="9"/>
        <v>29.49</v>
      </c>
      <c r="H21" s="13">
        <f t="shared" si="8"/>
        <v>151.89000000000001</v>
      </c>
    </row>
    <row r="22" spans="1:8" s="4" customFormat="1" ht="25.15" customHeight="1" x14ac:dyDescent="0.2">
      <c r="A22" s="32" t="s">
        <v>27</v>
      </c>
      <c r="B22" s="36">
        <v>1</v>
      </c>
      <c r="C22" s="33">
        <v>1155</v>
      </c>
      <c r="D22" s="11">
        <f t="shared" si="3"/>
        <v>1155</v>
      </c>
      <c r="E22" s="34">
        <v>0.2</v>
      </c>
      <c r="F22" s="13">
        <f t="shared" si="7"/>
        <v>231</v>
      </c>
      <c r="G22" s="13">
        <f t="shared" si="9"/>
        <v>55.65</v>
      </c>
      <c r="H22" s="13">
        <f t="shared" si="8"/>
        <v>286.64999999999998</v>
      </c>
    </row>
    <row r="23" spans="1:8" s="4" customFormat="1" ht="25.15" customHeight="1" x14ac:dyDescent="0.2">
      <c r="A23" s="32" t="s">
        <v>24</v>
      </c>
      <c r="B23" s="36">
        <v>1</v>
      </c>
      <c r="C23" s="33">
        <v>560</v>
      </c>
      <c r="D23" s="11">
        <f t="shared" si="3"/>
        <v>560</v>
      </c>
      <c r="E23" s="34">
        <v>0.2</v>
      </c>
      <c r="F23" s="13">
        <f t="shared" si="7"/>
        <v>112</v>
      </c>
      <c r="G23" s="13">
        <f t="shared" si="9"/>
        <v>26.98</v>
      </c>
      <c r="H23" s="13">
        <f t="shared" si="8"/>
        <v>138.97999999999999</v>
      </c>
    </row>
    <row r="24" spans="1:8" s="4" customFormat="1" ht="25.15" customHeight="1" x14ac:dyDescent="0.2">
      <c r="A24" s="32" t="s">
        <v>28</v>
      </c>
      <c r="B24" s="36">
        <v>1</v>
      </c>
      <c r="C24" s="33">
        <v>1271</v>
      </c>
      <c r="D24" s="11">
        <f t="shared" si="3"/>
        <v>1271</v>
      </c>
      <c r="E24" s="34">
        <v>0.2</v>
      </c>
      <c r="F24" s="13">
        <f t="shared" si="7"/>
        <v>254.2</v>
      </c>
      <c r="G24" s="13">
        <f t="shared" si="9"/>
        <v>61.24</v>
      </c>
      <c r="H24" s="13">
        <f t="shared" si="8"/>
        <v>315.44</v>
      </c>
    </row>
    <row r="25" spans="1:8" s="4" customFormat="1" ht="25.15" customHeight="1" x14ac:dyDescent="0.2">
      <c r="A25" s="32" t="s">
        <v>29</v>
      </c>
      <c r="B25" s="36">
        <v>1</v>
      </c>
      <c r="C25" s="33">
        <v>1240</v>
      </c>
      <c r="D25" s="11">
        <f t="shared" si="3"/>
        <v>1240</v>
      </c>
      <c r="E25" s="34">
        <v>0.2</v>
      </c>
      <c r="F25" s="13">
        <f t="shared" si="7"/>
        <v>248</v>
      </c>
      <c r="G25" s="13">
        <f t="shared" si="9"/>
        <v>59.74</v>
      </c>
      <c r="H25" s="13">
        <f t="shared" si="8"/>
        <v>307.74</v>
      </c>
    </row>
    <row r="26" spans="1:8" s="4" customFormat="1" ht="25.15" customHeight="1" x14ac:dyDescent="0.2">
      <c r="A26" s="32" t="s">
        <v>25</v>
      </c>
      <c r="B26" s="36">
        <v>1</v>
      </c>
      <c r="C26" s="33">
        <v>866</v>
      </c>
      <c r="D26" s="11">
        <f t="shared" si="3"/>
        <v>866</v>
      </c>
      <c r="E26" s="34">
        <v>0.2</v>
      </c>
      <c r="F26" s="13">
        <f t="shared" si="7"/>
        <v>173.2</v>
      </c>
      <c r="G26" s="13">
        <f t="shared" si="9"/>
        <v>41.72</v>
      </c>
      <c r="H26" s="13">
        <f t="shared" si="8"/>
        <v>214.92</v>
      </c>
    </row>
    <row r="27" spans="1:8" s="4" customFormat="1" ht="25.15" customHeight="1" x14ac:dyDescent="0.2">
      <c r="A27" s="32" t="s">
        <v>29</v>
      </c>
      <c r="B27" s="36">
        <v>0.54545161290322586</v>
      </c>
      <c r="C27" s="33">
        <v>1240</v>
      </c>
      <c r="D27" s="11">
        <f t="shared" si="3"/>
        <v>676.36</v>
      </c>
      <c r="E27" s="34">
        <v>0.2</v>
      </c>
      <c r="F27" s="13">
        <f t="shared" si="7"/>
        <v>135.27000000000001</v>
      </c>
      <c r="G27" s="13">
        <f t="shared" si="9"/>
        <v>32.590000000000003</v>
      </c>
      <c r="H27" s="13">
        <f t="shared" si="8"/>
        <v>167.86</v>
      </c>
    </row>
    <row r="28" spans="1:8" s="4" customFormat="1" ht="25.15" customHeight="1" x14ac:dyDescent="0.2">
      <c r="A28" s="32" t="s">
        <v>29</v>
      </c>
      <c r="B28" s="36">
        <v>0.38362096774193549</v>
      </c>
      <c r="C28" s="33">
        <f>ROUND(7.4327*166.83,0)</f>
        <v>1240</v>
      </c>
      <c r="D28" s="11">
        <f t="shared" si="3"/>
        <v>475.69</v>
      </c>
      <c r="E28" s="34">
        <v>0.2</v>
      </c>
      <c r="F28" s="13">
        <f t="shared" si="7"/>
        <v>95.14</v>
      </c>
      <c r="G28" s="13">
        <f t="shared" si="9"/>
        <v>22.92</v>
      </c>
      <c r="H28" s="13">
        <f t="shared" si="8"/>
        <v>118.06</v>
      </c>
    </row>
    <row r="29" spans="1:8" s="4" customFormat="1" ht="25.15" customHeight="1" x14ac:dyDescent="0.2">
      <c r="A29" s="32" t="s">
        <v>30</v>
      </c>
      <c r="B29" s="36">
        <v>1</v>
      </c>
      <c r="C29" s="33">
        <v>1253</v>
      </c>
      <c r="D29" s="11">
        <f t="shared" si="3"/>
        <v>1253</v>
      </c>
      <c r="E29" s="34">
        <v>0.2</v>
      </c>
      <c r="F29" s="13">
        <f t="shared" si="7"/>
        <v>250.6</v>
      </c>
      <c r="G29" s="13">
        <f t="shared" si="9"/>
        <v>60.37</v>
      </c>
      <c r="H29" s="13">
        <f t="shared" si="8"/>
        <v>310.96999999999997</v>
      </c>
    </row>
    <row r="30" spans="1:8" s="4" customFormat="1" ht="25.15" customHeight="1" x14ac:dyDescent="0.2">
      <c r="A30" s="32" t="s">
        <v>24</v>
      </c>
      <c r="B30" s="36">
        <v>0.90908928571428571</v>
      </c>
      <c r="C30" s="33">
        <v>560</v>
      </c>
      <c r="D30" s="11">
        <f t="shared" si="3"/>
        <v>509.09</v>
      </c>
      <c r="E30" s="34">
        <v>0.2</v>
      </c>
      <c r="F30" s="13">
        <f t="shared" si="7"/>
        <v>101.82</v>
      </c>
      <c r="G30" s="13">
        <f t="shared" si="9"/>
        <v>24.53</v>
      </c>
      <c r="H30" s="13">
        <f t="shared" si="8"/>
        <v>126.35</v>
      </c>
    </row>
    <row r="31" spans="1:8" s="4" customFormat="1" ht="25.15" customHeight="1" x14ac:dyDescent="0.2">
      <c r="A31" s="32" t="s">
        <v>26</v>
      </c>
      <c r="B31" s="36">
        <v>1</v>
      </c>
      <c r="C31" s="33">
        <v>612</v>
      </c>
      <c r="D31" s="11">
        <f t="shared" si="3"/>
        <v>612</v>
      </c>
      <c r="E31" s="34">
        <v>0.2</v>
      </c>
      <c r="F31" s="13">
        <f t="shared" si="7"/>
        <v>122.4</v>
      </c>
      <c r="G31" s="13">
        <f t="shared" si="9"/>
        <v>29.49</v>
      </c>
      <c r="H31" s="13">
        <f t="shared" si="8"/>
        <v>151.89000000000001</v>
      </c>
    </row>
    <row r="32" spans="1:8" s="4" customFormat="1" ht="25.15" customHeight="1" x14ac:dyDescent="0.2">
      <c r="A32" s="32" t="s">
        <v>31</v>
      </c>
      <c r="B32" s="36">
        <v>0.90909278350515466</v>
      </c>
      <c r="C32" s="33">
        <v>970</v>
      </c>
      <c r="D32" s="11">
        <f t="shared" si="3"/>
        <v>881.82</v>
      </c>
      <c r="E32" s="34">
        <v>0.2</v>
      </c>
      <c r="F32" s="13">
        <f t="shared" si="7"/>
        <v>176.36</v>
      </c>
      <c r="G32" s="13">
        <f t="shared" si="9"/>
        <v>42.49</v>
      </c>
      <c r="H32" s="13">
        <f t="shared" si="8"/>
        <v>218.85000000000002</v>
      </c>
    </row>
    <row r="33" spans="1:8" s="4" customFormat="1" ht="25.15" customHeight="1" x14ac:dyDescent="0.2">
      <c r="A33" s="32" t="s">
        <v>30</v>
      </c>
      <c r="B33" s="36">
        <v>1</v>
      </c>
      <c r="C33" s="33">
        <v>1253</v>
      </c>
      <c r="D33" s="11">
        <f t="shared" si="3"/>
        <v>1253</v>
      </c>
      <c r="E33" s="34">
        <v>0.2</v>
      </c>
      <c r="F33" s="13">
        <f t="shared" si="7"/>
        <v>250.6</v>
      </c>
      <c r="G33" s="13">
        <f t="shared" si="9"/>
        <v>60.37</v>
      </c>
      <c r="H33" s="13">
        <f t="shared" si="8"/>
        <v>310.96999999999997</v>
      </c>
    </row>
    <row r="34" spans="1:8" ht="25.15" customHeight="1" x14ac:dyDescent="0.25">
      <c r="A34" s="7" t="s">
        <v>25</v>
      </c>
      <c r="B34" s="35">
        <v>0.86363741339491917</v>
      </c>
      <c r="C34" s="11">
        <v>866</v>
      </c>
      <c r="D34" s="11">
        <f t="shared" si="3"/>
        <v>747.91</v>
      </c>
      <c r="E34" s="34">
        <v>0.2</v>
      </c>
      <c r="F34" s="13">
        <f>ROUND(D34*E34,2)</f>
        <v>149.58000000000001</v>
      </c>
      <c r="G34" s="13">
        <f>ROUND(F34*0.2409,2)</f>
        <v>36.03</v>
      </c>
      <c r="H34" s="13">
        <f>F34+G34</f>
        <v>185.61</v>
      </c>
    </row>
    <row r="35" spans="1:8" s="4" customFormat="1" ht="25.15" customHeight="1" x14ac:dyDescent="0.2">
      <c r="A35" s="17" t="s">
        <v>12</v>
      </c>
      <c r="B35" s="39">
        <f>B36</f>
        <v>0.23676871547772946</v>
      </c>
      <c r="C35" s="19"/>
      <c r="D35" s="19"/>
      <c r="E35" s="25"/>
      <c r="F35" s="19">
        <f>F36</f>
        <v>98.39</v>
      </c>
      <c r="G35" s="19">
        <f t="shared" ref="G35:H35" si="10">G36</f>
        <v>23.7</v>
      </c>
      <c r="H35" s="19">
        <f t="shared" si="10"/>
        <v>122.09</v>
      </c>
    </row>
    <row r="36" spans="1:8" ht="39.6" customHeight="1" x14ac:dyDescent="0.25">
      <c r="A36" s="14" t="s">
        <v>43</v>
      </c>
      <c r="B36" s="42">
        <f>SUM(B37:B38)</f>
        <v>0.23676871547772946</v>
      </c>
      <c r="C36" s="15"/>
      <c r="D36" s="15"/>
      <c r="E36" s="16"/>
      <c r="F36" s="15">
        <f>SUM(F37:F38)</f>
        <v>98.39</v>
      </c>
      <c r="G36" s="15">
        <f>SUM(G37:G38)</f>
        <v>23.7</v>
      </c>
      <c r="H36" s="15">
        <f>SUM(H37:H38)</f>
        <v>122.09</v>
      </c>
    </row>
    <row r="37" spans="1:8" ht="25.15" customHeight="1" x14ac:dyDescent="0.25">
      <c r="A37" s="7" t="s">
        <v>13</v>
      </c>
      <c r="B37" s="35">
        <v>9.2910447761194032E-2</v>
      </c>
      <c r="C37" s="11">
        <f>ROUND(5.6225*166.83,0)</f>
        <v>938</v>
      </c>
      <c r="D37" s="11">
        <f t="shared" si="3"/>
        <v>87.15</v>
      </c>
      <c r="E37" s="12">
        <v>0.5</v>
      </c>
      <c r="F37" s="13">
        <f t="shared" ref="F37:F38" si="11">ROUND(D37*E37,2)</f>
        <v>43.58</v>
      </c>
      <c r="G37" s="13">
        <f t="shared" ref="G37:G38" si="12">ROUND(F37*0.2409,2)</f>
        <v>10.5</v>
      </c>
      <c r="H37" s="13">
        <f t="shared" ref="H37:H38" si="13">F37+G37</f>
        <v>54.08</v>
      </c>
    </row>
    <row r="38" spans="1:8" ht="25.15" customHeight="1" x14ac:dyDescent="0.25">
      <c r="A38" s="7" t="s">
        <v>21</v>
      </c>
      <c r="B38" s="35">
        <v>0.14385826771653543</v>
      </c>
      <c r="C38" s="11">
        <v>762</v>
      </c>
      <c r="D38" s="11">
        <f t="shared" si="3"/>
        <v>109.61999999999999</v>
      </c>
      <c r="E38" s="12">
        <v>0.5</v>
      </c>
      <c r="F38" s="13">
        <f t="shared" si="11"/>
        <v>54.81</v>
      </c>
      <c r="G38" s="13">
        <f t="shared" si="12"/>
        <v>13.2</v>
      </c>
      <c r="H38" s="13">
        <f t="shared" si="13"/>
        <v>68.010000000000005</v>
      </c>
    </row>
    <row r="39" spans="1:8" s="4" customFormat="1" ht="25.15" customHeight="1" x14ac:dyDescent="0.2">
      <c r="A39" s="17" t="s">
        <v>5</v>
      </c>
      <c r="B39" s="19">
        <f>B40</f>
        <v>8.1074488083032747E-6</v>
      </c>
      <c r="C39" s="19"/>
      <c r="D39" s="19"/>
      <c r="E39" s="19"/>
      <c r="F39" s="19">
        <f t="shared" ref="F39:H39" si="14">F40</f>
        <v>98.690000000000026</v>
      </c>
      <c r="G39" s="19">
        <f t="shared" si="14"/>
        <v>23.770000000000003</v>
      </c>
      <c r="H39" s="19">
        <f t="shared" si="14"/>
        <v>122.46000000000004</v>
      </c>
    </row>
    <row r="40" spans="1:8" s="4" customFormat="1" ht="37.9" customHeight="1" x14ac:dyDescent="0.2">
      <c r="A40" s="14" t="s">
        <v>43</v>
      </c>
      <c r="B40" s="15">
        <f>SUM(B41:B42)</f>
        <v>8.1074488083032747E-6</v>
      </c>
      <c r="C40" s="15"/>
      <c r="D40" s="15"/>
      <c r="E40" s="16"/>
      <c r="F40" s="26">
        <f>SUM(F41:F42)</f>
        <v>98.690000000000026</v>
      </c>
      <c r="G40" s="26">
        <f>SUM(G41:G42)</f>
        <v>23.770000000000003</v>
      </c>
      <c r="H40" s="26">
        <f>SUM(H41:H42)</f>
        <v>122.46000000000004</v>
      </c>
    </row>
    <row r="41" spans="1:8" ht="25.15" customHeight="1" x14ac:dyDescent="0.25">
      <c r="A41" s="7" t="s">
        <v>6</v>
      </c>
      <c r="B41" s="35">
        <v>-0.67133550488599347</v>
      </c>
      <c r="C41" s="11">
        <v>614</v>
      </c>
      <c r="D41" s="11">
        <f t="shared" si="3"/>
        <v>-412.2</v>
      </c>
      <c r="E41" s="12">
        <v>0.5</v>
      </c>
      <c r="F41" s="13">
        <f t="shared" ref="F41:F42" si="15">ROUND(D41*E41,2)</f>
        <v>-206.1</v>
      </c>
      <c r="G41" s="13">
        <f t="shared" ref="G41:G42" si="16">ROUND(F41*0.2409,2)</f>
        <v>-49.65</v>
      </c>
      <c r="H41" s="13">
        <f t="shared" ref="H41:H42" si="17">F41+G41</f>
        <v>-255.75</v>
      </c>
    </row>
    <row r="42" spans="1:8" ht="25.15" customHeight="1" x14ac:dyDescent="0.25">
      <c r="A42" s="7" t="s">
        <v>7</v>
      </c>
      <c r="B42" s="35">
        <v>0.67134361233480178</v>
      </c>
      <c r="C42" s="11">
        <v>908</v>
      </c>
      <c r="D42" s="11">
        <f t="shared" si="3"/>
        <v>609.58000000000004</v>
      </c>
      <c r="E42" s="12">
        <v>0.5</v>
      </c>
      <c r="F42" s="13">
        <f t="shared" si="15"/>
        <v>304.79000000000002</v>
      </c>
      <c r="G42" s="13">
        <f t="shared" si="16"/>
        <v>73.42</v>
      </c>
      <c r="H42" s="13">
        <f t="shared" si="17"/>
        <v>378.21000000000004</v>
      </c>
    </row>
    <row r="43" spans="1:8" s="4" customFormat="1" ht="25.15" customHeight="1" x14ac:dyDescent="0.2">
      <c r="A43" s="17" t="s">
        <v>8</v>
      </c>
      <c r="B43" s="39">
        <f>B44</f>
        <v>9.5904088050314459E-2</v>
      </c>
      <c r="C43" s="19"/>
      <c r="D43" s="19"/>
      <c r="E43" s="19"/>
      <c r="F43" s="18">
        <f t="shared" ref="F43:H43" si="18">F44</f>
        <v>61</v>
      </c>
      <c r="G43" s="18">
        <f t="shared" si="18"/>
        <v>14.69</v>
      </c>
      <c r="H43" s="18">
        <f t="shared" si="18"/>
        <v>75.69</v>
      </c>
    </row>
    <row r="44" spans="1:8" s="4" customFormat="1" ht="36.6" customHeight="1" x14ac:dyDescent="0.2">
      <c r="A44" s="27" t="s">
        <v>42</v>
      </c>
      <c r="B44" s="43">
        <f>SUM(B45:B45)</f>
        <v>9.5904088050314459E-2</v>
      </c>
      <c r="C44" s="28"/>
      <c r="D44" s="28"/>
      <c r="E44" s="28"/>
      <c r="F44" s="30">
        <f>SUM(F45:F45)</f>
        <v>61</v>
      </c>
      <c r="G44" s="30">
        <f>SUM(G45:G45)</f>
        <v>14.69</v>
      </c>
      <c r="H44" s="30">
        <f>SUM(H45:H45)</f>
        <v>75.69</v>
      </c>
    </row>
    <row r="45" spans="1:8" ht="25.15" customHeight="1" x14ac:dyDescent="0.25">
      <c r="A45" s="7" t="s">
        <v>9</v>
      </c>
      <c r="B45" s="35">
        <v>9.5904088050314459E-2</v>
      </c>
      <c r="C45" s="11">
        <v>1272</v>
      </c>
      <c r="D45" s="11">
        <f t="shared" si="3"/>
        <v>121.99</v>
      </c>
      <c r="E45" s="12">
        <v>0.5</v>
      </c>
      <c r="F45" s="13">
        <f t="shared" ref="F45" si="19">ROUND(D45*E45,2)</f>
        <v>61</v>
      </c>
      <c r="G45" s="13">
        <f t="shared" ref="G45" si="20">ROUND(F45*0.2409,2)</f>
        <v>14.69</v>
      </c>
      <c r="H45" s="13">
        <f t="shared" ref="H45" si="21">F45+G45</f>
        <v>75.69</v>
      </c>
    </row>
    <row r="46" spans="1:8" ht="25.15" customHeight="1" x14ac:dyDescent="0.25">
      <c r="A46" s="17" t="s">
        <v>10</v>
      </c>
      <c r="B46" s="39">
        <f>B47</f>
        <v>0.14386503067484663</v>
      </c>
      <c r="C46" s="19"/>
      <c r="D46" s="19"/>
      <c r="E46" s="19"/>
      <c r="F46" s="19">
        <f t="shared" ref="F46:H47" si="22">F47</f>
        <v>70.349999999999994</v>
      </c>
      <c r="G46" s="19">
        <f t="shared" si="22"/>
        <v>16.95</v>
      </c>
      <c r="H46" s="19">
        <f t="shared" si="22"/>
        <v>87.3</v>
      </c>
    </row>
    <row r="47" spans="1:8" ht="40.9" customHeight="1" x14ac:dyDescent="0.25">
      <c r="A47" s="14" t="s">
        <v>43</v>
      </c>
      <c r="B47" s="42">
        <f>B48</f>
        <v>0.14386503067484663</v>
      </c>
      <c r="C47" s="15"/>
      <c r="D47" s="15"/>
      <c r="E47" s="15"/>
      <c r="F47" s="15">
        <f t="shared" si="22"/>
        <v>70.349999999999994</v>
      </c>
      <c r="G47" s="15">
        <f t="shared" si="22"/>
        <v>16.95</v>
      </c>
      <c r="H47" s="15">
        <f t="shared" si="22"/>
        <v>87.3</v>
      </c>
    </row>
    <row r="48" spans="1:8" ht="25.15" customHeight="1" x14ac:dyDescent="0.25">
      <c r="A48" s="7" t="s">
        <v>11</v>
      </c>
      <c r="B48" s="35">
        <v>0.14386503067484663</v>
      </c>
      <c r="C48" s="11">
        <v>978</v>
      </c>
      <c r="D48" s="11">
        <f t="shared" si="3"/>
        <v>140.69999999999999</v>
      </c>
      <c r="E48" s="12">
        <v>0.5</v>
      </c>
      <c r="F48" s="13">
        <f t="shared" ref="F48" si="23">ROUND(D48*E48,2)</f>
        <v>70.349999999999994</v>
      </c>
      <c r="G48" s="13">
        <f t="shared" ref="G48" si="24">ROUND(F48*0.2409,2)</f>
        <v>16.95</v>
      </c>
      <c r="H48" s="13">
        <f t="shared" ref="H48" si="25">F48+G48</f>
        <v>87.3</v>
      </c>
    </row>
    <row r="49" spans="1:8" ht="25.15" customHeight="1" x14ac:dyDescent="0.25">
      <c r="A49" s="17" t="s">
        <v>19</v>
      </c>
      <c r="B49" s="39">
        <f>B50</f>
        <v>0.14385740402193783</v>
      </c>
      <c r="C49" s="19"/>
      <c r="D49" s="19"/>
      <c r="E49" s="19"/>
      <c r="F49" s="19">
        <f t="shared" ref="F49:H50" si="26">F50</f>
        <v>118.04</v>
      </c>
      <c r="G49" s="19">
        <f t="shared" si="26"/>
        <v>28.44</v>
      </c>
      <c r="H49" s="19">
        <f t="shared" si="26"/>
        <v>146.48000000000002</v>
      </c>
    </row>
    <row r="50" spans="1:8" s="4" customFormat="1" ht="25.15" customHeight="1" x14ac:dyDescent="0.2">
      <c r="A50" s="27" t="s">
        <v>42</v>
      </c>
      <c r="B50" s="42">
        <f>B51</f>
        <v>0.14385740402193783</v>
      </c>
      <c r="C50" s="15"/>
      <c r="D50" s="15"/>
      <c r="E50" s="15"/>
      <c r="F50" s="15">
        <f t="shared" si="26"/>
        <v>118.04</v>
      </c>
      <c r="G50" s="15">
        <f t="shared" si="26"/>
        <v>28.44</v>
      </c>
      <c r="H50" s="15">
        <f t="shared" si="26"/>
        <v>146.48000000000002</v>
      </c>
    </row>
    <row r="51" spans="1:8" ht="25.15" customHeight="1" x14ac:dyDescent="0.25">
      <c r="A51" s="7" t="s">
        <v>20</v>
      </c>
      <c r="B51" s="35">
        <v>0.14385740402193783</v>
      </c>
      <c r="C51" s="11">
        <v>1641</v>
      </c>
      <c r="D51" s="11">
        <f t="shared" si="3"/>
        <v>236.07</v>
      </c>
      <c r="E51" s="12">
        <v>0.5</v>
      </c>
      <c r="F51" s="13">
        <f t="shared" ref="F51:F54" si="27">ROUND(D51*E51,2)</f>
        <v>118.04</v>
      </c>
      <c r="G51" s="13">
        <f t="shared" ref="G51:G54" si="28">ROUND(F51*0.2409,2)</f>
        <v>28.44</v>
      </c>
      <c r="H51" s="13">
        <f t="shared" ref="H51:H54" si="29">F51+G51</f>
        <v>146.48000000000002</v>
      </c>
    </row>
    <row r="52" spans="1:8" ht="25.15" customHeight="1" x14ac:dyDescent="0.25">
      <c r="A52" s="17" t="s">
        <v>22</v>
      </c>
      <c r="B52" s="39">
        <f>B53</f>
        <v>0.75</v>
      </c>
      <c r="C52" s="19"/>
      <c r="D52" s="19"/>
      <c r="E52" s="19"/>
      <c r="F52" s="19">
        <f t="shared" ref="F52:H53" si="30">F53</f>
        <v>186.75</v>
      </c>
      <c r="G52" s="19">
        <f t="shared" si="30"/>
        <v>44.99</v>
      </c>
      <c r="H52" s="19">
        <f t="shared" si="30"/>
        <v>231.74</v>
      </c>
    </row>
    <row r="53" spans="1:8" ht="25.15" customHeight="1" x14ac:dyDescent="0.25">
      <c r="A53" s="27" t="s">
        <v>44</v>
      </c>
      <c r="B53" s="35">
        <f>B54</f>
        <v>0.75</v>
      </c>
      <c r="C53" s="11"/>
      <c r="D53" s="11"/>
      <c r="E53" s="11"/>
      <c r="F53" s="11">
        <f t="shared" si="30"/>
        <v>186.75</v>
      </c>
      <c r="G53" s="11">
        <f t="shared" si="30"/>
        <v>44.99</v>
      </c>
      <c r="H53" s="11">
        <f t="shared" si="30"/>
        <v>231.74</v>
      </c>
    </row>
    <row r="54" spans="1:8" ht="25.15" customHeight="1" x14ac:dyDescent="0.25">
      <c r="A54" s="7" t="s">
        <v>23</v>
      </c>
      <c r="B54" s="35">
        <v>0.75</v>
      </c>
      <c r="C54" s="11">
        <v>830</v>
      </c>
      <c r="D54" s="11">
        <f t="shared" si="3"/>
        <v>622.5</v>
      </c>
      <c r="E54" s="12">
        <v>0.3</v>
      </c>
      <c r="F54" s="13">
        <f t="shared" si="27"/>
        <v>186.75</v>
      </c>
      <c r="G54" s="13">
        <f t="shared" si="28"/>
        <v>44.99</v>
      </c>
      <c r="H54" s="13">
        <f t="shared" si="29"/>
        <v>231.74</v>
      </c>
    </row>
    <row r="56" spans="1:8" ht="25.15" customHeight="1" x14ac:dyDescent="0.25">
      <c r="A56" s="3" t="s">
        <v>46</v>
      </c>
    </row>
    <row r="58" spans="1:8" ht="25.15" customHeight="1" x14ac:dyDescent="0.25">
      <c r="A58" s="3" t="s">
        <v>47</v>
      </c>
    </row>
    <row r="59" spans="1:8" ht="25.15" customHeight="1" x14ac:dyDescent="0.25">
      <c r="A59" s="3" t="s">
        <v>48</v>
      </c>
    </row>
  </sheetData>
  <mergeCells count="3">
    <mergeCell ref="A2:H2"/>
    <mergeCell ref="B5:H5"/>
    <mergeCell ref="F1:J1"/>
  </mergeCells>
  <pageMargins left="0.31496062992125984" right="0.31496062992125984" top="0.55118110236220474" bottom="0.35433070866141736" header="0.31496062992125984" footer="0.31496062992125984"/>
  <pageSetup paperSize="9" scale="68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RAKUS</vt:lpstr>
      <vt:lpstr>RAKUS!Print_Titles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 Romane</dc:creator>
  <cp:lastModifiedBy>Liene Ābola</cp:lastModifiedBy>
  <cp:lastPrinted>2021-01-06T12:52:20Z</cp:lastPrinted>
  <dcterms:created xsi:type="dcterms:W3CDTF">2020-12-04T06:08:25Z</dcterms:created>
  <dcterms:modified xsi:type="dcterms:W3CDTF">2021-02-26T12:55:23Z</dcterms:modified>
</cp:coreProperties>
</file>