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\\vnozare.pri\vm\Redirect_profiles\VM_Sandra_Kasparenko\My Documents\Lidzekli_neparedzetajiem_gadijumiem\2021\par_finansejumu_C19_NMPD_vizinasanai_no_robezas_groz_MKnot360\uz_saskanosanu prec 13.07.2021\"/>
    </mc:Choice>
  </mc:AlternateContent>
  <xr:revisionPtr revIDLastSave="0" documentId="13_ncr:1_{4CF08A13-7BBA-4337-92EA-8B77D5F183F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prēķins" sheetId="1" r:id="rId1"/>
  </sheets>
  <definedNames>
    <definedName name="_xlnm.Print_Area" localSheetId="0">aprēķins!$D$1:$O$26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G8" i="1"/>
  <c r="H14" i="1"/>
  <c r="E20" i="1"/>
  <c r="F15" i="1"/>
  <c r="H15" i="1" s="1"/>
  <c r="H16" i="1" s="1"/>
  <c r="F14" i="1"/>
  <c r="G15" i="1" l="1"/>
  <c r="G14" i="1"/>
  <c r="K9" i="1"/>
  <c r="L9" i="1" s="1"/>
  <c r="M9" i="1" s="1"/>
  <c r="O9" i="1" s="1"/>
  <c r="K8" i="1"/>
  <c r="K10" i="1" l="1"/>
  <c r="N9" i="1"/>
  <c r="G16" i="1" l="1"/>
  <c r="F16" i="1"/>
  <c r="F10" i="1"/>
  <c r="G10" i="1" l="1"/>
  <c r="I8" i="1" l="1"/>
  <c r="I10" i="1" s="1"/>
  <c r="H8" i="1"/>
  <c r="J8" i="1"/>
  <c r="H10" i="1" l="1"/>
  <c r="M8" i="1"/>
  <c r="J10" i="1"/>
  <c r="O8" i="1" l="1"/>
  <c r="O10" i="1" s="1"/>
  <c r="H18" i="1" s="1"/>
  <c r="N8" i="1"/>
  <c r="L10" i="1"/>
  <c r="N10" i="1" l="1"/>
  <c r="M10" i="1"/>
</calcChain>
</file>

<file path=xl/sharedStrings.xml><?xml version="1.0" encoding="utf-8"?>
<sst xmlns="http://schemas.openxmlformats.org/spreadsheetml/2006/main" count="35" uniqueCount="35">
  <si>
    <t>Amats</t>
  </si>
  <si>
    <t>Kopā:</t>
  </si>
  <si>
    <t>Nosaukums</t>
  </si>
  <si>
    <t>dežūrā pavadītais laiks (stundas)</t>
  </si>
  <si>
    <t>stundas algas likme</t>
  </si>
  <si>
    <t>OMT vadītājs BAC Daugavpils</t>
  </si>
  <si>
    <t>OMT vadītājs BAC Rēzekne</t>
  </si>
  <si>
    <r>
      <rPr>
        <b/>
        <sz val="11"/>
        <color rgb="FF000000"/>
        <rFont val="Times New Roman"/>
        <family val="1"/>
        <charset val="186"/>
      </rPr>
      <t>Kopā</t>
    </r>
    <r>
      <rPr>
        <sz val="11"/>
        <color rgb="FF000000"/>
        <rFont val="Times New Roman"/>
        <family val="1"/>
        <charset val="186"/>
      </rPr>
      <t>:</t>
    </r>
  </si>
  <si>
    <t>prognozējamais  skaits dienā</t>
  </si>
  <si>
    <r>
      <t>atalgojums (dežūra 24h) (</t>
    </r>
    <r>
      <rPr>
        <i/>
        <sz val="11"/>
        <color rgb="FF000000"/>
        <rFont val="Times New Roman"/>
        <family val="1"/>
        <charset val="186"/>
      </rPr>
      <t>euro</t>
    </r>
    <r>
      <rPr>
        <sz val="11"/>
        <color rgb="FF000000"/>
        <rFont val="Times New Roman"/>
        <family val="1"/>
        <charset val="186"/>
      </rPr>
      <t>)</t>
    </r>
  </si>
  <si>
    <t>degvielas izmaksas diviem vienlaikus izmantojamajiem transportlīdzekļiem pie patēriņa normas 12l/100km, vidējā cena 1.227€/l, pieņemot, ka katrs nobrauc 1000km dežūrā</t>
  </si>
  <si>
    <r>
      <t>piemaksa par virsstundām (</t>
    </r>
    <r>
      <rPr>
        <i/>
        <sz val="11"/>
        <color rgb="FF000000"/>
        <rFont val="Times New Roman"/>
        <family val="1"/>
        <charset val="186"/>
      </rPr>
      <t>euro</t>
    </r>
    <r>
      <rPr>
        <sz val="11"/>
        <color rgb="FF000000"/>
        <rFont val="Times New Roman"/>
        <family val="1"/>
        <charset val="186"/>
      </rPr>
      <t>)</t>
    </r>
  </si>
  <si>
    <r>
      <t>izmaksas dežūrā*     (</t>
    </r>
    <r>
      <rPr>
        <i/>
        <sz val="11"/>
        <color rgb="FF000000"/>
        <rFont val="Times New Roman"/>
        <family val="1"/>
        <charset val="186"/>
      </rPr>
      <t>euro</t>
    </r>
    <r>
      <rPr>
        <sz val="11"/>
        <color rgb="FF000000"/>
        <rFont val="Times New Roman"/>
        <family val="1"/>
        <charset val="186"/>
      </rPr>
      <t>)</t>
    </r>
  </si>
  <si>
    <r>
      <t>izmaksas mēnesī*    (</t>
    </r>
    <r>
      <rPr>
        <i/>
        <sz val="11"/>
        <color rgb="FF000000"/>
        <rFont val="Times New Roman"/>
        <family val="1"/>
        <charset val="186"/>
      </rPr>
      <t>euro</t>
    </r>
    <r>
      <rPr>
        <sz val="11"/>
        <color rgb="FF000000"/>
        <rFont val="Times New Roman"/>
        <family val="1"/>
        <charset val="186"/>
      </rPr>
      <t>)</t>
    </r>
  </si>
  <si>
    <t>Pārējās izmaksas (EKK 2000)</t>
  </si>
  <si>
    <t>Atlīdzība (EKK 1000)</t>
  </si>
  <si>
    <r>
      <t xml:space="preserve">piemaksa par darbu naktī dežūrā </t>
    </r>
    <r>
      <rPr>
        <i/>
        <sz val="11"/>
        <color rgb="FF000000"/>
        <rFont val="Times New Roman"/>
        <family val="1"/>
        <charset val="186"/>
      </rPr>
      <t>(euro)</t>
    </r>
  </si>
  <si>
    <r>
      <t>piemaksa par stāžu dežūrā (</t>
    </r>
    <r>
      <rPr>
        <i/>
        <sz val="11"/>
        <color rgb="FF000000"/>
        <rFont val="Times New Roman"/>
        <family val="1"/>
        <charset val="186"/>
      </rPr>
      <t>euro</t>
    </r>
    <r>
      <rPr>
        <sz val="11"/>
        <color rgb="FF000000"/>
        <rFont val="Times New Roman"/>
        <family val="1"/>
        <charset val="186"/>
      </rPr>
      <t>)</t>
    </r>
  </si>
  <si>
    <r>
      <t>piemaksa par risku dežūrā (</t>
    </r>
    <r>
      <rPr>
        <i/>
        <sz val="11"/>
        <color rgb="FF000000"/>
        <rFont val="Times New Roman"/>
        <family val="1"/>
        <charset val="186"/>
      </rPr>
      <t>euro</t>
    </r>
    <r>
      <rPr>
        <sz val="11"/>
        <color rgb="FF000000"/>
        <rFont val="Times New Roman"/>
        <family val="1"/>
        <charset val="186"/>
      </rPr>
      <t>)</t>
    </r>
  </si>
  <si>
    <r>
      <t xml:space="preserve">transportlīdzekļa dezinfekcijas izmaksas pieņemot, ka katrs transportlīdzeklis tiek dezinficēts 5 reizes dežūrā (indikatīvās izmaksas transportlīdzekļa dezinfekcijai 15 </t>
    </r>
    <r>
      <rPr>
        <i/>
        <sz val="11"/>
        <color rgb="FF000000"/>
        <rFont val="Times New Roman"/>
        <family val="1"/>
      </rPr>
      <t xml:space="preserve">euro </t>
    </r>
    <r>
      <rPr>
        <sz val="11"/>
        <color rgb="FF000000"/>
        <rFont val="Times New Roman"/>
        <family val="1"/>
      </rPr>
      <t>(1 reize))</t>
    </r>
  </si>
  <si>
    <t>Dienu skaits:</t>
  </si>
  <si>
    <t>jūlijs (no 12.07.2021)</t>
  </si>
  <si>
    <t>augusts</t>
  </si>
  <si>
    <t>septembris</t>
  </si>
  <si>
    <t>oktobris</t>
  </si>
  <si>
    <t>novembris</t>
  </si>
  <si>
    <t>decembris</t>
  </si>
  <si>
    <r>
      <t>atlīdzība*         (dežūra)            (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>)</t>
    </r>
  </si>
  <si>
    <r>
      <t>atlīdzība*         1 mēnesim 24/7 režīmā           (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>)</t>
    </r>
  </si>
  <si>
    <r>
      <t>atlīdzība*         līdz 31.12.2021 24/7 režīmā           (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>)</t>
    </r>
  </si>
  <si>
    <r>
      <t>izmaksas līdz 31.12.2021*    (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>)</t>
    </r>
  </si>
  <si>
    <t>NMPD izmaksas Covid-19 pozitīvo personu nogādāšanai uz dzīvesvietu vai uzturēšanās vietu no noteiktajām robežšķērsošanas punktiem no 2021.gada 12.jūlija līdz 2021.gada 31.decembrim</t>
  </si>
  <si>
    <t>Pielikums 
Ministru kabineta rīkojuma “Par finanšu līdzekļu piešķiršanu no valsts budžeta programmas “Līdzekļi neparedzētiem gadījumiem”” projekta sākotnējās ietekmes novērtējuma ziņojumam (anotācijai)</t>
  </si>
  <si>
    <t>*Kopējās izmaksas (atkarīgas no iesaistīto resursu apjoma un dežurās pavadīto dienu skaita)</t>
  </si>
  <si>
    <r>
      <t>stundas algas likme kopā par dežūru (</t>
    </r>
    <r>
      <rPr>
        <i/>
        <sz val="11"/>
        <color rgb="FF000000"/>
        <rFont val="Times New Roman"/>
        <family val="1"/>
        <charset val="186"/>
      </rPr>
      <t>euro</t>
    </r>
    <r>
      <rPr>
        <sz val="11"/>
        <color rgb="FF000000"/>
        <rFont val="Times New Roman"/>
        <family val="1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</si>
</sst>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sz val="10"/>
      <color theme="1"/>
      <name val="Arial"/>
      <family val="2"/>
      <charset val="186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name val="Times New Roman"/>
      <family val="1"/>
      <charset val="186"/>
    </font>
    <font>
      <sz val="10"/>
      <name val="Times New Roman Baltic"/>
      <charset val="186"/>
    </font>
    <font>
      <sz val="10"/>
      <name val="Arial"/>
      <family val="2"/>
      <charset val="186"/>
    </font>
    <font>
      <b/>
      <sz val="11"/>
      <name val="Times New Roman"/>
      <family val="1"/>
    </font>
    <font>
      <sz val="11"/>
      <name val="Times New Roman Baltic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0" fillId="0" borderId="0"/>
    <xf numFmtId="0" fontId="6" fillId="0" borderId="0"/>
    <xf numFmtId="0" fontId="1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0" borderId="2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/>
    <xf numFmtId="4" fontId="2" fillId="0" borderId="3" xfId="0" applyNumberFormat="1" applyFont="1" applyFill="1" applyBorder="1" applyAlignment="1">
      <alignment horizontal="center"/>
    </xf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0" xfId="1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4" xfId="0" applyFont="1" applyBorder="1" applyAlignment="1">
      <alignment horizontal="right" wrapText="1"/>
    </xf>
  </cellXfs>
  <cellStyles count="7">
    <cellStyle name="Normal" xfId="0" builtinId="0"/>
    <cellStyle name="Normal 2" xfId="5" xr:uid="{4939FFB3-921D-411A-A5E4-49C0287567AF}"/>
    <cellStyle name="Normal 2 2" xfId="2" xr:uid="{847D7EF2-D713-4FE1-B2A3-739D29254F2E}"/>
    <cellStyle name="Normal 2 3" xfId="3" xr:uid="{782EA784-BFA2-4455-908E-62C0D51F63FE}"/>
    <cellStyle name="Normal 3" xfId="4" xr:uid="{F4D8EE2F-6BDE-4634-ACE4-2918B3BD5723}"/>
    <cellStyle name="Normal 4" xfId="1" xr:uid="{675169A1-BB43-4838-A6E9-D0F394773AAD}"/>
    <cellStyle name="Percent 2" xfId="6" xr:uid="{C32A7A12-1D43-4EC3-85D0-107AA25110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O26"/>
  <sheetViews>
    <sheetView tabSelected="1" topLeftCell="D1" zoomScale="80" zoomScaleNormal="80" workbookViewId="0">
      <selection activeCell="L12" sqref="L12"/>
    </sheetView>
  </sheetViews>
  <sheetFormatPr defaultColWidth="23.7265625" defaultRowHeight="28.5" customHeight="1" x14ac:dyDescent="0.3"/>
  <cols>
    <col min="1" max="3" width="0" style="1" hidden="1" customWidth="1"/>
    <col min="4" max="4" width="43.453125" style="1" customWidth="1"/>
    <col min="5" max="5" width="14.7265625" style="1" customWidth="1"/>
    <col min="6" max="7" width="11.7265625" style="1" customWidth="1"/>
    <col min="8" max="9" width="12" style="1" customWidth="1"/>
    <col min="10" max="11" width="11.81640625" style="1" customWidth="1"/>
    <col min="12" max="13" width="12.453125" style="1" customWidth="1"/>
    <col min="14" max="14" width="13.26953125" style="1" customWidth="1"/>
    <col min="15" max="15" width="12.81640625" style="1" customWidth="1"/>
    <col min="16" max="16384" width="23.7265625" style="1"/>
  </cols>
  <sheetData>
    <row r="1" spans="4:15" ht="24" customHeight="1" x14ac:dyDescent="0.3">
      <c r="L1" s="46" t="s">
        <v>32</v>
      </c>
      <c r="M1" s="46"/>
      <c r="N1" s="46"/>
      <c r="O1" s="46"/>
    </row>
    <row r="2" spans="4:15" ht="24" customHeight="1" x14ac:dyDescent="0.3">
      <c r="L2" s="46"/>
      <c r="M2" s="46"/>
      <c r="N2" s="46"/>
      <c r="O2" s="46"/>
    </row>
    <row r="3" spans="4:15" ht="24" customHeight="1" x14ac:dyDescent="0.3">
      <c r="L3" s="46"/>
      <c r="M3" s="46"/>
      <c r="N3" s="46"/>
      <c r="O3" s="46"/>
    </row>
    <row r="4" spans="4:15" ht="18" customHeight="1" x14ac:dyDescent="0.3"/>
    <row r="5" spans="4:15" ht="22.5" customHeight="1" x14ac:dyDescent="0.3">
      <c r="D5" s="45" t="s">
        <v>31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4:15" ht="24" customHeight="1" x14ac:dyDescent="0.3">
      <c r="D6" s="2" t="s">
        <v>15</v>
      </c>
      <c r="E6" s="3"/>
      <c r="F6" s="3"/>
      <c r="G6" s="3"/>
      <c r="H6" s="3"/>
      <c r="I6" s="3"/>
      <c r="J6" s="3"/>
      <c r="K6" s="11"/>
      <c r="L6" s="3"/>
      <c r="M6" s="3"/>
    </row>
    <row r="7" spans="4:15" ht="70" x14ac:dyDescent="0.3">
      <c r="D7" s="19" t="s">
        <v>0</v>
      </c>
      <c r="E7" s="19" t="s">
        <v>4</v>
      </c>
      <c r="F7" s="19" t="s">
        <v>3</v>
      </c>
      <c r="G7" s="20" t="s">
        <v>34</v>
      </c>
      <c r="H7" s="20" t="s">
        <v>16</v>
      </c>
      <c r="I7" s="21" t="s">
        <v>17</v>
      </c>
      <c r="J7" s="21" t="s">
        <v>18</v>
      </c>
      <c r="K7" s="21" t="s">
        <v>11</v>
      </c>
      <c r="L7" s="20" t="s">
        <v>9</v>
      </c>
      <c r="M7" s="34" t="s">
        <v>27</v>
      </c>
      <c r="N7" s="34" t="s">
        <v>28</v>
      </c>
      <c r="O7" s="34" t="s">
        <v>29</v>
      </c>
    </row>
    <row r="8" spans="4:15" ht="16.5" customHeight="1" x14ac:dyDescent="0.3">
      <c r="D8" s="22" t="s">
        <v>5</v>
      </c>
      <c r="E8" s="4">
        <v>5.14</v>
      </c>
      <c r="F8" s="5">
        <v>24</v>
      </c>
      <c r="G8" s="6">
        <f>E8*F8</f>
        <v>123.35999999999999</v>
      </c>
      <c r="H8" s="6">
        <f>G8*0.2475</f>
        <v>30.531599999999997</v>
      </c>
      <c r="I8" s="6">
        <f t="shared" ref="I8" si="0">G8*0.03</f>
        <v>3.7007999999999992</v>
      </c>
      <c r="J8" s="6">
        <f t="shared" ref="J8" si="1">G8*0.17</f>
        <v>20.9712</v>
      </c>
      <c r="K8" s="6">
        <f>G8</f>
        <v>123.35999999999999</v>
      </c>
      <c r="L8" s="6">
        <f>SUM(G8:K8)</f>
        <v>301.92359999999996</v>
      </c>
      <c r="M8" s="6">
        <f>L8*1.2359</f>
        <v>373.14737723999997</v>
      </c>
      <c r="N8" s="6">
        <f>M8*31</f>
        <v>11567.568694439999</v>
      </c>
      <c r="O8" s="6">
        <f>(20+31+30+31+30+31)*M8</f>
        <v>64554.496262519991</v>
      </c>
    </row>
    <row r="9" spans="4:15" ht="16.5" customHeight="1" x14ac:dyDescent="0.3">
      <c r="D9" s="22" t="s">
        <v>6</v>
      </c>
      <c r="E9" s="4">
        <v>5.14</v>
      </c>
      <c r="F9" s="5">
        <v>24</v>
      </c>
      <c r="G9" s="6">
        <v>123.35999999999999</v>
      </c>
      <c r="H9" s="6">
        <v>30.531599999999997</v>
      </c>
      <c r="I9" s="6">
        <v>3.7007999999999992</v>
      </c>
      <c r="J9" s="6">
        <v>20.9712</v>
      </c>
      <c r="K9" s="6">
        <f>G9</f>
        <v>123.35999999999999</v>
      </c>
      <c r="L9" s="6">
        <f>SUM(G9:K9)</f>
        <v>301.92359999999996</v>
      </c>
      <c r="M9" s="6">
        <f>L9*1.2359</f>
        <v>373.14737723999997</v>
      </c>
      <c r="N9" s="6">
        <f>M9*31</f>
        <v>11567.568694439999</v>
      </c>
      <c r="O9" s="6">
        <f>(20+31+30+31+30+31)*M9</f>
        <v>64554.496262519991</v>
      </c>
    </row>
    <row r="10" spans="4:15" ht="16.5" customHeight="1" x14ac:dyDescent="0.3">
      <c r="D10" s="23" t="s">
        <v>1</v>
      </c>
      <c r="E10" s="24"/>
      <c r="F10" s="25">
        <f>F8+F9</f>
        <v>48</v>
      </c>
      <c r="G10" s="26">
        <f t="shared" ref="G10:N10" si="2">G8+G9</f>
        <v>246.71999999999997</v>
      </c>
      <c r="H10" s="26">
        <f t="shared" si="2"/>
        <v>61.063199999999995</v>
      </c>
      <c r="I10" s="26">
        <f t="shared" si="2"/>
        <v>7.4015999999999984</v>
      </c>
      <c r="J10" s="26">
        <f t="shared" si="2"/>
        <v>41.942399999999999</v>
      </c>
      <c r="K10" s="26">
        <f t="shared" si="2"/>
        <v>246.71999999999997</v>
      </c>
      <c r="L10" s="26">
        <f t="shared" si="2"/>
        <v>603.84719999999993</v>
      </c>
      <c r="M10" s="26">
        <f t="shared" si="2"/>
        <v>746.29475447999994</v>
      </c>
      <c r="N10" s="26">
        <f t="shared" si="2"/>
        <v>23135.137388879997</v>
      </c>
      <c r="O10" s="26">
        <f>ROUND(O8+O9,0)</f>
        <v>129109</v>
      </c>
    </row>
    <row r="11" spans="4:15" s="14" customFormat="1" ht="16.5" customHeight="1" x14ac:dyDescent="0.3">
      <c r="D11" s="15"/>
      <c r="E11" s="16"/>
      <c r="F11" s="17"/>
      <c r="G11" s="18"/>
      <c r="H11" s="18"/>
      <c r="I11" s="18"/>
      <c r="J11" s="18"/>
      <c r="K11" s="18"/>
      <c r="L11" s="18"/>
      <c r="M11" s="18"/>
      <c r="N11" s="18"/>
      <c r="O11" s="18"/>
    </row>
    <row r="12" spans="4:15" s="10" customFormat="1" ht="22.5" customHeight="1" x14ac:dyDescent="0.3">
      <c r="D12" s="7" t="s">
        <v>14</v>
      </c>
      <c r="E12" s="8"/>
      <c r="F12" s="9"/>
      <c r="G12" s="9"/>
      <c r="H12" s="9"/>
      <c r="I12" s="9"/>
      <c r="J12" s="9"/>
      <c r="K12" s="9"/>
      <c r="L12" s="9"/>
      <c r="N12" s="1"/>
    </row>
    <row r="13" spans="4:15" ht="78.650000000000006" customHeight="1" x14ac:dyDescent="0.3">
      <c r="D13" s="27" t="s">
        <v>2</v>
      </c>
      <c r="E13" s="28" t="s">
        <v>8</v>
      </c>
      <c r="F13" s="12" t="s">
        <v>12</v>
      </c>
      <c r="G13" s="12" t="s">
        <v>13</v>
      </c>
      <c r="H13" s="35" t="s">
        <v>30</v>
      </c>
      <c r="I13" s="9"/>
      <c r="J13" s="9"/>
      <c r="K13" s="9"/>
      <c r="L13" s="9"/>
      <c r="M13" s="43"/>
    </row>
    <row r="14" spans="4:15" ht="65.650000000000006" customHeight="1" x14ac:dyDescent="0.3">
      <c r="D14" s="29" t="s">
        <v>10</v>
      </c>
      <c r="E14" s="36">
        <v>2000</v>
      </c>
      <c r="F14" s="12">
        <f>(20*12)*1.227</f>
        <v>294.48</v>
      </c>
      <c r="G14" s="12">
        <f>F14*31</f>
        <v>9128.880000000001</v>
      </c>
      <c r="H14" s="12">
        <f>ROUND(173*F14,0)</f>
        <v>50945</v>
      </c>
      <c r="I14" s="9"/>
      <c r="J14" s="9"/>
      <c r="K14" s="9"/>
      <c r="L14" s="9"/>
      <c r="M14" s="10"/>
    </row>
    <row r="15" spans="4:15" ht="63.75" customHeight="1" x14ac:dyDescent="0.3">
      <c r="D15" s="30" t="s">
        <v>19</v>
      </c>
      <c r="E15" s="27">
        <v>10</v>
      </c>
      <c r="F15" s="6">
        <f>E15*15</f>
        <v>150</v>
      </c>
      <c r="G15" s="6">
        <f>F15*31</f>
        <v>4650</v>
      </c>
      <c r="H15" s="12">
        <f>173*F15</f>
        <v>25950</v>
      </c>
      <c r="I15" s="9"/>
      <c r="J15" s="9"/>
      <c r="K15" s="9"/>
      <c r="L15" s="9"/>
      <c r="M15" s="10"/>
    </row>
    <row r="16" spans="4:15" ht="18.75" customHeight="1" x14ac:dyDescent="0.3">
      <c r="D16" s="31" t="s">
        <v>7</v>
      </c>
      <c r="E16" s="31"/>
      <c r="F16" s="13">
        <f>F15+F14</f>
        <v>444.48</v>
      </c>
      <c r="G16" s="13">
        <f>G15+G14</f>
        <v>13778.880000000001</v>
      </c>
      <c r="H16" s="13">
        <f>H15+H14</f>
        <v>76895</v>
      </c>
      <c r="I16" s="9"/>
      <c r="J16" s="9"/>
      <c r="K16" s="9"/>
      <c r="L16" s="9"/>
      <c r="M16" s="10"/>
    </row>
    <row r="17" spans="4:13" s="14" customFormat="1" ht="10.5" customHeight="1" x14ac:dyDescent="0.3">
      <c r="D17" s="38"/>
      <c r="E17" s="38"/>
      <c r="F17" s="39"/>
      <c r="G17" s="39"/>
      <c r="H17" s="42"/>
      <c r="I17" s="40"/>
      <c r="J17" s="40"/>
      <c r="K17" s="40"/>
      <c r="L17" s="40"/>
      <c r="M17" s="41"/>
    </row>
    <row r="18" spans="4:13" ht="27" customHeight="1" x14ac:dyDescent="0.3">
      <c r="D18" s="47" t="s">
        <v>33</v>
      </c>
      <c r="E18" s="47"/>
      <c r="F18" s="47"/>
      <c r="G18" s="48"/>
      <c r="H18" s="13">
        <f>H16+O10</f>
        <v>206004</v>
      </c>
      <c r="I18" s="37"/>
      <c r="J18" s="37"/>
      <c r="K18" s="37"/>
      <c r="L18" s="37"/>
      <c r="M18" s="37"/>
    </row>
    <row r="19" spans="4:13" ht="8.25" customHeight="1" x14ac:dyDescent="0.3"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4:13" ht="14" x14ac:dyDescent="0.3">
      <c r="D20" s="32" t="s">
        <v>20</v>
      </c>
      <c r="E20" s="33">
        <f>SUM(E21:E26)</f>
        <v>173</v>
      </c>
    </row>
    <row r="21" spans="4:13" ht="14" x14ac:dyDescent="0.3">
      <c r="D21" s="32" t="s">
        <v>21</v>
      </c>
      <c r="E21" s="33">
        <v>20</v>
      </c>
    </row>
    <row r="22" spans="4:13" ht="14" x14ac:dyDescent="0.3">
      <c r="D22" s="32" t="s">
        <v>22</v>
      </c>
      <c r="E22" s="33">
        <v>31</v>
      </c>
    </row>
    <row r="23" spans="4:13" ht="14" x14ac:dyDescent="0.3">
      <c r="D23" s="32" t="s">
        <v>23</v>
      </c>
      <c r="E23" s="33">
        <v>30</v>
      </c>
    </row>
    <row r="24" spans="4:13" ht="14" x14ac:dyDescent="0.3">
      <c r="D24" s="32" t="s">
        <v>24</v>
      </c>
      <c r="E24" s="33">
        <v>31</v>
      </c>
    </row>
    <row r="25" spans="4:13" ht="14" x14ac:dyDescent="0.3">
      <c r="D25" s="32" t="s">
        <v>25</v>
      </c>
      <c r="E25" s="33">
        <v>30</v>
      </c>
    </row>
    <row r="26" spans="4:13" ht="14" x14ac:dyDescent="0.3">
      <c r="D26" s="32" t="s">
        <v>26</v>
      </c>
      <c r="E26" s="33">
        <v>31</v>
      </c>
    </row>
  </sheetData>
  <mergeCells count="4">
    <mergeCell ref="D19:M19"/>
    <mergeCell ref="D5:O5"/>
    <mergeCell ref="L1:O3"/>
    <mergeCell ref="D18:G1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aprēķins</vt:lpstr>
      <vt:lpstr>aprēķins!Print_Area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Jegorova</dc:creator>
  <cp:lastModifiedBy>Sandra Kasparenko</cp:lastModifiedBy>
  <cp:lastPrinted>2021-07-12T08:24:36Z</cp:lastPrinted>
  <dcterms:created xsi:type="dcterms:W3CDTF">2020-06-03T08:04:04Z</dcterms:created>
  <dcterms:modified xsi:type="dcterms:W3CDTF">2021-07-13T12:32:41Z</dcterms:modified>
</cp:coreProperties>
</file>